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4005" windowWidth="24585" windowHeight="12840" tabRatio="982" activeTab="0"/>
  </bookViews>
  <sheets>
    <sheet name="National Accounts" sheetId="1" r:id="rId1"/>
    <sheet name="Quarterly GDP (Constant Prices)" sheetId="2" r:id="rId2"/>
    <sheet name="NA Expenditure | CNP | Annual" sheetId="3" r:id="rId3"/>
    <sheet name="NA Expenditure | CUP | Annual" sheetId="4" r:id="rId4"/>
    <sheet name="NA Production | CNP | Annual" sheetId="5" r:id="rId5"/>
    <sheet name="NA Production | CNP | Quarterly" sheetId="6" r:id="rId6"/>
    <sheet name="Sector cont to growth | Annual" sheetId="7" r:id="rId7"/>
    <sheet name="Sector cont to growth|Quarterly" sheetId="8" r:id="rId8"/>
    <sheet name="Balance of Payments" sheetId="9" r:id="rId9"/>
    <sheet name="BOP | Annual" sheetId="10" r:id="rId10"/>
    <sheet name="BOP | Quarterly" sheetId="11" r:id="rId11"/>
    <sheet name="Goods trade | Annual" sheetId="12" r:id="rId12"/>
    <sheet name="Goods trade | Quarterly" sheetId="13" r:id="rId13"/>
    <sheet name="Reserves" sheetId="14" r:id="rId14"/>
    <sheet name="Monetary indicators" sheetId="15" r:id="rId15"/>
    <sheet name="BoM rates" sheetId="16" r:id="rId16"/>
    <sheet name="Monetary survey" sheetId="17" r:id="rId17"/>
    <sheet name="Other" sheetId="18" r:id="rId18"/>
    <sheet name="Government Fin MEF" sheetId="19" r:id="rId19"/>
    <sheet name="CPI Mozambique" sheetId="20" r:id="rId20"/>
    <sheet name="Nominal Exchange Rates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A" localSheetId="16">#REF!</definedName>
    <definedName name="\a">#N/A</definedName>
    <definedName name="\B" localSheetId="16">#REF!</definedName>
    <definedName name="\B">#REF!</definedName>
    <definedName name="\C" localSheetId="16">#REF!</definedName>
    <definedName name="\C">#REF!</definedName>
    <definedName name="\D" localSheetId="16">'[6]Liabilities'!#REF!</definedName>
    <definedName name="\D">'[6]Liabilities'!#REF!</definedName>
    <definedName name="\E" localSheetId="16">#REF!</definedName>
    <definedName name="\E">#REF!</definedName>
    <definedName name="\I" localSheetId="16">'[7]INPUT'!#REF!</definedName>
    <definedName name="\I">'[7]INPUT'!#REF!</definedName>
    <definedName name="\p" localSheetId="15">'[8]IV_1_C'!#REF!</definedName>
    <definedName name="\p" localSheetId="9">'[8]IV_1_C'!#REF!</definedName>
    <definedName name="\p" localSheetId="10">'[8]IV_1_C'!#REF!</definedName>
    <definedName name="\p" localSheetId="19">'[8]IV_1_C'!#REF!</definedName>
    <definedName name="\p" localSheetId="11">'[8]IV_1_C'!#REF!</definedName>
    <definedName name="\p" localSheetId="18">'[8]IV_1_C'!#REF!</definedName>
    <definedName name="\P" localSheetId="16">'[7]INPUT'!#REF!</definedName>
    <definedName name="\p" localSheetId="2">'[8]IV_1_C'!#REF!</definedName>
    <definedName name="\p" localSheetId="3">'[8]IV_1_C'!#REF!</definedName>
    <definedName name="\p" localSheetId="4">'[8]IV_1_C'!#REF!</definedName>
    <definedName name="\p" localSheetId="5">'[8]IV_1_C'!#REF!</definedName>
    <definedName name="\p" localSheetId="1">'[8]IV_1_C'!#REF!</definedName>
    <definedName name="\p" localSheetId="13">'[8]IV_1_C'!#REF!</definedName>
    <definedName name="\p" localSheetId="6">'[8]IV_1_C'!#REF!</definedName>
    <definedName name="\p" localSheetId="7">'[8]IV_1_C'!#REF!</definedName>
    <definedName name="\p">'[8]IV_1_C'!#REF!</definedName>
    <definedName name="\S" localSheetId="16">#REF!</definedName>
    <definedName name="\s">#N/A</definedName>
    <definedName name="\V" localSheetId="16">'[7]INPUT'!#REF!</definedName>
    <definedName name="\V">'[7]INPUT'!#REF!</definedName>
    <definedName name="\X" localSheetId="16">'[6]Liabilities'!#REF!</definedName>
    <definedName name="\X">'[6]Liabilities'!#REF!</definedName>
    <definedName name="__123Graph_A" localSheetId="16" hidden="1">'[1]B'!#REF!</definedName>
    <definedName name="__123Graph_A" hidden="1">'[1]B'!#REF!</definedName>
    <definedName name="__123Graph_B" localSheetId="16" hidden="1">'[1]B'!#REF!</definedName>
    <definedName name="__123Graph_B" hidden="1">'[1]B'!#REF!</definedName>
    <definedName name="__123Graph_C" localSheetId="16" hidden="1">'[1]B'!#REF!</definedName>
    <definedName name="__123Graph_C" hidden="1">'[1]B'!#REF!</definedName>
    <definedName name="__123Graph_D" localSheetId="16" hidden="1">'[2]SEI'!#REF!</definedName>
    <definedName name="__123Graph_D" hidden="1">'[2]SEI'!#REF!</definedName>
    <definedName name="__123Graph_E" localSheetId="16" hidden="1">'[2]SEI'!#REF!</definedName>
    <definedName name="__123Graph_E" hidden="1">'[2]SEI'!#REF!</definedName>
    <definedName name="__123Graph_F" localSheetId="16" hidden="1">'[2]SEI'!#REF!</definedName>
    <definedName name="__123Graph_F" hidden="1">'[2]SEI'!#REF!</definedName>
    <definedName name="__123Graph_X" localSheetId="16" hidden="1">'[1]B'!#REF!</definedName>
    <definedName name="__123Graph_X" hidden="1">'[1]B'!#REF!</definedName>
    <definedName name="__EXR1" localSheetId="16">#REF!</definedName>
    <definedName name="__EXR1">#REF!</definedName>
    <definedName name="__EXR2" localSheetId="16">#REF!</definedName>
    <definedName name="__EXR2">#REF!</definedName>
    <definedName name="__EXR3" localSheetId="16">#REF!</definedName>
    <definedName name="__EXR3">#REF!</definedName>
    <definedName name="__PIB03">'[3]CENTRAL'!$C$3</definedName>
    <definedName name="__PIB04">'[3]Quadro Macro'!$D$3</definedName>
    <definedName name="__PIB05">'[3]Quadro Macro'!$E$3</definedName>
    <definedName name="__PIB06">'[3]Quadro Macro'!$F$3</definedName>
    <definedName name="__PIB07">'[3]Quadro Macro'!$G$3</definedName>
    <definedName name="__PIB08">'[3]Quadro Macro'!$H$3</definedName>
    <definedName name="__rge1" localSheetId="16">#REF!</definedName>
    <definedName name="__rge1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EXR1" localSheetId="16">#REF!</definedName>
    <definedName name="_EXR1">#REF!</definedName>
    <definedName name="_EXR2" localSheetId="16">#REF!</definedName>
    <definedName name="_EXR2">#REF!</definedName>
    <definedName name="_EXR3" localSheetId="16">#REF!</definedName>
    <definedName name="_EXR3">#REF!</definedName>
    <definedName name="_Fill" localSheetId="16" hidden="1">#REF!</definedName>
    <definedName name="_Fill" hidden="1">#REF!</definedName>
    <definedName name="_Fill1" localSheetId="16" hidden="1">#REF!</definedName>
    <definedName name="_Fill1" hidden="1">#REF!</definedName>
    <definedName name="_filterd" hidden="1">'[4]C'!$P$428:$T$428</definedName>
    <definedName name="_Key1" localSheetId="15" hidden="1">#REF!</definedName>
    <definedName name="_Key1" localSheetId="9" hidden="1">#REF!</definedName>
    <definedName name="_Key1" localSheetId="10" hidden="1">#REF!</definedName>
    <definedName name="_Key1" localSheetId="19" hidden="1">#REF!</definedName>
    <definedName name="_Key1" localSheetId="11" hidden="1">#REF!</definedName>
    <definedName name="_Key1" localSheetId="18" hidden="1">#REF!</definedName>
    <definedName name="_Key1" localSheetId="16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localSheetId="13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0</definedName>
    <definedName name="_Order2" hidden="1">0</definedName>
    <definedName name="_Parse_Out" localSheetId="16" hidden="1">#REF!</definedName>
    <definedName name="_Parse_Out" hidden="1">#REF!</definedName>
    <definedName name="_PIB03">'[3]CENTRAL'!$C$3</definedName>
    <definedName name="_PIB04">'[3]Quadro Macro'!$D$3</definedName>
    <definedName name="_PIB05">'[3]Quadro Macro'!$E$3</definedName>
    <definedName name="_PIB06">'[3]Quadro Macro'!$F$3</definedName>
    <definedName name="_PIB07">'[3]Quadro Macro'!$G$3</definedName>
    <definedName name="_PIB08">'[3]Quadro Macro'!$H$3</definedName>
    <definedName name="_Regression_Int" hidden="1">1</definedName>
    <definedName name="_Regression_Out" localSheetId="16" hidden="1">'[5]Work sheet'!#REF!</definedName>
    <definedName name="_Regression_Out" hidden="1">'[5]Work sheet'!#REF!</definedName>
    <definedName name="_rge1" localSheetId="16">#REF!</definedName>
    <definedName name="_rge1">#REF!</definedName>
    <definedName name="_TAB1" localSheetId="16">#REF!</definedName>
    <definedName name="_TAB1">#REF!</definedName>
    <definedName name="_TAB2" localSheetId="16">#REF!</definedName>
    <definedName name="_TAB2">#REF!</definedName>
    <definedName name="_TAB3" localSheetId="16">#REF!</definedName>
    <definedName name="_TAB3">#REF!</definedName>
    <definedName name="_TAB4" localSheetId="16">#REF!</definedName>
    <definedName name="_TAB4">#REF!</definedName>
    <definedName name="_TAB5" localSheetId="16">#REF!</definedName>
    <definedName name="_TAB5">#REF!</definedName>
    <definedName name="_TAB6" localSheetId="16">#REF!</definedName>
    <definedName name="_TAB6">#REF!</definedName>
    <definedName name="_xlfn.IFERROR" hidden="1">#NAME?</definedName>
    <definedName name="a" localSheetId="16" hidden="1">{"Main Economic Indicators",#N/A,FALSE,"C"}</definedName>
    <definedName name="a" hidden="1">{"Main Economic Indicators",#N/A,FALSE,"C"}</definedName>
    <definedName name="aa" localSheetId="16" hidden="1">{"Main Economic Indicators",#N/A,FALSE,"C"}</definedName>
    <definedName name="aa" hidden="1">{"Main Economic Indicators",#N/A,FALSE,"C"}</definedName>
    <definedName name="aaa" localSheetId="16" hidden="1">{"Main Economic Indicators",#N/A,FALSE,"C"}</definedName>
    <definedName name="aaa" hidden="1">{"Main Economic Indicators",#N/A,FALSE,"C"}</definedName>
    <definedName name="aaq" localSheetId="16" hidden="1">{"Main Economic Indicators",#N/A,FALSE,"C"}</definedName>
    <definedName name="aaq" hidden="1">{"Main Economic Indicators",#N/A,FALSE,"C"}</definedName>
    <definedName name="ACTIVATE" localSheetId="16">#REF!</definedName>
    <definedName name="ACTIVATE">#REF!</definedName>
    <definedName name="Adb">'[9]CIRRs'!$C$59</definedName>
    <definedName name="Adf">'[9]CIRRs'!$C$60</definedName>
    <definedName name="afr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 localSheetId="16">#REF!</definedName>
    <definedName name="ALL">#REF!</definedName>
    <definedName name="amort">'[10]info'!$A$5:$AP$18</definedName>
    <definedName name="amort_trim">'[11]DespCoefs'!$54:$54</definedName>
    <definedName name="Amorti" localSheetId="16">'[12]info'!#REF!</definedName>
    <definedName name="Amorti">'[12]info'!#REF!</definedName>
    <definedName name="Anos">'[13]PRESSUP'!$5:$5</definedName>
    <definedName name="anscount" hidden="1">1</definedName>
    <definedName name="aq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localSheetId="16" hidden="1">{"Main Economic Indicators",#N/A,FALSE,"C"}</definedName>
    <definedName name="aqaq" hidden="1">{"Main Economic Indicators",#N/A,FALSE,"C"}</definedName>
    <definedName name="as" hidden="1">{"Main Economic Indicators",#N/A,FALSE,"C"}</definedName>
    <definedName name="asd">#N/A</definedName>
    <definedName name="Assistance" localSheetId="16">#REF!</definedName>
    <definedName name="Assistance">#REF!</definedName>
    <definedName name="ASSUMPB" localSheetId="16">'[14]E'!#REF!</definedName>
    <definedName name="ASSUMPB">'[14]E'!#REF!</definedName>
    <definedName name="asz">#N/A</definedName>
    <definedName name="ATS" localSheetId="16">#REF!</definedName>
    <definedName name="ATS">#REF!</definedName>
    <definedName name="Badea">'[9]CIRRs'!$C$67</definedName>
    <definedName name="Balança_capitais_BOP_USD" localSheetId="16">#REF!</definedName>
    <definedName name="Balança_capitais_BOP_USD">#REF!</definedName>
    <definedName name="BCA" localSheetId="16">'[15]WETA'!#REF!</definedName>
    <definedName name="BCA">'[15]WETA'!#REF!</definedName>
    <definedName name="BDEAC">'[9]CIRRs'!$C$70</definedName>
    <definedName name="BEA" localSheetId="16">'[15]WETA'!#REF!</definedName>
    <definedName name="BEA">'[15]WETA'!#REF!</definedName>
    <definedName name="BEABA" localSheetId="16">'[15]WETA'!#REF!</definedName>
    <definedName name="BEABA">'[15]WETA'!#REF!</definedName>
    <definedName name="BEABI" localSheetId="16">'[15]WETA'!#REF!</definedName>
    <definedName name="BEABI">'[15]WETA'!#REF!</definedName>
    <definedName name="BEAMU" localSheetId="16">'[15]WETA'!#REF!</definedName>
    <definedName name="BEAMU">'[15]WETA'!#REF!</definedName>
    <definedName name="BEC" localSheetId="16">#REF!</definedName>
    <definedName name="BEC">#REF!</definedName>
    <definedName name="BEF">'[9]CIRRs'!$C$79</definedName>
    <definedName name="Bei" localSheetId="16">'[12]terms'!#REF!</definedName>
    <definedName name="Bei">'[12]terms'!#REF!</definedName>
    <definedName name="bens">'[11]DespCoefs'!$C$15:$Q$15</definedName>
    <definedName name="BEO" localSheetId="16">'[15]WETA'!#REF!</definedName>
    <definedName name="BEO">'[15]WETA'!#REF!</definedName>
    <definedName name="BER" localSheetId="16">'[15]WETA'!#REF!</definedName>
    <definedName name="BER">'[15]WETA'!#REF!</definedName>
    <definedName name="BERBA" localSheetId="16">'[15]WETA'!#REF!</definedName>
    <definedName name="BERBA">'[15]WETA'!#REF!</definedName>
    <definedName name="BERBI" localSheetId="16">'[15]WETA'!#REF!</definedName>
    <definedName name="BERBI">'[15]WETA'!#REF!</definedName>
    <definedName name="BF" localSheetId="16">'[15]WETA'!#REF!</definedName>
    <definedName name="BF">'[15]WETA'!#REF!</definedName>
    <definedName name="BFD" localSheetId="16">'[15]WETA'!#REF!</definedName>
    <definedName name="BFD">'[15]WETA'!#REF!</definedName>
    <definedName name="BFDI" localSheetId="16">'[15]WETA'!#REF!</definedName>
    <definedName name="BFDI">'[15]WETA'!#REF!</definedName>
    <definedName name="BFL_C_G" localSheetId="16">'[15]WETA'!#REF!</definedName>
    <definedName name="BFL_C_G">'[15]WETA'!#REF!</definedName>
    <definedName name="BFL_C_P" localSheetId="16">'[15]WETA'!#REF!</definedName>
    <definedName name="BFL_C_P">'[15]WETA'!#REF!</definedName>
    <definedName name="BFL_CBA" localSheetId="16">'[15]WETA'!#REF!</definedName>
    <definedName name="BFL_CBA">'[15]WETA'!#REF!</definedName>
    <definedName name="BFL_CBI" localSheetId="16">'[15]WETA'!#REF!</definedName>
    <definedName name="BFL_CBI">'[15]WETA'!#REF!</definedName>
    <definedName name="BFL_CMU" localSheetId="16">'[15]WETA'!#REF!</definedName>
    <definedName name="BFL_CMU">'[15]WETA'!#REF!</definedName>
    <definedName name="BFL_D_G" localSheetId="16">'[15]WETA'!#REF!</definedName>
    <definedName name="BFL_D_G">'[15]WETA'!#REF!</definedName>
    <definedName name="BFL_D_P" localSheetId="16">'[15]WETA'!#REF!</definedName>
    <definedName name="BFL_D_P">'[15]WETA'!#REF!</definedName>
    <definedName name="BFL_DBA" localSheetId="16">'[15]WETA'!#REF!</definedName>
    <definedName name="BFL_DBA">'[15]WETA'!#REF!</definedName>
    <definedName name="BFL_DBI" localSheetId="16">'[15]WETA'!#REF!</definedName>
    <definedName name="BFL_DBI">'[15]WETA'!#REF!</definedName>
    <definedName name="BFL_DF" localSheetId="16">'[15]WETA'!#REF!</definedName>
    <definedName name="BFL_DF">'[15]WETA'!#REF!</definedName>
    <definedName name="BFL_DMU" localSheetId="16">'[15]WETA'!#REF!</definedName>
    <definedName name="BFL_DMU">'[15]WETA'!#REF!</definedName>
    <definedName name="BFLB_DF" localSheetId="16">'[15]WETA'!#REF!</definedName>
    <definedName name="BFLB_DF">'[15]WETA'!#REF!</definedName>
    <definedName name="BFLRES" localSheetId="16">'[15]WETA'!#REF!</definedName>
    <definedName name="BFLRES">'[15]WETA'!#REF!</definedName>
    <definedName name="BFO_S" localSheetId="16">'[15]WETA'!#REF!</definedName>
    <definedName name="BFO_S">'[15]WETA'!#REF!</definedName>
    <definedName name="BFOTH" localSheetId="16">'[15]WETA'!#REF!</definedName>
    <definedName name="BFOTH">'[15]WETA'!#REF!</definedName>
    <definedName name="BFPA" localSheetId="16">'[15]WETA'!#REF!</definedName>
    <definedName name="BFPA">'[15]WETA'!#REF!</definedName>
    <definedName name="BFPL" localSheetId="16">'[15]WETA'!#REF!</definedName>
    <definedName name="BFPL">'[15]WETA'!#REF!</definedName>
    <definedName name="BFRA" localSheetId="16">'[15]WETA'!#REF!</definedName>
    <definedName name="BFRA">'[15]WETA'!#REF!</definedName>
    <definedName name="BFUND" localSheetId="16">'[15]WETA'!#REF!</definedName>
    <definedName name="BFUND">'[15]WETA'!#REF!</definedName>
    <definedName name="BK" localSheetId="16">'[15]WETA'!#REF!</definedName>
    <definedName name="BK">'[15]WETA'!#REF!</definedName>
    <definedName name="BKF" localSheetId="16">'[15]WETA'!#REF!</definedName>
    <definedName name="BKF">'[15]WETA'!#REF!</definedName>
    <definedName name="BKFBA" localSheetId="16">'[15]WETA'!#REF!</definedName>
    <definedName name="BKFBA">'[15]WETA'!#REF!</definedName>
    <definedName name="BKFBI" localSheetId="16">'[15]WETA'!#REF!</definedName>
    <definedName name="BKFBI">'[15]WETA'!#REF!</definedName>
    <definedName name="BKFMU" localSheetId="16">'[15]WETA'!#REF!</definedName>
    <definedName name="BKFMU">'[15]WETA'!#REF!</definedName>
    <definedName name="BMG" localSheetId="16">'[15]WETA'!#REF!</definedName>
    <definedName name="BMG">'[15]WETA'!#REF!</definedName>
    <definedName name="BMI" localSheetId="16">'[15]WETA'!#REF!</definedName>
    <definedName name="BMI">'[15]WETA'!#REF!</definedName>
    <definedName name="BMII_G" localSheetId="16">'[15]WETA'!#REF!</definedName>
    <definedName name="BMII_G">'[15]WETA'!#REF!</definedName>
    <definedName name="BMII_P" localSheetId="16">'[15]WETA'!#REF!</definedName>
    <definedName name="BMII_P">'[15]WETA'!#REF!</definedName>
    <definedName name="BMIIBA" localSheetId="16">'[15]WETA'!#REF!</definedName>
    <definedName name="BMIIBA">'[15]WETA'!#REF!</definedName>
    <definedName name="BMIIBI" localSheetId="16">'[15]WETA'!#REF!</definedName>
    <definedName name="BMIIBI">'[15]WETA'!#REF!</definedName>
    <definedName name="BMIIMU" localSheetId="16">'[15]WETA'!#REF!</definedName>
    <definedName name="BMIIMU">'[15]WETA'!#REF!</definedName>
    <definedName name="BMS" localSheetId="16">'[15]WETA'!#REF!</definedName>
    <definedName name="BMS">'[15]WETA'!#REF!</definedName>
    <definedName name="BNEO" localSheetId="16">'[15]WETA'!#REF!</definedName>
    <definedName name="BNEO">'[15]WETA'!#REF!</definedName>
    <definedName name="BO" localSheetId="16">#REF!</definedName>
    <definedName name="BO">#REF!</definedName>
    <definedName name="BOP" localSheetId="16">#REF!</definedName>
    <definedName name="BOP">#REF!</definedName>
    <definedName name="BOPF" localSheetId="16">#REF!</definedName>
    <definedName name="BOPF">#REF!</definedName>
    <definedName name="BTC_inc_donativos" localSheetId="16">#REF!</definedName>
    <definedName name="BTC_inc_donativos">#REF!</definedName>
    <definedName name="BTRG" localSheetId="16">'[15]WETA'!#REF!</definedName>
    <definedName name="BTRG">'[15]WETA'!#REF!</definedName>
    <definedName name="BTRP" localSheetId="16">'[15]WETA'!#REF!</definedName>
    <definedName name="BTRP">'[15]WETA'!#REF!</definedName>
    <definedName name="BXG" localSheetId="16">'[15]WETA'!#REF!</definedName>
    <definedName name="BXG">'[15]WETA'!#REF!</definedName>
    <definedName name="BXI" localSheetId="16">'[15]WETA'!#REF!</definedName>
    <definedName name="BXI">'[15]WETA'!#REF!</definedName>
    <definedName name="BXS" localSheetId="16">'[15]WETA'!#REF!</definedName>
    <definedName name="BXS">'[15]WETA'!#REF!</definedName>
    <definedName name="CAD" localSheetId="16">#REF!</definedName>
    <definedName name="CAD">#REF!</definedName>
    <definedName name="Cambio" localSheetId="16">'[5]DATAIMPORT'!#REF!</definedName>
    <definedName name="Cambio">'[5]DATAIMPORT'!#REF!</definedName>
    <definedName name="Câmbio" localSheetId="16">#REF!</definedName>
    <definedName name="Câmbio">#REF!</definedName>
    <definedName name="cambio_2001" localSheetId="16">'[16]Sheet3'!#REF!</definedName>
    <definedName name="cambio_2001">'[16]Sheet3'!#REF!</definedName>
    <definedName name="cambio2000" localSheetId="16">'[16]Sheet3'!#REF!</definedName>
    <definedName name="cambio2000">'[16]Sheet3'!#REF!</definedName>
    <definedName name="capa">'[17]Prioritários 2001'!$E$11:$G$210</definedName>
    <definedName name="CASH" localSheetId="16">#REF!</definedName>
    <definedName name="CASH">#REF!</definedName>
    <definedName name="CB" localSheetId="16">#REF!</definedName>
    <definedName name="CB">#REF!</definedName>
    <definedName name="cc">#N/A</definedName>
    <definedName name="ccode" localSheetId="16">#REF!</definedName>
    <definedName name="ccode">#REF!</definedName>
    <definedName name="ccv">#N/A</definedName>
    <definedName name="CFA">'[9]CIRRs'!$C$81</definedName>
    <definedName name="CFC_4" localSheetId="15">#REF!</definedName>
    <definedName name="CFC_4" localSheetId="9">#REF!</definedName>
    <definedName name="CFC_4" localSheetId="10">#REF!</definedName>
    <definedName name="CFC_4" localSheetId="19">#REF!</definedName>
    <definedName name="CFC_4" localSheetId="11">#REF!</definedName>
    <definedName name="CFC_4" localSheetId="18">#REF!</definedName>
    <definedName name="CFC_4" localSheetId="16">#REF!</definedName>
    <definedName name="CFC_4" localSheetId="2">#REF!</definedName>
    <definedName name="CFC_4" localSheetId="3">#REF!</definedName>
    <definedName name="CFC_4" localSheetId="4">#REF!</definedName>
    <definedName name="CFC_4" localSheetId="5">#REF!</definedName>
    <definedName name="CFC_4" localSheetId="1">#REF!</definedName>
    <definedName name="CFC_4" localSheetId="13">#REF!</definedName>
    <definedName name="CFC_4" localSheetId="6">#REF!</definedName>
    <definedName name="CFC_4" localSheetId="7">#REF!</definedName>
    <definedName name="CFC_4">#REF!</definedName>
    <definedName name="CHANGESWRITE" localSheetId="16">#REF!</definedName>
    <definedName name="CHANGESWRITE">#REF!</definedName>
    <definedName name="CHF" localSheetId="16">#REF!</definedName>
    <definedName name="CHF">#REF!</definedName>
    <definedName name="cirr" localSheetId="16">#REF!</definedName>
    <definedName name="cirr">#REF!</definedName>
    <definedName name="cl_Economico" localSheetId="16">#REF!</definedName>
    <definedName name="cl_Economico">#REF!</definedName>
    <definedName name="cl_Funcional" localSheetId="16">#REF!</definedName>
    <definedName name="cl_Funcional">#REF!</definedName>
    <definedName name="cl_Organico" localSheetId="16">#REF!</definedName>
    <definedName name="cl_Organico">#REF!</definedName>
    <definedName name="cl_Territorial" localSheetId="16">#REF!</definedName>
    <definedName name="cl_Territorial">#REF!</definedName>
    <definedName name="CNY" localSheetId="16">#REF!</definedName>
    <definedName name="CNY">#REF!</definedName>
    <definedName name="CONTAS" localSheetId="16">#REF!</definedName>
    <definedName name="CONTAS">#REF!</definedName>
    <definedName name="CONTENTS" localSheetId="16">#REF!</definedName>
    <definedName name="CONTENTS">#REF!</definedName>
    <definedName name="corre">'[18]Codigos'!$K$3:$O$170</definedName>
    <definedName name="corrente">'[11]DespCoefs'!$C$7:$Q$7</definedName>
    <definedName name="CorrOgaPro">'[19]Orgao'!$HY$6:$IA$96</definedName>
    <definedName name="corrOrg">'[19]Orgao'!$ID$5:$IH$107</definedName>
    <definedName name="COUNT" localSheetId="16">#REF!</definedName>
    <definedName name="COUNT">#REF!</definedName>
    <definedName name="COUNTER" localSheetId="16">#REF!</definedName>
    <definedName name="COUNTER">#REF!</definedName>
    <definedName name="Créditos" localSheetId="16">#REF!</definedName>
    <definedName name="Créditos">#REF!</definedName>
    <definedName name="Cwvu.IMPORT." localSheetId="16" hidden="1">'[7]INPUT'!#REF!</definedName>
    <definedName name="Cwvu.IMPORT." hidden="1">'[7]INPUT'!#REF!</definedName>
    <definedName name="cxc">#N/A</definedName>
    <definedName name="D_G" localSheetId="16">'[15]WETA'!#REF!</definedName>
    <definedName name="D_G">'[15]WETA'!#REF!</definedName>
    <definedName name="D_P" localSheetId="16">'[15]WETA'!#REF!</definedName>
    <definedName name="D_P">'[15]WETA'!#REF!</definedName>
    <definedName name="D_S" localSheetId="16">'[15]WETA'!#REF!</definedName>
    <definedName name="D_S">'[15]WETA'!#REF!</definedName>
    <definedName name="DA" localSheetId="16">'[15]WETA'!#REF!</definedName>
    <definedName name="DA">'[15]WETA'!#REF!</definedName>
    <definedName name="DABA" localSheetId="16">'[15]WETA'!#REF!</definedName>
    <definedName name="DABA">'[15]WETA'!#REF!</definedName>
    <definedName name="DABI" localSheetId="16">'[15]WETA'!#REF!</definedName>
    <definedName name="DABI">'[15]WETA'!#REF!</definedName>
    <definedName name="dada">'[20]OrgaGlobal'!$C$8:$R$145</definedName>
    <definedName name="dadi">'[20]OrgaGlobal'!$T$8:$W$97</definedName>
    <definedName name="dados">'[21]OC-Corrente2001 Revisao'!$AP$1:$AQ$105</definedName>
    <definedName name="DAMU" localSheetId="16">'[15]WETA'!#REF!</definedName>
    <definedName name="DAMU">'[15]WETA'!#REF!</definedName>
    <definedName name="date" localSheetId="16">#REF!</definedName>
    <definedName name="date">#REF!</definedName>
    <definedName name="DBA" localSheetId="16">'[15]WETA'!#REF!</definedName>
    <definedName name="DBA">'[15]WETA'!#REF!</definedName>
    <definedName name="DBI" localSheetId="16">'[15]WETA'!#REF!</definedName>
    <definedName name="DBI">'[15]WETA'!#REF!</definedName>
    <definedName name="DDR" localSheetId="16">'[15]WETA'!#REF!</definedName>
    <definedName name="DDR">'[15]WETA'!#REF!</definedName>
    <definedName name="DDRBA" localSheetId="16">'[15]WETA'!#REF!</definedName>
    <definedName name="DDRBA">'[15]WETA'!#REF!</definedName>
    <definedName name="DebtService" localSheetId="16">'[22]Indicators of Fund credit'!#REF!</definedName>
    <definedName name="DebtService">'[22]Indicators of Fund credit'!#REF!</definedName>
    <definedName name="Deflator_PIB">'[13]PRESSUP'!$12:$12</definedName>
    <definedName name="DEM">'[9]CIRRs'!$C$84</definedName>
    <definedName name="DesContas">'[23]PVT'!$A$4999:$T$5217</definedName>
    <definedName name="Despesa_corrente">'[13]DESPESA'!$20:$20</definedName>
    <definedName name="Discount_IDA" localSheetId="16">#REF!</definedName>
    <definedName name="Discount_IDA">#REF!</definedName>
    <definedName name="Discount_NC" localSheetId="16">#REF!</definedName>
    <definedName name="Discount_NC">#REF!</definedName>
    <definedName name="DiscountRate" localSheetId="16">#REF!</definedName>
    <definedName name="DiscountRate">#REF!</definedName>
    <definedName name="DKK" localSheetId="16">#REF!</definedName>
    <definedName name="DKK">#REF!</definedName>
    <definedName name="DM" localSheetId="16">#REF!</definedName>
    <definedName name="DM">#REF!</definedName>
    <definedName name="DMU" localSheetId="16">'[15]WETA'!#REF!</definedName>
    <definedName name="DMU">'[15]WETA'!#REF!</definedName>
    <definedName name="DOCUMENTATION" localSheetId="16">#REF!</definedName>
    <definedName name="DOCUMENTATION">#REF!</definedName>
    <definedName name="Donativos" localSheetId="16">#REF!</definedName>
    <definedName name="Donativos">#REF!</definedName>
    <definedName name="dr" localSheetId="16">#REF!</definedName>
    <definedName name="dr">#REF!</definedName>
    <definedName name="dsa">#N/A</definedName>
    <definedName name="dsaout" localSheetId="16">#REF!</definedName>
    <definedName name="dsaout">#REF!</definedName>
    <definedName name="DTS" localSheetId="16">#REF!</definedName>
    <definedName name="DTS">#REF!</definedName>
    <definedName name="Ecowas" localSheetId="16">'[12]terms'!#REF!</definedName>
    <definedName name="Ecowas">'[12]terms'!#REF!</definedName>
    <definedName name="ECU" localSheetId="16">#REF!</definedName>
    <definedName name="ECU">#REF!</definedName>
    <definedName name="eder" localSheetId="16" hidden="1">{"Main Economic Indicators",#N/A,FALSE,"C"}</definedName>
    <definedName name="eder" hidden="1">{"Main Economic Indicators",#N/A,FALSE,"C"}</definedName>
    <definedName name="ee" localSheetId="16" hidden="1">{"Main Economic Indicators",#N/A,FALSE,"C"}</definedName>
    <definedName name="ee" hidden="1">{"Main Economic Indicators",#N/A,FALSE,"C"}</definedName>
    <definedName name="eee" localSheetId="16" hidden="1">{"Main Economic Indicators",#N/A,FALSE,"C"}</definedName>
    <definedName name="eee" hidden="1">{"Main Economic Indicators",#N/A,FALSE,"C"}</definedName>
    <definedName name="eeee" localSheetId="16" hidden="1">{"Main Economic Indicators",#N/A,FALSE,"C"}</definedName>
    <definedName name="eeee" hidden="1">{"Main Economic Indicators",#N/A,FALSE,"C"}</definedName>
    <definedName name="EIB">'[9]CIRRs'!$C$61</definedName>
    <definedName name="encargos_trim">'[11]DespCoefs'!$20:$20</definedName>
    <definedName name="ENDA" localSheetId="16">'[15]WETA'!#REF!</definedName>
    <definedName name="ENDA">'[15]WETA'!#REF!</definedName>
    <definedName name="ENDA_PR" localSheetId="16">'[15]WETA'!#REF!</definedName>
    <definedName name="ENDA_PR">'[15]WETA'!#REF!</definedName>
    <definedName name="ENDE" localSheetId="16">'[15]WETA'!#REF!</definedName>
    <definedName name="ENDE">'[15]WETA'!#REF!</definedName>
    <definedName name="er" localSheetId="16" hidden="1">{"Main Economic Indicators",#N/A,FALSE,"C"}</definedName>
    <definedName name="er" hidden="1">{"Main Economic Indicators",#N/A,FALSE,"C"}</definedName>
    <definedName name="ergf" localSheetId="16" hidden="1">{"Main Economic Indicators",#N/A,FALSE,"C"}</definedName>
    <definedName name="ergf" hidden="1">{"Main Economic Indicators",#N/A,FALSE,"C"}</definedName>
    <definedName name="ergferger" localSheetId="16" hidden="1">{"Main Economic Indicators",#N/A,FALSE,"C"}</definedName>
    <definedName name="ergferger" hidden="1">{"Main Economic Indicators",#N/A,FALSE,"C"}</definedName>
    <definedName name="Erros_e_omissões_BOP" localSheetId="16">#REF!</definedName>
    <definedName name="Erros_e_omissões_BOP">#REF!</definedName>
    <definedName name="ESP" localSheetId="16">#REF!</definedName>
    <definedName name="ESP">#REF!</definedName>
    <definedName name="EU">'[9]CIRRs'!$C$62</definedName>
    <definedName name="EUR">'[9]CIRRs'!$C$87</definedName>
    <definedName name="Exch.Rate" localSheetId="16">#REF!</definedName>
    <definedName name="Exch.Rate">#REF!</definedName>
    <definedName name="EXR_UPDATE" localSheetId="16">#REF!</definedName>
    <definedName name="EXR_UPDATE">#REF!</definedName>
    <definedName name="External_debt_indicators">'[24]Table3'!$F$8:$AB$437:'[24]Table3'!$AB$9</definedName>
    <definedName name="FACTORS" localSheetId="16">#REF!</definedName>
    <definedName name="FACTORS">#REF!</definedName>
    <definedName name="familia">'[11]DespCoefs'!$C$34:$Q$34</definedName>
    <definedName name="FIM" localSheetId="16">#REF!</definedName>
    <definedName name="FIM">#REF!</definedName>
    <definedName name="financ">'[11]DespCoefs'!$C$59:$Q$59</definedName>
    <definedName name="Financiamento_interno_investimento">'[13]DESPESA'!$72:$72</definedName>
    <definedName name="FISC" localSheetId="16">#REF!</definedName>
    <definedName name="FISC">#REF!</definedName>
    <definedName name="FLOWS" localSheetId="16">#REF!</definedName>
    <definedName name="FLOWS">#REF!</definedName>
    <definedName name="FMB" localSheetId="16">'[15]WETA'!#REF!</definedName>
    <definedName name="FMB">'[15]WETA'!#REF!</definedName>
    <definedName name="frame" localSheetId="16">#REF!</definedName>
    <definedName name="frame">#REF!</definedName>
    <definedName name="FRF" localSheetId="16">#REF!</definedName>
    <definedName name="FRF">#REF!</definedName>
    <definedName name="GBP" localSheetId="16">#REF!</definedName>
    <definedName name="GBP">#REF!</definedName>
    <definedName name="GCEC" localSheetId="16">'[15]WETA'!#REF!</definedName>
    <definedName name="GCEC">'[15]WETA'!#REF!</definedName>
    <definedName name="GCED" localSheetId="16">'[15]WETA'!#REF!</definedName>
    <definedName name="GCED">'[15]WETA'!#REF!</definedName>
    <definedName name="GCEE" localSheetId="16">'[15]WETA'!#REF!</definedName>
    <definedName name="GCEE">'[15]WETA'!#REF!</definedName>
    <definedName name="GCEEP" localSheetId="16">'[15]WETA'!#REF!</definedName>
    <definedName name="GCEEP">'[15]WETA'!#REF!</definedName>
    <definedName name="GCEES" localSheetId="16">'[15]WETA'!#REF!</definedName>
    <definedName name="GCEES">'[15]WETA'!#REF!</definedName>
    <definedName name="GCEG" localSheetId="16">'[15]WETA'!#REF!</definedName>
    <definedName name="GCEG">'[15]WETA'!#REF!</definedName>
    <definedName name="GCEH" localSheetId="16">'[15]WETA'!#REF!</definedName>
    <definedName name="GCEH">'[15]WETA'!#REF!</definedName>
    <definedName name="GCEHP" localSheetId="16">'[15]WETA'!#REF!</definedName>
    <definedName name="GCEHP">'[15]WETA'!#REF!</definedName>
    <definedName name="GCEI_D" localSheetId="16">'[15]WETA'!#REF!</definedName>
    <definedName name="GCEI_D">'[15]WETA'!#REF!</definedName>
    <definedName name="GCEI_F" localSheetId="16">'[15]WETA'!#REF!</definedName>
    <definedName name="GCEI_F">'[15]WETA'!#REF!</definedName>
    <definedName name="GCENL" localSheetId="16">'[15]WETA'!#REF!</definedName>
    <definedName name="GCENL">'[15]WETA'!#REF!</definedName>
    <definedName name="GCEO" localSheetId="16">'[15]WETA'!#REF!</definedName>
    <definedName name="GCEO">'[15]WETA'!#REF!</definedName>
    <definedName name="GCESWH" localSheetId="16">'[15]WETA'!#REF!</definedName>
    <definedName name="GCESWH">'[15]WETA'!#REF!</definedName>
    <definedName name="GCEW" localSheetId="16">'[15]WETA'!#REF!</definedName>
    <definedName name="GCEW">'[15]WETA'!#REF!</definedName>
    <definedName name="GCG" localSheetId="16">'[15]WETA'!#REF!</definedName>
    <definedName name="GCG">'[15]WETA'!#REF!</definedName>
    <definedName name="GCGC" localSheetId="16">'[15]WETA'!#REF!</definedName>
    <definedName name="GCGC">'[15]WETA'!#REF!</definedName>
    <definedName name="GCRG" localSheetId="16">'[15]WETA'!#REF!</definedName>
    <definedName name="GCRG">'[15]WETA'!#REF!</definedName>
    <definedName name="GGEC" localSheetId="16">'[15]WETA'!#REF!</definedName>
    <definedName name="GGEC">'[15]WETA'!#REF!</definedName>
    <definedName name="GGENL" localSheetId="16">'[15]WETA'!#REF!</definedName>
    <definedName name="GGENL">'[15]WETA'!#REF!</definedName>
    <definedName name="GGRG" localSheetId="16">'[15]WETA'!#REF!</definedName>
    <definedName name="GGRG">'[15]WETA'!#REF!</definedName>
    <definedName name="Governacao">'[3]Pensões'!$AE$9:$AW$171</definedName>
    <definedName name="Grace_IDA" localSheetId="16">#REF!</definedName>
    <definedName name="Grace_IDA">#REF!</definedName>
    <definedName name="Grace_NC" localSheetId="16">#REF!</definedName>
    <definedName name="Grace_NC">#REF!</definedName>
    <definedName name="Grace1_IDA" localSheetId="16">#REF!</definedName>
    <definedName name="Grace1_IDA">#REF!</definedName>
    <definedName name="HEADA" localSheetId="15">#REF!</definedName>
    <definedName name="HEADA" localSheetId="9">#REF!</definedName>
    <definedName name="HEADA" localSheetId="10">#REF!</definedName>
    <definedName name="HEADA" localSheetId="11">#REF!</definedName>
    <definedName name="HEADA" localSheetId="18">#REF!</definedName>
    <definedName name="HEADA" localSheetId="16">#N/A</definedName>
    <definedName name="HEADA" localSheetId="2">#REF!</definedName>
    <definedName name="HEADA" localSheetId="3">#REF!</definedName>
    <definedName name="HEADA" localSheetId="4">#REF!</definedName>
    <definedName name="HEADA" localSheetId="5">#REF!</definedName>
    <definedName name="HEADA" localSheetId="13">#REF!</definedName>
    <definedName name="HEADA" localSheetId="6">#REF!</definedName>
    <definedName name="HEADA" localSheetId="7">#REF!</definedName>
    <definedName name="HEADA">#REF!</definedName>
    <definedName name="HEADB">#N/A</definedName>
    <definedName name="HEADC">#N/A</definedName>
    <definedName name="HIPCDATA" localSheetId="16">#REF!</definedName>
    <definedName name="HIPCDATA">#REF!</definedName>
    <definedName name="i" localSheetId="16" hidden="1">{"Main Economic Indicators",#N/A,FALSE,"C"}</definedName>
    <definedName name="i" hidden="1">{"Main Economic Indicators",#N/A,FALSE,"C"}</definedName>
    <definedName name="Ibrd">'[9]CIRRs'!$C$63</definedName>
    <definedName name="IDA">'[9]CIRRs'!$C$64</definedName>
    <definedName name="Ifad">'[9]CIRRs'!$C$65</definedName>
    <definedName name="ii" localSheetId="16" hidden="1">{"Main Economic Indicators",#N/A,FALSE,"C"}</definedName>
    <definedName name="ii" hidden="1">{"Main Economic Indicators",#N/A,FALSE,"C"}</definedName>
    <definedName name="iii" localSheetId="16" hidden="1">{"Main Economic Indicators",#N/A,FALSE,"C"}</definedName>
    <definedName name="iii" hidden="1">{"Main Economic Indicators",#N/A,FALSE,"C"}</definedName>
    <definedName name="iiii" localSheetId="16" hidden="1">{"Main Economic Indicators",#N/A,FALSE,"C"}</definedName>
    <definedName name="iiii" hidden="1">{"Main Economic Indicators",#N/A,FALSE,"C"}</definedName>
    <definedName name="iiiii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localSheetId="16" hidden="1">{"Main Economic Indicators",#N/A,FALSE,"C"}</definedName>
    <definedName name="iiiiiiii" hidden="1">{"Main Economic Indicators",#N/A,FALSE,"C"}</definedName>
    <definedName name="iikk" localSheetId="16" hidden="1">{"Main Economic Indicators",#N/A,FALSE,"C"}</definedName>
    <definedName name="iikk" hidden="1">{"Main Economic Indicators",#N/A,FALSE,"C"}</definedName>
    <definedName name="ilk" localSheetId="16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 localSheetId="16">#REF!</definedName>
    <definedName name="INFISC1">#REF!</definedName>
    <definedName name="INFISC2" localSheetId="16">#REF!</definedName>
    <definedName name="INFISC2">#REF!</definedName>
    <definedName name="Inflação">'[13]PRESSUP'!$156:$156</definedName>
    <definedName name="INMN" localSheetId="16">#REF!</definedName>
    <definedName name="INMN">#REF!</definedName>
    <definedName name="INPROJ" localSheetId="16">#REF!</definedName>
    <definedName name="INPROJ">#REF!</definedName>
    <definedName name="int" localSheetId="16">#REF!</definedName>
    <definedName name="int">#REF!</definedName>
    <definedName name="Interest_IDA" localSheetId="16">#REF!</definedName>
    <definedName name="Interest_IDA">#REF!</definedName>
    <definedName name="Interest_NC" localSheetId="16">#REF!</definedName>
    <definedName name="Interest_NC">#REF!</definedName>
    <definedName name="InterestRate" localSheetId="16">#REF!</definedName>
    <definedName name="InterestRate">#REF!</definedName>
    <definedName name="invest_ann">'[11]DespCoefs'!$C$66:$Q$66</definedName>
    <definedName name="ISD" localSheetId="16">#REF!</definedName>
    <definedName name="ISD">#REF!</definedName>
    <definedName name="IsDB">'[9]CIRRs'!$C$68</definedName>
    <definedName name="ITL" localSheetId="16">#REF!</definedName>
    <definedName name="ITL">#REF!</definedName>
    <definedName name="JPY" localSheetId="16">#REF!</definedName>
    <definedName name="JPY">#REF!</definedName>
    <definedName name="k" localSheetId="16" hidden="1">{"Main Economic Indicators",#N/A,FALSE,"C"}</definedName>
    <definedName name="k" hidden="1">{"Main Economic Indicators",#N/A,FALSE,"C"}</definedName>
    <definedName name="kkk" localSheetId="16" hidden="1">{"Main Economic Indicators",#N/A,FALSE,"C"}</definedName>
    <definedName name="kkk" hidden="1">{"Main Economic Indicators",#N/A,FALSE,"C"}</definedName>
    <definedName name="kkkk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localSheetId="16" hidden="1">{"SR_tbs",#N/A,FALSE,"MGSSEI";"SR_tbs",#N/A,FALSE,"MGSBOX";"SR_tbs",#N/A,FALSE,"MGSOCIND"}</definedName>
    <definedName name="kkkkk" hidden="1">{"SR_tbs",#N/A,FALSE,"MGSSEI";"SR_tbs",#N/A,FALSE,"MGSBOX";"SR_tbs",#N/A,FALSE,"MGSOCIND"}</definedName>
    <definedName name="kli" localSheetId="16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 localSheetId="16">#REF!</definedName>
    <definedName name="KWD">#REF!</definedName>
    <definedName name="LE" localSheetId="16">'[15]WETA'!#REF!</definedName>
    <definedName name="LE">'[15]WETA'!#REF!</definedName>
    <definedName name="LEGC" localSheetId="16">'[15]WETA'!#REF!</definedName>
    <definedName name="LEGC">'[15]WETA'!#REF!</definedName>
    <definedName name="lik" localSheetId="1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localSheetId="16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'[23]ClasOrg'!$BK$4:$BL$18</definedName>
    <definedName name="loja">'[25]L071211'!$A$1:$G$2441</definedName>
    <definedName name="LP" localSheetId="16">'[15]WETA'!#REF!</definedName>
    <definedName name="LP">'[15]WETA'!#REF!</definedName>
    <definedName name="lsa">'[26]Orç Prog 2001'!$190:$190</definedName>
    <definedName name="LUR" localSheetId="16">'[15]WETA'!#REF!</definedName>
    <definedName name="LUR">'[15]WETA'!#REF!</definedName>
    <definedName name="Lyon" localSheetId="16">'[5]Work sheet'!#REF!</definedName>
    <definedName name="Lyon">'[5]Work sheet'!#REF!</definedName>
    <definedName name="M_T_BOP" localSheetId="16">'[5]External Financing'!#REF!</definedName>
    <definedName name="M_T_BOP">'[5]External Financing'!#REF!</definedName>
    <definedName name="MACRO" localSheetId="16">#REF!</definedName>
    <definedName name="MACRO">#REF!</definedName>
    <definedName name="mapa8" localSheetId="16">#REF!</definedName>
    <definedName name="mapa8">#REF!</definedName>
    <definedName name="Maturity_IDA" localSheetId="16">#REF!</definedName>
    <definedName name="Maturity_IDA">#REF!</definedName>
    <definedName name="Maturity_NC" localSheetId="16">#REF!</definedName>
    <definedName name="Maturity_NC">#REF!</definedName>
    <definedName name="MESES">#N/A</definedName>
    <definedName name="MIDDLE" localSheetId="16">#REF!</definedName>
    <definedName name="MIDDLE">#REF!</definedName>
    <definedName name="MNDATES" localSheetId="16">#REF!</definedName>
    <definedName name="MNDATES">#REF!</definedName>
    <definedName name="MONY" localSheetId="16">#REF!</definedName>
    <definedName name="MONY">#REF!</definedName>
    <definedName name="NAMES" localSheetId="16">'[15]WETA'!#REF!</definedName>
    <definedName name="NAMES">'[15]WETA'!#REF!</definedName>
    <definedName name="NCG" localSheetId="16">'[15]WETA'!#REF!</definedName>
    <definedName name="NCG">'[15]WETA'!#REF!</definedName>
    <definedName name="NCG_R" localSheetId="16">'[15]WETA'!#REF!</definedName>
    <definedName name="NCG_R">'[15]WETA'!#REF!</definedName>
    <definedName name="NCP" localSheetId="16">'[15]WETA'!#REF!</definedName>
    <definedName name="NCP">'[15]WETA'!#REF!</definedName>
    <definedName name="NCP_R" localSheetId="16">'[15]WETA'!#REF!</definedName>
    <definedName name="NCP_R">'[15]WETA'!#REF!</definedName>
    <definedName name="Ndf">'[9]CIRRs'!$C$69</definedName>
    <definedName name="NewMoneyIteration">'[27]C'!$A$528:$X$528,'[27]C'!$A$546:$X$546</definedName>
    <definedName name="NFI" localSheetId="16">'[15]WETA'!#REF!</definedName>
    <definedName name="NFI">'[15]WETA'!#REF!</definedName>
    <definedName name="NFI_R" localSheetId="16">'[15]WETA'!#REF!</definedName>
    <definedName name="NFI_R">'[15]WETA'!#REF!</definedName>
    <definedName name="NFIP" localSheetId="16">'[15]WETA'!#REF!</definedName>
    <definedName name="NFIP">'[15]WETA'!#REF!</definedName>
    <definedName name="NGDP" localSheetId="16">'[15]WETA'!#REF!</definedName>
    <definedName name="NGDP">'[15]WETA'!#REF!</definedName>
    <definedName name="NGDP_R" localSheetId="16">'[15]WETA'!#REF!</definedName>
    <definedName name="NGDP_R">'[15]WETA'!#REF!</definedName>
    <definedName name="NGK" localSheetId="16">#REF!</definedName>
    <definedName name="NGK">#REF!</definedName>
    <definedName name="NGNI" localSheetId="16">'[15]WETA'!#REF!</definedName>
    <definedName name="NGNI">'[15]WETA'!#REF!</definedName>
    <definedName name="NGPXO" localSheetId="16">'[15]WETA'!#REF!</definedName>
    <definedName name="NGPXO">'[15]WETA'!#REF!</definedName>
    <definedName name="NGPXO_R" localSheetId="16">'[15]WETA'!#REF!</definedName>
    <definedName name="NGPXO_R">'[15]WETA'!#REF!</definedName>
    <definedName name="NINV" localSheetId="16">'[15]WETA'!#REF!</definedName>
    <definedName name="NINV">'[15]WETA'!#REF!</definedName>
    <definedName name="NINV_R" localSheetId="16">'[15]WETA'!#REF!</definedName>
    <definedName name="NINV_R">'[15]WETA'!#REF!</definedName>
    <definedName name="NLG">'[9]CIRRs'!$C$99</definedName>
    <definedName name="NM" localSheetId="16">'[15]WETA'!#REF!</definedName>
    <definedName name="NM">'[15]WETA'!#REF!</definedName>
    <definedName name="NM_R" localSheetId="16">'[15]WETA'!#REF!</definedName>
    <definedName name="NM_R">'[15]WETA'!#REF!</definedName>
    <definedName name="NMG" localSheetId="16">'[15]WETA'!#REF!</definedName>
    <definedName name="NMG">'[15]WETA'!#REF!</definedName>
    <definedName name="NMG_R" localSheetId="16">'[15]WETA'!#REF!</definedName>
    <definedName name="NMG_R">'[15]WETA'!#REF!</definedName>
    <definedName name="nn" localSheetId="16" hidden="1">{"Main Economic Indicators",#N/A,FALSE,"C"}</definedName>
    <definedName name="nn" hidden="1">{"Main Economic Indicators",#N/A,FALSE,"C"}</definedName>
    <definedName name="NNAMES" localSheetId="16">'[15]WETA'!#REF!</definedName>
    <definedName name="NNAMES">'[15]WETA'!#REF!</definedName>
    <definedName name="nnn" localSheetId="16" hidden="1">{"Main Economic Indicators",#N/A,FALSE,"C"}</definedName>
    <definedName name="nnn" hidden="1">{"Main Economic Indicators",#N/A,FALSE,"C"}</definedName>
    <definedName name="nnnn" localSheetId="16" hidden="1">{"Main Economic Indicators",#N/A,FALSE,"C"}</definedName>
    <definedName name="nnnn" hidden="1">{"Main Economic Indicators",#N/A,FALSE,"C"}</definedName>
    <definedName name="NOK" localSheetId="16">#REF!</definedName>
    <definedName name="NOK">#REF!</definedName>
    <definedName name="NX" localSheetId="16">'[15]WETA'!#REF!</definedName>
    <definedName name="NX">'[15]WETA'!#REF!</definedName>
    <definedName name="NX_R" localSheetId="16">'[15]WETA'!#REF!</definedName>
    <definedName name="NX_R">'[15]WETA'!#REF!</definedName>
    <definedName name="NXG" localSheetId="16">'[15]WETA'!#REF!</definedName>
    <definedName name="NXG">'[15]WETA'!#REF!</definedName>
    <definedName name="NXG_R" localSheetId="16">'[15]WETA'!#REF!</definedName>
    <definedName name="NXG_R">'[15]WETA'!#REF!</definedName>
    <definedName name="OCEconomico">'[3]Resumo_Âmbito'!$Z$1:$AN$266</definedName>
    <definedName name="oda">'[28]Figure 6 NPV'!$G$4</definedName>
    <definedName name="oicentra" localSheetId="16">#REF!</definedName>
    <definedName name="oicentra">#REF!</definedName>
    <definedName name="OICP" localSheetId="16">#REF!</definedName>
    <definedName name="OICP">#REF!</definedName>
    <definedName name="OiOrgPro">'[19]Provincial'!$IQ$5:$IU$88</definedName>
    <definedName name="OIProv" localSheetId="16">#REF!</definedName>
    <definedName name="OIProv">#REF!</definedName>
    <definedName name="Opec">'[9]CIRRs'!$C$66</definedName>
    <definedName name="orga">'[19]Orgao'!$IJ$4:$IQ$124</definedName>
    <definedName name="ORGANI" localSheetId="16">#REF!</definedName>
    <definedName name="ORGANI">#REF!</definedName>
    <definedName name="orgao">'[23]ClasOrg'!$A$1:$B$132</definedName>
    <definedName name="orgaos">'[18]Codigos'!$B$3:$C$223</definedName>
    <definedName name="OUTDS1" localSheetId="16">#REF!</definedName>
    <definedName name="OUTDS1">#REF!</definedName>
    <definedName name="OUTFISC" localSheetId="16">#REF!</definedName>
    <definedName name="OUTFISC">#REF!</definedName>
    <definedName name="OUTIMF" localSheetId="16">#REF!</definedName>
    <definedName name="OUTIMF">#REF!</definedName>
    <definedName name="OUTMN" localSheetId="16">#REF!</definedName>
    <definedName name="OUTMN">#REF!</definedName>
    <definedName name="outras">'[11]DespCoefs'!$C$42:$Q$42</definedName>
    <definedName name="par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 localSheetId="16">#REF!</definedName>
    <definedName name="Parmeshwar">#REF!</definedName>
    <definedName name="PARPA_Investimento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 localSheetId="16">'[15]WETA'!#REF!</definedName>
    <definedName name="PCPI">'[15]WETA'!#REF!</definedName>
    <definedName name="PCPIE" localSheetId="16">'[15]WETA'!#REF!</definedName>
    <definedName name="PCPIE">'[15]WETA'!#REF!</definedName>
    <definedName name="Período_complementar_investimento">'[13]DESPESA'!$73:$73</definedName>
    <definedName name="pessoal">'[11]DespCoefs'!$C$11:$Q$11</definedName>
    <definedName name="PIB">'[13]PRESSUP'!$10:$10</definedName>
    <definedName name="ppppp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 localSheetId="16">'Monetary survey'!$A$5:$B$28</definedName>
    <definedName name="_xlnm.Print_Area">'/Users\annaallenmassingue\Library\Containers\com.microsoft.Excel\Data\Documents\Q:\TEMP\[DSAtblEmily02-03.xls]Table 1'!#REF!</definedName>
    <definedName name="Print_Area_MI" localSheetId="16">#REF!</definedName>
    <definedName name="Print_Area_MI">#REF!</definedName>
    <definedName name="_xlnm.Print_Titles" localSheetId="16">'Monetary survey'!$A:$A,'Monetary survey'!#REF!</definedName>
    <definedName name="_xlnm.Print_Titles">'L:\Users\annaallenmassingue\Library\Containers\com.microsoft.Excel\Data\Documents\FPSFWN03P\STA\Public\March-April 2005 Mission\[moz macroframework MISSION.xls]SUMMARY'!$B:$D,'L:\Users\annaallenmassingue\Library\Containers\com.microsoft.Excel\Data\Documents\FPSFWN03P\STA\Public\March-April 2005 Mission\[moz macroframework MISSION.xls]SUMMARY'!$3:$5</definedName>
    <definedName name="PriorOrigem">'[17]Prioritários 2002'!$Z$4:$AH$177</definedName>
    <definedName name="privada">'[11]DespCoefs'!$C$30:$Q$30</definedName>
    <definedName name="PROG" localSheetId="16">#REF!</definedName>
    <definedName name="PROG">#REF!</definedName>
    <definedName name="Program" localSheetId="16" hidden="1">{"Main Economic Indicators",#N/A,FALSE,"C"}</definedName>
    <definedName name="Program" hidden="1">{"Main Economic Indicators",#N/A,FALSE,"C"}</definedName>
    <definedName name="Projecto">'[23]FILE'!$B$1:$C$43792</definedName>
    <definedName name="Prova" localSheetId="16">#REF!</definedName>
    <definedName name="Prova">#REF!</definedName>
    <definedName name="PTE" localSheetId="16">#REF!</definedName>
    <definedName name="PTE">#REF!</definedName>
    <definedName name="pub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'[11]DespCoefs'!$C$26:$Q$26</definedName>
    <definedName name="q" localSheetId="16" hidden="1">{"Main Economic Indicators",#N/A,FALSE,"C"}</definedName>
    <definedName name="q" hidden="1">{"Main Economic Indicators",#N/A,FALSE,"C"}</definedName>
    <definedName name="qaq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localSheetId="16" hidden="1">{"Main Economic Indicators",#N/A,FALSE,"C"}</definedName>
    <definedName name="qaqa" hidden="1">{"Main Economic Indicators",#N/A,FALSE,"C"}</definedName>
    <definedName name="qq" localSheetId="16" hidden="1">{"Main Economic Indicators",#N/A,FALSE,"C"}</definedName>
    <definedName name="qq" hidden="1">{"Main Economic Indicators",#N/A,FALSE,"C"}</definedName>
    <definedName name="qqa" localSheetId="16" hidden="1">{"Main Economic Indicators",#N/A,FALSE,"C"}</definedName>
    <definedName name="qqa" hidden="1">{"Main Economic Indicators",#N/A,FALSE,"C"}</definedName>
    <definedName name="qqq" localSheetId="16" hidden="1">{"Main Economic Indicators",#N/A,FALSE,"C"}</definedName>
    <definedName name="qqq" hidden="1">{"Main Economic Indicators",#N/A,FALSE,"C"}</definedName>
    <definedName name="qwa" localSheetId="16" hidden="1">{"SR_tbs",#N/A,FALSE,"MGSSEI";"SR_tbs",#N/A,FALSE,"MGSBOX";"SR_tbs",#N/A,FALSE,"MGSOCIND"}</definedName>
    <definedName name="qwa" hidden="1">{"SR_tbs",#N/A,FALSE,"MGSSEI";"SR_tbs",#N/A,FALSE,"MGSBOX";"SR_tbs",#N/A,FALSE,"MGSOCIND"}</definedName>
    <definedName name="qwaqwa" localSheetId="16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>#N/A</definedName>
    <definedName name="RANGENAME" localSheetId="16">#REF!</definedName>
    <definedName name="RANGENAME">#REF!</definedName>
    <definedName name="Receita_orçamental">'[13]DESPESA'!$7:$7</definedName>
    <definedName name="Receita_orçamental_excl_mega_projectos" localSheetId="16">'[30]RECEITA'!#REF!</definedName>
    <definedName name="Receita_orçamental_excl_mega_projectos">'[30]RECEITA'!#REF!</definedName>
    <definedName name="REDUC" localSheetId="16">#REF!</definedName>
    <definedName name="REDUC">#REF!</definedName>
    <definedName name="relief17">'[31]C'!$U$1</definedName>
    <definedName name="revenue">'[32]C'!$747:$747</definedName>
    <definedName name="Revisions" localSheetId="16">#REF!</definedName>
    <definedName name="Revisions">#REF!</definedName>
    <definedName name="RNGNM" localSheetId="16">#REF!</definedName>
    <definedName name="RNGNM">#REF!</definedName>
    <definedName name="rt" localSheetId="16" hidden="1">{"Main Economic Indicators",#N/A,FALSE,"C"}</definedName>
    <definedName name="rt" hidden="1">{"Main Economic Indicators",#N/A,FALSE,"C"}</definedName>
    <definedName name="rtp" localSheetId="16" hidden="1">{"Main Economic Indicators",#N/A,FALSE,"C"}</definedName>
    <definedName name="rtp" hidden="1">{"Main Economic Indicators",#N/A,FALSE,"C"}</definedName>
    <definedName name="rtr" localSheetId="16" hidden="1">{"Main Economic Indicators",#N/A,FALSE,"C"}</definedName>
    <definedName name="rtr" hidden="1">{"Main Economic Indicators",#N/A,FALSE,"C"}</definedName>
    <definedName name="rtre" localSheetId="16" hidden="1">{"Main Economic Indicators",#N/A,FALSE,"C"}</definedName>
    <definedName name="rtre" hidden="1">{"Main Economic Indicators",#N/A,FALSE,"C"}</definedName>
    <definedName name="rtvt" localSheetId="16" hidden="1">{"Main Economic Indicators",#N/A,FALSE,"C"}</definedName>
    <definedName name="rtvt" hidden="1">{"Main Economic Indicators",#N/A,FALSE,"C"}</definedName>
    <definedName name="rty" localSheetId="16" hidden="1">{"Main Economic Indicators",#N/A,FALSE,"C"}</definedName>
    <definedName name="rty" hidden="1">{"Main Economic Indicators",#N/A,FALSE,"C"}</definedName>
    <definedName name="Rwvu.Export." localSheetId="16" hidden="1">'[7]OUTPUT'!#REF!,'[7]OUTPUT'!$B:$P</definedName>
    <definedName name="Rwvu.Export." hidden="1">'[7]OUTPUT'!#REF!,'[7]OUTPUT'!$B:$P</definedName>
    <definedName name="Rwvu.IMPORT." localSheetId="16" hidden="1">'[7]INPUT'!#REF!</definedName>
    <definedName name="Rwvu.IMPORT." hidden="1">'[7]INPUT'!#REF!</definedName>
    <definedName name="Rwvu.Print." hidden="1">#N/A</definedName>
    <definedName name="rXDR">'[9]CIRRs'!$C$109</definedName>
    <definedName name="saq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 localSheetId="16">#REF!</definedName>
    <definedName name="SAR">#REF!</definedName>
    <definedName name="SDR">'[9]CIRRs'!$C$103</definedName>
    <definedName name="SECIND" localSheetId="16">#REF!</definedName>
    <definedName name="SECIND">#REF!</definedName>
    <definedName name="SEK" localSheetId="16">#REF!</definedName>
    <definedName name="SEK">#REF!</definedName>
    <definedName name="SHEETNAME" localSheetId="16">#REF!</definedName>
    <definedName name="SHEETNAME">#REF!</definedName>
    <definedName name="STOP" localSheetId="16">#REF!</definedName>
    <definedName name="STOP">#REF!</definedName>
    <definedName name="subsidios">'[11]DespCoefs'!$C$38:$Q$38</definedName>
    <definedName name="SURVEY" localSheetId="16">#REF!</definedName>
    <definedName name="SURVEY">#REF!</definedName>
    <definedName name="t" localSheetId="16" hidden="1">{"Main Economic Indicators",#N/A,FALSE,"C"}</definedName>
    <definedName name="t" hidden="1">{"Main Economic Indicators",#N/A,FALSE,"C"}</definedName>
    <definedName name="T_FICHA" localSheetId="16">#REF!</definedName>
    <definedName name="T_FICHA">#REF!</definedName>
    <definedName name="TABA" localSheetId="15">#REF!</definedName>
    <definedName name="TABA" localSheetId="9">#REF!</definedName>
    <definedName name="TABA" localSheetId="10">#REF!</definedName>
    <definedName name="TABA" localSheetId="11">#REF!</definedName>
    <definedName name="TABA" localSheetId="18">#REF!</definedName>
    <definedName name="TABA" localSheetId="16">#REF!</definedName>
    <definedName name="TABA" localSheetId="2">#REF!</definedName>
    <definedName name="TABA" localSheetId="3">#REF!</definedName>
    <definedName name="TABA" localSheetId="4">#REF!</definedName>
    <definedName name="TABA" localSheetId="5">#REF!</definedName>
    <definedName name="TABA" localSheetId="13">#REF!</definedName>
    <definedName name="TABA" localSheetId="6">#REF!</definedName>
    <definedName name="TABA" localSheetId="7">#REF!</definedName>
    <definedName name="TABA">#REF!</definedName>
    <definedName name="TABB">#N/A</definedName>
    <definedName name="TABC">#N/A</definedName>
    <definedName name="TABCASH" localSheetId="16">#REF!</definedName>
    <definedName name="TABCASH">#REF!</definedName>
    <definedName name="TABEXCEPTFIN" localSheetId="16">#REF!</definedName>
    <definedName name="TABEXCEPTFIN">#REF!</definedName>
    <definedName name="TABEXTERNAL" localSheetId="16">#REF!</definedName>
    <definedName name="TABEXTERNAL">#REF!</definedName>
    <definedName name="table_1" localSheetId="16">#REF!</definedName>
    <definedName name="table_1">#REF!</definedName>
    <definedName name="Table_10.___Mozambique____Medium_Term_External_Debt__1997_2015" localSheetId="16">'[22]Indicators of Fund credit'!#REF!</definedName>
    <definedName name="Table_10.___Mozambique____Medium_Term_External_Debt__1997_2015">'[22]Indicators of Fund credit'!#REF!</definedName>
    <definedName name="table_2" localSheetId="16">#REF!</definedName>
    <definedName name="table_2">#REF!</definedName>
    <definedName name="table_3" localSheetId="16">#REF!</definedName>
    <definedName name="table_3">#REF!</definedName>
    <definedName name="Table_4" localSheetId="16">#REF!</definedName>
    <definedName name="Table_4">#REF!</definedName>
    <definedName name="Table_5" localSheetId="16">#REF!</definedName>
    <definedName name="Table_5">#REF!</definedName>
    <definedName name="Table_5a" localSheetId="16">'[14]E'!#REF!</definedName>
    <definedName name="Table_5a">'[14]E'!#REF!</definedName>
    <definedName name="Table_6" localSheetId="16">#REF!</definedName>
    <definedName name="Table_6">#REF!</definedName>
    <definedName name="Table_9" localSheetId="16">#REF!</definedName>
    <definedName name="Table_9">#REF!</definedName>
    <definedName name="Table1" localSheetId="16">#REF!</definedName>
    <definedName name="Table1">#REF!</definedName>
    <definedName name="table10" localSheetId="16">#REF!</definedName>
    <definedName name="table10">#REF!</definedName>
    <definedName name="table11">'[33]Table5'!$A$1:$E$50</definedName>
    <definedName name="table15" localSheetId="16">'[34]t13-ASSISTANCE'!#REF!</definedName>
    <definedName name="table15">'[34]t13-ASSISTANCE'!#REF!</definedName>
    <definedName name="table2" localSheetId="16">'[5]External Financing'!#REF!</definedName>
    <definedName name="table2">'[5]External Financing'!#REF!</definedName>
    <definedName name="table3" localSheetId="16">#REF!</definedName>
    <definedName name="table3">#REF!</definedName>
    <definedName name="table6" localSheetId="16">#REF!</definedName>
    <definedName name="table6">#REF!</definedName>
    <definedName name="table7" localSheetId="16">#REF!</definedName>
    <definedName name="table7">#REF!</definedName>
    <definedName name="tableex" localSheetId="16">#REF!</definedName>
    <definedName name="tableex">#REF!</definedName>
    <definedName name="TABLENAME" localSheetId="16">#REF!</definedName>
    <definedName name="TABLENAME">#REF!</definedName>
    <definedName name="TABMEMO" localSheetId="16">#REF!</definedName>
    <definedName name="TABMEMO">#REF!</definedName>
    <definedName name="Taxa_cambio_média_trimestral_2001">'[35]Orç Prog 2001'!$190:$190</definedName>
    <definedName name="ter" localSheetId="16">#REF!</definedName>
    <definedName name="ter">#REF!</definedName>
    <definedName name="TMG_D" localSheetId="16">'[15]WETA'!#REF!</definedName>
    <definedName name="TMG_D">'[15]WETA'!#REF!</definedName>
    <definedName name="TMGO" localSheetId="16">'[15]WETA'!#REF!</definedName>
    <definedName name="TMGO">'[15]WETA'!#REF!</definedName>
    <definedName name="TRANSFERTEST">'[2]Gin:Din'!$C$2:$O$2</definedName>
    <definedName name="tt" localSheetId="16" hidden="1">{"Main Economic Indicators",#N/A,FALSE,"C"}</definedName>
    <definedName name="tt" hidden="1">{"Main Economic Indicators",#N/A,FALSE,"C"}</definedName>
    <definedName name="ttt" localSheetId="16" hidden="1">{"Main Economic Indicators",#N/A,FALSE,"C"}</definedName>
    <definedName name="ttt" hidden="1">{"Main Economic Indicators",#N/A,FALSE,"C"}</definedName>
    <definedName name="TXG_D" localSheetId="16">'[15]WETA'!#REF!</definedName>
    <definedName name="TXG_D">'[15]WETA'!#REF!</definedName>
    <definedName name="TXGO" localSheetId="16">'[15]WETA'!#REF!</definedName>
    <definedName name="TXGO">'[15]WETA'!#REF!</definedName>
    <definedName name="UCC" localSheetId="16">#REF!</definedName>
    <definedName name="UCC">#REF!</definedName>
    <definedName name="USD" localSheetId="16">#REF!</definedName>
    <definedName name="USD">#REF!</definedName>
    <definedName name="v" localSheetId="16" hidden="1">{"Main Economic Indicators",#N/A,FALSE,"C"}</definedName>
    <definedName name="v" hidden="1">{"Main Economic Indicators",#N/A,FALSE,"C"}</definedName>
    <definedName name="volume_trade" localSheetId="16">#REF!</definedName>
    <definedName name="volume_trade">#REF!</definedName>
    <definedName name="vvvv" localSheetId="16" hidden="1">{"Main Economic Indicators",#N/A,FALSE,"C"}</definedName>
    <definedName name="vvvv" hidden="1">{"Main Economic Indicators",#N/A,FALSE,"C"}</definedName>
    <definedName name="w" localSheetId="16" hidden="1">{"Main Economic Indicators",#N/A,FALSE,"C"}</definedName>
    <definedName name="w" hidden="1">{"Main Economic Indicators",#N/A,FALSE,"C"}</definedName>
    <definedName name="wcr" localSheetId="16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 localSheetId="16">#REF!</definedName>
    <definedName name="weo">#REF!</definedName>
    <definedName name="WEOD" localSheetId="16">#REF!</definedName>
    <definedName name="WEOD">#REF!</definedName>
    <definedName name="wer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localSheetId="1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localSheetId="16" hidden="1">{"Main Economic Indicators",#N/A,FALSE,"C"}</definedName>
    <definedName name="wes" hidden="1">{"Main Economic Indicators",#N/A,FALSE,"C"}</definedName>
    <definedName name="wn" localSheetId="16" hidden="1">{"SR_tbs",#N/A,FALSE,"MGSSEI";"SR_tbs",#N/A,FALSE,"MGSBOX";"SR_tbs",#N/A,FALSE,"MGSOCIND"}</definedName>
    <definedName name="wn" hidden="1">{"SR_tbs",#N/A,FALSE,"MGSSEI";"SR_tbs",#N/A,FALSE,"MGSBOX";"SR_tbs",#N/A,FALSE,"MGSOCIND"}</definedName>
    <definedName name="wqa" localSheetId="16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localSheetId="16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localSheetId="1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localSheetId="16" hidden="1">{"Main Economic Indicators",#N/A,FALSE,"C"}</definedName>
    <definedName name="wr" hidden="1">{"Main Economic Indicators",#N/A,FALSE,"C"}</definedName>
    <definedName name="wre" localSheetId="16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localSheetId="1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localSheetId="16" hidden="1">{"Main Economic Indicators",#N/A,FALSE,"C"}</definedName>
    <definedName name="wrn.Main._.Economic._.Indicators." hidden="1">{"Main Economic Indicators",#N/A,FALSE,"C"}</definedName>
    <definedName name="wrn.Print._.Tabelas." localSheetId="16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localSheetId="16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._.Annex._.02." localSheetId="16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localSheetId="16" hidden="1">{"SR_tbs",#N/A,FALSE,"MGSSEI";"SR_tbs",#N/A,FALSE,"MGSBOX";"SR_tbs",#N/A,FALSE,"MGSOCIND"}</definedName>
    <definedName name="wrt" hidden="1">{"SR_tbs",#N/A,FALSE,"MGSSEI";"SR_tbs",#N/A,FALSE,"MGSBOX";"SR_tbs",#N/A,FALSE,"MGSOCIND"}</definedName>
    <definedName name="wsew" localSheetId="16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'[9]CIRRs'!$C$59</definedName>
    <definedName name="wvu.Export." localSheetId="16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localSheetId="16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localSheetId="16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localSheetId="16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localSheetId="16" hidden="1">{"Main Economic Indicators",#N/A,FALSE,"C"}</definedName>
    <definedName name="ww" hidden="1">{"Main Economic Indicators",#N/A,FALSE,"C"}</definedName>
    <definedName name="wwff" localSheetId="16" hidden="1">{"Main Economic Indicators",#N/A,FALSE,"C"}</definedName>
    <definedName name="wwff" hidden="1">{"Main Economic Indicators",#N/A,FALSE,"C"}</definedName>
    <definedName name="www" localSheetId="16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localSheetId="16" hidden="1">{"SR_tbs",#N/A,FALSE,"MGSSEI";"SR_tbs",#N/A,FALSE,"MGSBOX";"SR_tbs",#N/A,FALSE,"MGSOCIND"}</definedName>
    <definedName name="wwwww" hidden="1">{"SR_tbs",#N/A,FALSE,"MGSSEI";"SR_tbs",#N/A,FALSE,"MGSBOX";"SR_tbs",#N/A,FALSE,"MGSOCIND"}</definedName>
    <definedName name="wwwwww" localSheetId="16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>#N/A</definedName>
    <definedName name="xasxx">#N/A</definedName>
    <definedName name="xcc">#N/A</definedName>
    <definedName name="xcxx">#N/A</definedName>
    <definedName name="xdr" localSheetId="16">#REF!</definedName>
    <definedName name="xdr">#REF!</definedName>
    <definedName name="XGS" localSheetId="16">#REF!</definedName>
    <definedName name="XGS">#REF!</definedName>
    <definedName name="xr" localSheetId="16">#REF!</definedName>
    <definedName name="xr">#REF!</definedName>
    <definedName name="xrty">#N/A</definedName>
    <definedName name="xsd">#N/A</definedName>
    <definedName name="xsx">#N/A</definedName>
    <definedName name="xxWRS_1" localSheetId="16">'Monetary survey'!weo '[36]output'!$A$2:$A$49</definedName>
    <definedName name="xxWRS_1">weo '[36]output'!$A$2:$A$49</definedName>
    <definedName name="xxWRS_2" localSheetId="16">'Monetary survey'!weo '[36]output'!$A$2:$A$52</definedName>
    <definedName name="xxWRS_2">weo '[36]output'!$A$2:$A$52</definedName>
    <definedName name="xxWRS_3" localSheetId="16">'Monetary survey'!weo '[36]output'!$A$2:$A$52</definedName>
    <definedName name="xxWRS_3">weo '[36]output'!$A$2:$A$52</definedName>
    <definedName name="xxWRS_4" localSheetId="16">'Monetary survey'!weo '[36]output'!$A$2:$A$52</definedName>
    <definedName name="xxWRS_4">weo '[36]output'!$A$2:$A$52</definedName>
    <definedName name="xxx">#N/A</definedName>
    <definedName name="xxxx">#N/A</definedName>
    <definedName name="y" localSheetId="16" hidden="1">{"Main Economic Indicators",#N/A,FALSE,"C"}</definedName>
    <definedName name="y" hidden="1">{"Main Economic Indicators",#N/A,FALSE,"C"}</definedName>
    <definedName name="yd" localSheetId="16" hidden="1">{"Main Economic Indicators",#N/A,FALSE,"C"}</definedName>
    <definedName name="yd" hidden="1">{"Main Economic Indicators",#N/A,FALSE,"C"}</definedName>
    <definedName name="Year" localSheetId="16">#REF!</definedName>
    <definedName name="Year">#REF!</definedName>
    <definedName name="yy" localSheetId="16" hidden="1">{"Main Economic Indicators",#N/A,FALSE,"C"}</definedName>
    <definedName name="yy" hidden="1">{"Main Economic Indicators",#N/A,FALSE,"C"}</definedName>
    <definedName name="Z_112B8339_2081_11D2_BFD2_00A02466506E_.wvu.PrintTitles" hidden="1">'[7]SUMMARY'!$B:$D,'[7]SUMMARY'!$3:$5</definedName>
    <definedName name="Z_112B833B_2081_11D2_BFD2_00A02466506E_.wvu.PrintTitles" hidden="1">'[7]SUMMARY'!$B:$D,'[7]SUMMARY'!$3:$5</definedName>
    <definedName name="Z_1A8C061B_2301_11D3_BFD1_000039E37209_.wvu.Cols" hidden="1">'[37]IDA-tab7'!$K:$T,'[37]IDA-tab7'!$V:$AE,'[37]IDA-tab7'!$AG:$AP</definedName>
    <definedName name="Z_1A8C061B_2301_11D3_BFD1_000039E37209_.wvu.Rows" hidden="1">'[37]IDA-tab7'!$10:$11,'[37]IDA-tab7'!$14:$14,'[37]IDA-tab7'!$18:$18</definedName>
    <definedName name="Z_1A8C061C_2301_11D3_BFD1_000039E37209_.wvu.Cols" hidden="1">'[37]IDA-tab7'!$K:$T,'[37]IDA-tab7'!$V:$AE,'[37]IDA-tab7'!$AG:$AP</definedName>
    <definedName name="Z_1A8C061C_2301_11D3_BFD1_000039E37209_.wvu.Rows" hidden="1">'[37]IDA-tab7'!$10:$11,'[37]IDA-tab7'!$14:$14,'[37]IDA-tab7'!$18:$18</definedName>
    <definedName name="Z_1A8C061E_2301_11D3_BFD1_000039E37209_.wvu.Cols" hidden="1">'[37]IDA-tab7'!$K:$T,'[37]IDA-tab7'!$V:$AE,'[37]IDA-tab7'!$AG:$AP</definedName>
    <definedName name="Z_1A8C061E_2301_11D3_BFD1_000039E37209_.wvu.Rows" hidden="1">'[37]IDA-tab7'!$10:$11,'[37]IDA-tab7'!$14:$14,'[37]IDA-tab7'!$18:$18</definedName>
    <definedName name="Z_1A8C061F_2301_11D3_BFD1_000039E37209_.wvu.Cols" hidden="1">'[37]IDA-tab7'!$K:$T,'[37]IDA-tab7'!$V:$AE,'[37]IDA-tab7'!$AG:$AP</definedName>
    <definedName name="Z_1A8C061F_2301_11D3_BFD1_000039E37209_.wvu.Rows" hidden="1">'[37]IDA-tab7'!$10:$11,'[37]IDA-tab7'!$14:$14,'[37]IDA-tab7'!$18:$18</definedName>
    <definedName name="Z_65976840_70A2_11D2_BFD1_C1F7123CE332_.wvu.PrintTitles" hidden="1">'[7]SUMMARY'!$B:$D,'[7]SUMMARY'!$3:$5</definedName>
    <definedName name="Z_B424DD41_AAD0_11D2_BFD1_00A02466506E_.wvu.PrintTitles" hidden="1">'[7]SUMMARY'!$B:$D,'[7]SUMMARY'!$3:$5</definedName>
    <definedName name="Z_BC2BFA12_1C91_11D2_BFD2_00A02466506E_.wvu.PrintTitles" hidden="1">'[7]SUMMARY'!$B:$D,'[7]SUMMARY'!$3:$5</definedName>
    <definedName name="Z_E6B74681_BCE1_11D2_BFD1_00A02466506E_.wvu.PrintTitles" hidden="1">'[7]SUMMARY'!$B:$D,'[7]SUMMARY'!$3:$5</definedName>
  </definedNames>
  <calcPr fullCalcOnLoad="1"/>
</workbook>
</file>

<file path=xl/sharedStrings.xml><?xml version="1.0" encoding="utf-8"?>
<sst xmlns="http://schemas.openxmlformats.org/spreadsheetml/2006/main" count="746" uniqueCount="306">
  <si>
    <t xml:space="preserve">Month </t>
  </si>
  <si>
    <t>USD</t>
  </si>
  <si>
    <t>II</t>
  </si>
  <si>
    <t>IV</t>
  </si>
  <si>
    <t>IV</t>
  </si>
  <si>
    <t>II</t>
  </si>
  <si>
    <t>I</t>
  </si>
  <si>
    <t>III</t>
  </si>
  <si>
    <t>Standing Lending Facility</t>
  </si>
  <si>
    <t xml:space="preserve">Year </t>
  </si>
  <si>
    <t>MZN/Euro1</t>
  </si>
  <si>
    <t>ZAR</t>
  </si>
  <si>
    <t>Quarter</t>
  </si>
  <si>
    <t>Last update</t>
  </si>
  <si>
    <t>Goods</t>
  </si>
  <si>
    <t>Services</t>
  </si>
  <si>
    <t>Currency</t>
  </si>
  <si>
    <t>MZN million</t>
  </si>
  <si>
    <t>USD million</t>
  </si>
  <si>
    <t>Primary Income</t>
  </si>
  <si>
    <t xml:space="preserve">International reserves </t>
  </si>
  <si>
    <t>Standing Deposit Facility</t>
  </si>
  <si>
    <t>Source: Instituto Nacional de Estatisticas (Contas Nacionais, 4 Trimestre 2015)</t>
  </si>
  <si>
    <t>Gross Domestic Produce (Constant prices, Base year = 2009)</t>
  </si>
  <si>
    <t>GDP</t>
  </si>
  <si>
    <t>Growth (y-o-y)</t>
  </si>
  <si>
    <t>Balance of Payments</t>
  </si>
  <si>
    <t>Month</t>
  </si>
  <si>
    <t>Current Account</t>
  </si>
  <si>
    <t>FDI</t>
  </si>
  <si>
    <t>Other</t>
  </si>
  <si>
    <t>Trade of goods and services</t>
  </si>
  <si>
    <t>International Reserve levels</t>
  </si>
  <si>
    <t>Consumer Price Index and Annual Inflation (Constant prices, Base year = 2010)</t>
  </si>
  <si>
    <t xml:space="preserve">Source: Instituto Nacional de Estatisticas </t>
  </si>
  <si>
    <t>12 month % change</t>
  </si>
  <si>
    <t>Source: Banco de Moçambique (Boletim mensal de conjuntura; Comunicado Quinzenal)</t>
  </si>
  <si>
    <t>Year</t>
  </si>
  <si>
    <t>Nominal Exchange Rate</t>
  </si>
  <si>
    <t>Source: Banco de Moçambique</t>
  </si>
  <si>
    <t>m-o-m % change</t>
  </si>
  <si>
    <t>m-o-m change</t>
  </si>
  <si>
    <t>Food</t>
  </si>
  <si>
    <t>CPI 
(Maputo)</t>
  </si>
  <si>
    <t>All products</t>
  </si>
  <si>
    <t>Final Consumption</t>
  </si>
  <si>
    <t>Private Consumption</t>
  </si>
  <si>
    <t>Government Consumption</t>
  </si>
  <si>
    <t>Gross Domestic Produce (Current prices)</t>
  </si>
  <si>
    <t>Gross Captial Formation</t>
  </si>
  <si>
    <t>Change in inventories</t>
  </si>
  <si>
    <t>Exports</t>
  </si>
  <si>
    <t>Imports</t>
  </si>
  <si>
    <t>Gross Domestic Produce (Constant prices)</t>
  </si>
  <si>
    <t>Sector contribution to GDP growth (constant)</t>
  </si>
  <si>
    <t>Manufacturing</t>
  </si>
  <si>
    <t>Depreciation from start of year</t>
  </si>
  <si>
    <t>Depreciation from start of 2015</t>
  </si>
  <si>
    <t>MZN / ZAR (RHS)</t>
  </si>
  <si>
    <t>MZN / USD (LHS)</t>
  </si>
  <si>
    <t>MZN / EUR (LHS)</t>
  </si>
  <si>
    <t>change since start of respective year</t>
  </si>
  <si>
    <t>change since Jan 2015</t>
  </si>
  <si>
    <t>Fishery</t>
  </si>
  <si>
    <t>Extractive industry</t>
  </si>
  <si>
    <t>Construction</t>
  </si>
  <si>
    <t>Transport and storage</t>
  </si>
  <si>
    <t>Hotels and restaurants</t>
  </si>
  <si>
    <t>Information and communication</t>
  </si>
  <si>
    <t>Financial activities</t>
  </si>
  <si>
    <t>Real estate</t>
  </si>
  <si>
    <t>Education</t>
  </si>
  <si>
    <t>Health and social securtiy</t>
  </si>
  <si>
    <t xml:space="preserve">Public administration </t>
  </si>
  <si>
    <t>Tax on products</t>
  </si>
  <si>
    <t>Agricutlure</t>
  </si>
  <si>
    <t>Electricity and gas</t>
  </si>
  <si>
    <t>Water</t>
  </si>
  <si>
    <t>FISIM</t>
  </si>
  <si>
    <t>GDP at factor prices</t>
  </si>
  <si>
    <t>Commerce</t>
  </si>
  <si>
    <t>Primary</t>
  </si>
  <si>
    <t>Secondary</t>
  </si>
  <si>
    <t>Tertiary</t>
  </si>
  <si>
    <t>Year / Sector name</t>
  </si>
  <si>
    <t>Sector type</t>
  </si>
  <si>
    <t>Proportion of GDP</t>
  </si>
  <si>
    <t>Sector growth</t>
  </si>
  <si>
    <t>Contribution to GDP growth</t>
  </si>
  <si>
    <t>Electricity, gas and water</t>
  </si>
  <si>
    <t>Transport and storage, information and communication</t>
  </si>
  <si>
    <t>2006 I</t>
  </si>
  <si>
    <t>2007 I</t>
  </si>
  <si>
    <t>2008 I</t>
  </si>
  <si>
    <t>2009 I</t>
  </si>
  <si>
    <t>2010 I</t>
  </si>
  <si>
    <t>2011 I</t>
  </si>
  <si>
    <t>2012 I</t>
  </si>
  <si>
    <t>2013 I</t>
  </si>
  <si>
    <t>2014 I</t>
  </si>
  <si>
    <t>2015 I</t>
  </si>
  <si>
    <t>2016 I</t>
  </si>
  <si>
    <t>Goods balance</t>
  </si>
  <si>
    <t>Services balance</t>
  </si>
  <si>
    <t>Secondary Income</t>
  </si>
  <si>
    <t>Trade balance</t>
  </si>
  <si>
    <t>Capital Account</t>
  </si>
  <si>
    <t>Financial Account</t>
  </si>
  <si>
    <t>Debt portfolio investment</t>
  </si>
  <si>
    <t>Equity portfolio investment</t>
  </si>
  <si>
    <t>Other invesment</t>
  </si>
  <si>
    <t>Reserve assets</t>
  </si>
  <si>
    <t>Errors and omissions</t>
  </si>
  <si>
    <t>of which megaprojects</t>
  </si>
  <si>
    <t>General merchandise</t>
  </si>
  <si>
    <t>Cotton</t>
  </si>
  <si>
    <t>Sugar</t>
  </si>
  <si>
    <t>Tobacco</t>
  </si>
  <si>
    <t>Wood</t>
  </si>
  <si>
    <t>Eelctric energy</t>
  </si>
  <si>
    <t>Gas</t>
  </si>
  <si>
    <t>Aluminum</t>
  </si>
  <si>
    <t>Heavy Sands</t>
  </si>
  <si>
    <t>Coal</t>
  </si>
  <si>
    <t>Non-megaproject exports</t>
  </si>
  <si>
    <t>Megaproject exports</t>
  </si>
  <si>
    <t>Non-monetary gold</t>
  </si>
  <si>
    <t>of which</t>
  </si>
  <si>
    <t>Consumable goods</t>
  </si>
  <si>
    <t>Cereals</t>
  </si>
  <si>
    <t>Beer</t>
  </si>
  <si>
    <t>Medication</t>
  </si>
  <si>
    <t>Vehicles</t>
  </si>
  <si>
    <t>Cooking oil</t>
  </si>
  <si>
    <t>Intermediary goods</t>
  </si>
  <si>
    <t>Fuel</t>
  </si>
  <si>
    <t>Capital goods</t>
  </si>
  <si>
    <t>Electric energy</t>
  </si>
  <si>
    <t>Ciment</t>
  </si>
  <si>
    <t>Megaproject imports</t>
  </si>
  <si>
    <t>Non-megaproject imports</t>
  </si>
  <si>
    <t>Cover adjustments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</si>
  <si>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</si>
  <si>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</si>
  <si>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</si>
  <si>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</si>
  <si>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</si>
  <si>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</si>
  <si>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</si>
  <si>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</si>
  <si>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</si>
  <si>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</si>
  <si>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</si>
  <si>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</si>
  <si>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</si>
  <si>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</si>
  <si>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/>
  </si>
  <si>
    <t>Total revenues and grants</t>
  </si>
  <si>
    <t xml:space="preserve">Total revenue </t>
  </si>
  <si>
    <t>Tax revenue</t>
  </si>
  <si>
    <t>Of which:Taxes on income, profits, and capital gains</t>
  </si>
  <si>
    <t>Of which: Domestic taxes on goods and services</t>
  </si>
  <si>
    <t>Other taxes</t>
  </si>
  <si>
    <t>Nontax revenue</t>
  </si>
  <si>
    <t>Total expenditure and net lending</t>
  </si>
  <si>
    <t>Total expenditures</t>
  </si>
  <si>
    <t>Current expenditure</t>
  </si>
  <si>
    <t>of which: compensation to employees</t>
  </si>
  <si>
    <t>of which: goods and services</t>
  </si>
  <si>
    <t>of which: interest on public debt</t>
  </si>
  <si>
    <t>domestic</t>
  </si>
  <si>
    <t>external</t>
  </si>
  <si>
    <t>of which: subsidies and tranfers</t>
  </si>
  <si>
    <t>Capital expenditure</t>
  </si>
  <si>
    <t>locally financed</t>
  </si>
  <si>
    <t>foreign financed</t>
  </si>
  <si>
    <t>Net lending</t>
  </si>
  <si>
    <t>of which: locally financed</t>
  </si>
  <si>
    <t>Externally  financed loans to public enterprises</t>
  </si>
  <si>
    <t>Unallocated revenue (+)/ expenditure (-)</t>
  </si>
  <si>
    <t>Overall balance before grants</t>
  </si>
  <si>
    <t>Grants received</t>
  </si>
  <si>
    <t>Project grants</t>
  </si>
  <si>
    <t>NonProject grants</t>
  </si>
  <si>
    <t>Overall balance after grants</t>
  </si>
  <si>
    <t>Primary balance</t>
  </si>
  <si>
    <t>Domestic primary balance</t>
  </si>
  <si>
    <t>Primary balance (% of GDP)</t>
  </si>
  <si>
    <t>Domestic primary balance (% of GDP)</t>
  </si>
  <si>
    <t>Overall balance before grants (% of GDP)</t>
  </si>
  <si>
    <t>Overall balance after grants (% of GDP)</t>
  </si>
  <si>
    <t xml:space="preserve">Local currency </t>
  </si>
  <si>
    <t>Reserve requirement</t>
  </si>
  <si>
    <t xml:space="preserve">Foreign currency </t>
  </si>
  <si>
    <t>National Accounts</t>
  </si>
  <si>
    <t>Monetary Indicators</t>
  </si>
  <si>
    <t>Consumer Price Index</t>
  </si>
  <si>
    <t xml:space="preserve">12m % change </t>
  </si>
  <si>
    <t>CPI 
(National)</t>
  </si>
  <si>
    <t>CPI 
(Beira)</t>
  </si>
  <si>
    <t>CPI 
(Nampula)</t>
  </si>
  <si>
    <t>12m % change 
(National)</t>
  </si>
  <si>
    <t>12m % change
(Maputo)</t>
  </si>
  <si>
    <t>12m % change
(Beira)</t>
  </si>
  <si>
    <t>12m % change
(Nampula)</t>
  </si>
  <si>
    <t>Overall monetary survey</t>
  </si>
  <si>
    <t>(MZN million)</t>
  </si>
  <si>
    <t>Fev-08</t>
  </si>
  <si>
    <t>Abr-08</t>
  </si>
  <si>
    <t>Mai-08</t>
  </si>
  <si>
    <t>Ago-08</t>
  </si>
  <si>
    <t>Set-08</t>
  </si>
  <si>
    <t>Out-08</t>
  </si>
  <si>
    <t>Dez-08</t>
  </si>
  <si>
    <t>Fev-09</t>
  </si>
  <si>
    <t>Abr-09</t>
  </si>
  <si>
    <t>Mai-09</t>
  </si>
  <si>
    <t>Ago-09</t>
  </si>
  <si>
    <t>Set-09</t>
  </si>
  <si>
    <t>Out-09</t>
  </si>
  <si>
    <t>Dez-09</t>
  </si>
  <si>
    <t>Fev-10</t>
  </si>
  <si>
    <t>Abr-10</t>
  </si>
  <si>
    <t>Mai-10</t>
  </si>
  <si>
    <t>Set-10</t>
  </si>
  <si>
    <t>Out-10</t>
  </si>
  <si>
    <t>Dez-10</t>
  </si>
  <si>
    <t>Fev-11</t>
  </si>
  <si>
    <t>Abr-11</t>
  </si>
  <si>
    <t>Mai-11</t>
  </si>
  <si>
    <t>Out-14</t>
  </si>
  <si>
    <t>Dez-14</t>
  </si>
  <si>
    <t>Fev-15</t>
  </si>
  <si>
    <t>Abr-15</t>
  </si>
  <si>
    <t>Mai-15</t>
  </si>
  <si>
    <t>Ago-15</t>
  </si>
  <si>
    <t>Set-15</t>
  </si>
  <si>
    <t>Out-15</t>
  </si>
  <si>
    <t>Dez-15</t>
  </si>
  <si>
    <t>Fev-16</t>
  </si>
  <si>
    <t>Abr-16</t>
  </si>
  <si>
    <t>Mai-16</t>
  </si>
  <si>
    <t>Ago-16</t>
  </si>
  <si>
    <t>Set-16</t>
  </si>
  <si>
    <t>Cental Bank Accounts</t>
  </si>
  <si>
    <t>Net Foreign Assets</t>
  </si>
  <si>
    <t>(USD million)</t>
  </si>
  <si>
    <t>Net International Reserves</t>
  </si>
  <si>
    <t>Foreign Assets</t>
  </si>
  <si>
    <t>International Reserves</t>
  </si>
  <si>
    <t>Other Foreign Assets</t>
  </si>
  <si>
    <t>Short-term Foreign Liabilities</t>
  </si>
  <si>
    <t>IMF Credit</t>
  </si>
  <si>
    <t>Other Liabilities</t>
  </si>
  <si>
    <t>Medium and Long-term Foreign Liabilities</t>
  </si>
  <si>
    <t>Net Domestic Assets</t>
  </si>
  <si>
    <t>Net Credit to Government</t>
  </si>
  <si>
    <t>Credit to Government</t>
  </si>
  <si>
    <t>Government Deposits</t>
  </si>
  <si>
    <t>Deposits</t>
  </si>
  <si>
    <t>Monetary Policy - Reserve requirments and key interest rates</t>
  </si>
  <si>
    <t>Central Bank Reference rates</t>
  </si>
  <si>
    <t>Domestic Credit</t>
  </si>
  <si>
    <t>Credit to the Economy</t>
  </si>
  <si>
    <t>Other Net Assets and Liabilities</t>
  </si>
  <si>
    <t>Monetary Survey - Overall, Central Bank and Commercial Banks</t>
  </si>
  <si>
    <t xml:space="preserve">Source: Banco de Moçambique </t>
  </si>
  <si>
    <t>Foreign Liabilities</t>
  </si>
  <si>
    <t>Net Loans to the Central Bank</t>
  </si>
  <si>
    <t>Bank Reserves</t>
  </si>
  <si>
    <t>Credit</t>
  </si>
  <si>
    <t>of which domestic currency</t>
  </si>
  <si>
    <t>of which foreign currency</t>
  </si>
  <si>
    <t>Coins and Currency in circulation</t>
  </si>
  <si>
    <t>Money and quasi-money</t>
  </si>
  <si>
    <t>Commercial Banks</t>
  </si>
  <si>
    <t>Net Credit to Banks</t>
  </si>
  <si>
    <t>Reserve Money</t>
  </si>
  <si>
    <t>Currency in circulation</t>
  </si>
  <si>
    <t>Banks' Reserves</t>
  </si>
  <si>
    <t>Demand and savings deposits</t>
  </si>
  <si>
    <t>Time deposits</t>
  </si>
  <si>
    <t>Government Finances</t>
  </si>
  <si>
    <t>Source: MEF (CGE and Budget Laws)</t>
  </si>
  <si>
    <t>2013</t>
  </si>
  <si>
    <t>2014</t>
  </si>
  <si>
    <t>2016</t>
  </si>
  <si>
    <t>EUR</t>
  </si>
  <si>
    <t>Index</t>
  </si>
  <si>
    <t>National Accounts - Expenditure - Constant Prices (Annual)</t>
  </si>
  <si>
    <t>Quarterly GDP - Constant Prices</t>
  </si>
  <si>
    <t>National Accounts - Expenditure - Current Prices (Annual)</t>
  </si>
  <si>
    <t>National Accounts - Production - Constant Prices (Annual)</t>
  </si>
  <si>
    <t>National Accounts - Production - Constant Prices (Quarterly)</t>
  </si>
  <si>
    <t>Sector contribution to growth (Annual)</t>
  </si>
  <si>
    <t>Sector contribution to growth (Quarterly)</t>
  </si>
  <si>
    <t>Balance of Payments summary (Annual)</t>
  </si>
  <si>
    <t>Balace of Payments summary (Quarterly)</t>
  </si>
  <si>
    <t>Trade in Goods (Annual)</t>
  </si>
  <si>
    <t>Trade in Goods (Quarterly)</t>
  </si>
  <si>
    <t>Reserves</t>
  </si>
  <si>
    <t>Central Bank reference rates (reserve requirements and interest rates)</t>
  </si>
  <si>
    <t>Monetary survery - Overall, Central Bank and Commercial Banks</t>
  </si>
  <si>
    <t>Consumer Price Index (inflation)</t>
  </si>
  <si>
    <t>Nominal exchange rates (EUR, USD, ZAR)</t>
  </si>
  <si>
    <t>Financial Account (inc reserves)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</si>
</sst>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#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m\o\n\th\ d\,\ yyyy"/>
    <numFmt numFmtId="172" formatCode="#.00"/>
    <numFmt numFmtId="173" formatCode="#,##0.0"/>
    <numFmt numFmtId="174" formatCode="0.00_)"/>
    <numFmt numFmtId="175" formatCode="[&gt;=0.05]#,##0.0;[&lt;=-0.05]\-#,##0.0;?0.0"/>
    <numFmt numFmtId="176" formatCode="[Black]#,##0.0;[Black]\-#,##0.0;;"/>
    <numFmt numFmtId="177" formatCode="0.0%"/>
    <numFmt numFmtId="178" formatCode="[$-406]mmm\ yyyy"/>
    <numFmt numFmtId="179" formatCode="[$-409]mmm\-yy;@"/>
    <numFmt numFmtId="180" formatCode="_ * #,##0_ ;_ * \-#,##0_ ;_ * &quot;-&quot;??_ ;_ @_ "/>
    <numFmt numFmtId="181" formatCode="_(* #,##0_);_(* \(#,##0\);_(* &quot;-&quot;??_);_(@_)"/>
    <numFmt numFmtId="182" formatCode="_-[$€-2]* #,##0.00_-;\-[$€-2]* #,##0.00_-;_-[$€-2]* &quot;-&quot;??_-"/>
    <numFmt numFmtId="183" formatCode="_-* #,##0.00\ _E_s_c_._-;\-* #,##0.00\ _E_s_c_._-;_-* &quot;-&quot;??\ _E_s_c_._-;_-@_-"/>
    <numFmt numFmtId="184" formatCode="General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sz val="11"/>
      <name val="Tms Rmn"/>
      <family val="0"/>
    </font>
    <font>
      <sz val="10"/>
      <name val="Arial"/>
      <family val="2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name val="Times New Roman"/>
      <family val="1"/>
    </font>
    <font>
      <b/>
      <i/>
      <sz val="16"/>
      <name val="Helv"/>
      <family val="0"/>
    </font>
    <font>
      <sz val="12"/>
      <name val="Helv"/>
      <family val="0"/>
    </font>
    <font>
      <sz val="10"/>
      <name val="Courier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8"/>
      <name val="Times New Roman"/>
      <family val="1"/>
    </font>
    <font>
      <i/>
      <sz val="11"/>
      <color indexed="8"/>
      <name val="Arial Narrow"/>
      <family val="2"/>
    </font>
    <font>
      <sz val="10"/>
      <color indexed="8"/>
      <name val="Arial"/>
      <family val="2"/>
    </font>
    <font>
      <u val="single"/>
      <sz val="11"/>
      <color indexed="8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"/>
      <family val="2"/>
    </font>
    <font>
      <u val="single"/>
      <sz val="11"/>
      <color theme="1"/>
      <name val="Arial Narrow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tted"/>
      <bottom/>
    </border>
    <border>
      <left/>
      <right/>
      <top/>
      <bottom style="dotted"/>
    </border>
    <border>
      <left/>
      <right/>
      <top style="thin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/>
    </border>
    <border>
      <left/>
      <right style="dotted"/>
      <top style="dotted"/>
      <bottom/>
    </border>
    <border>
      <left/>
      <right/>
      <top style="thin"/>
      <bottom style="thin"/>
    </border>
    <border>
      <left/>
      <right/>
      <top style="dotted"/>
      <bottom style="dotted"/>
    </border>
    <border>
      <left style="dotted"/>
      <right style="dotted"/>
      <top/>
      <bottom style="dotted"/>
    </border>
    <border>
      <left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 locked="0"/>
    </xf>
    <xf numFmtId="167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3" fontId="14" fillId="29" borderId="3">
      <alignment horizontal="right" vertical="center" indent="1"/>
      <protection/>
    </xf>
    <xf numFmtId="173" fontId="14" fillId="30" borderId="3">
      <alignment horizontal="right" vertical="center" indent="1"/>
      <protection/>
    </xf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>
      <alignment/>
      <protection locked="0"/>
    </xf>
    <xf numFmtId="0" fontId="60" fillId="0" borderId="0" applyNumberFormat="0" applyFill="0" applyBorder="0" applyAlignment="0" applyProtection="0"/>
    <xf numFmtId="172" fontId="2" fillId="0" borderId="0">
      <alignment/>
      <protection locked="0"/>
    </xf>
    <xf numFmtId="0" fontId="61" fillId="31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166" fontId="5" fillId="0" borderId="0">
      <alignment/>
      <protection locked="0"/>
    </xf>
    <xf numFmtId="166" fontId="6" fillId="0" borderId="0">
      <alignment/>
      <protection locked="0"/>
    </xf>
    <xf numFmtId="0" fontId="65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66" fillId="32" borderId="1" applyNumberFormat="0" applyAlignment="0" applyProtection="0"/>
    <xf numFmtId="0" fontId="67" fillId="0" borderId="7" applyNumberFormat="0" applyFill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8" fillId="33" borderId="0" applyNumberFormat="0" applyBorder="0" applyAlignment="0" applyProtection="0"/>
    <xf numFmtId="174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175" fontId="7" fillId="0" borderId="0" applyFill="0" applyBorder="0" applyAlignment="0" applyProtection="0"/>
    <xf numFmtId="183" fontId="9" fillId="0" borderId="0">
      <alignment/>
      <protection/>
    </xf>
    <xf numFmtId="182" fontId="3" fillId="0" borderId="0">
      <alignment/>
      <protection/>
    </xf>
    <xf numFmtId="0" fontId="33" fillId="0" borderId="0">
      <alignment/>
      <protection/>
    </xf>
    <xf numFmtId="0" fontId="0" fillId="34" borderId="8" applyNumberFormat="0" applyFont="0" applyAlignment="0" applyProtection="0"/>
    <xf numFmtId="0" fontId="69" fillId="27" borderId="9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7" fontId="74" fillId="0" borderId="0" xfId="0" applyNumberFormat="1" applyFont="1" applyAlignment="1">
      <alignment/>
    </xf>
    <xf numFmtId="0" fontId="17" fillId="0" borderId="0" xfId="0" applyFont="1" applyAlignment="1">
      <alignment/>
    </xf>
    <xf numFmtId="17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/>
    </xf>
    <xf numFmtId="165" fontId="73" fillId="0" borderId="0" xfId="0" applyNumberFormat="1" applyFont="1" applyAlignment="1">
      <alignment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right"/>
    </xf>
    <xf numFmtId="177" fontId="73" fillId="0" borderId="0" xfId="101" applyNumberFormat="1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>
      <alignment/>
    </xf>
    <xf numFmtId="0" fontId="73" fillId="0" borderId="12" xfId="0" applyFont="1" applyBorder="1" applyAlignment="1">
      <alignment horizontal="right"/>
    </xf>
    <xf numFmtId="177" fontId="73" fillId="0" borderId="11" xfId="101" applyNumberFormat="1" applyFont="1" applyBorder="1" applyAlignment="1">
      <alignment horizontal="center"/>
    </xf>
    <xf numFmtId="177" fontId="73" fillId="0" borderId="12" xfId="101" applyNumberFormat="1" applyFont="1" applyBorder="1" applyAlignment="1">
      <alignment horizontal="center"/>
    </xf>
    <xf numFmtId="180" fontId="73" fillId="0" borderId="11" xfId="51" applyNumberFormat="1" applyFont="1" applyBorder="1" applyAlignment="1">
      <alignment/>
    </xf>
    <xf numFmtId="180" fontId="73" fillId="0" borderId="0" xfId="51" applyNumberFormat="1" applyFont="1" applyBorder="1" applyAlignment="1">
      <alignment/>
    </xf>
    <xf numFmtId="180" fontId="73" fillId="0" borderId="12" xfId="51" applyNumberFormat="1" applyFont="1" applyBorder="1" applyAlignment="1">
      <alignment/>
    </xf>
    <xf numFmtId="180" fontId="73" fillId="0" borderId="11" xfId="51" applyNumberFormat="1" applyFont="1" applyBorder="1" applyAlignment="1">
      <alignment/>
    </xf>
    <xf numFmtId="180" fontId="73" fillId="0" borderId="0" xfId="51" applyNumberFormat="1" applyFont="1" applyBorder="1" applyAlignment="1">
      <alignment/>
    </xf>
    <xf numFmtId="180" fontId="73" fillId="0" borderId="12" xfId="51" applyNumberFormat="1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7" fontId="73" fillId="0" borderId="0" xfId="0" applyNumberFormat="1" applyFont="1" applyAlignment="1">
      <alignment/>
    </xf>
    <xf numFmtId="17" fontId="73" fillId="0" borderId="11" xfId="0" applyNumberFormat="1" applyFont="1" applyBorder="1" applyAlignment="1">
      <alignment/>
    </xf>
    <xf numFmtId="17" fontId="73" fillId="0" borderId="12" xfId="0" applyNumberFormat="1" applyFont="1" applyBorder="1" applyAlignment="1">
      <alignment/>
    </xf>
    <xf numFmtId="17" fontId="73" fillId="0" borderId="0" xfId="0" applyNumberFormat="1" applyFont="1" applyBorder="1" applyAlignment="1">
      <alignment/>
    </xf>
    <xf numFmtId="180" fontId="73" fillId="0" borderId="0" xfId="51" applyNumberFormat="1" applyFont="1" applyFill="1" applyBorder="1" applyAlignment="1">
      <alignment/>
    </xf>
    <xf numFmtId="178" fontId="73" fillId="0" borderId="0" xfId="0" applyNumberFormat="1" applyFont="1" applyAlignment="1">
      <alignment/>
    </xf>
    <xf numFmtId="0" fontId="73" fillId="0" borderId="0" xfId="0" applyFont="1" applyAlignment="1">
      <alignment vertical="center"/>
    </xf>
    <xf numFmtId="178" fontId="73" fillId="0" borderId="0" xfId="0" applyNumberFormat="1" applyFont="1" applyAlignment="1">
      <alignment vertical="center"/>
    </xf>
    <xf numFmtId="0" fontId="73" fillId="0" borderId="13" xfId="0" applyFont="1" applyBorder="1" applyAlignment="1">
      <alignment/>
    </xf>
    <xf numFmtId="2" fontId="73" fillId="0" borderId="0" xfId="0" applyNumberFormat="1" applyFont="1" applyAlignment="1">
      <alignment/>
    </xf>
    <xf numFmtId="2" fontId="19" fillId="0" borderId="0" xfId="0" applyNumberFormat="1" applyFont="1" applyFill="1" applyBorder="1" applyAlignment="1">
      <alignment horizontal="right" vertical="center"/>
    </xf>
    <xf numFmtId="9" fontId="73" fillId="0" borderId="0" xfId="101" applyFont="1" applyAlignment="1">
      <alignment horizontal="center"/>
    </xf>
    <xf numFmtId="10" fontId="73" fillId="0" borderId="0" xfId="101" applyNumberFormat="1" applyFont="1" applyBorder="1" applyAlignment="1">
      <alignment horizontal="center"/>
    </xf>
    <xf numFmtId="17" fontId="73" fillId="35" borderId="0" xfId="0" applyNumberFormat="1" applyFont="1" applyFill="1" applyBorder="1" applyAlignment="1">
      <alignment/>
    </xf>
    <xf numFmtId="164" fontId="73" fillId="0" borderId="0" xfId="51" applyNumberFormat="1" applyFont="1" applyBorder="1" applyAlignment="1">
      <alignment horizontal="center"/>
    </xf>
    <xf numFmtId="164" fontId="73" fillId="0" borderId="12" xfId="51" applyNumberFormat="1" applyFont="1" applyBorder="1" applyAlignment="1">
      <alignment horizontal="center"/>
    </xf>
    <xf numFmtId="164" fontId="73" fillId="0" borderId="0" xfId="51" applyNumberFormat="1" applyFont="1" applyFill="1" applyBorder="1" applyAlignment="1">
      <alignment horizontal="center"/>
    </xf>
    <xf numFmtId="10" fontId="73" fillId="0" borderId="12" xfId="101" applyNumberFormat="1" applyFont="1" applyBorder="1" applyAlignment="1">
      <alignment horizontal="center"/>
    </xf>
    <xf numFmtId="180" fontId="73" fillId="35" borderId="0" xfId="51" applyNumberFormat="1" applyFont="1" applyFill="1" applyBorder="1" applyAlignment="1">
      <alignment/>
    </xf>
    <xf numFmtId="10" fontId="73" fillId="0" borderId="0" xfId="0" applyNumberFormat="1" applyFont="1" applyAlignment="1">
      <alignment horizontal="center"/>
    </xf>
    <xf numFmtId="10" fontId="73" fillId="0" borderId="0" xfId="0" applyNumberFormat="1" applyFont="1" applyFill="1" applyAlignment="1">
      <alignment horizontal="center"/>
    </xf>
    <xf numFmtId="0" fontId="17" fillId="0" borderId="0" xfId="92" applyFont="1" applyBorder="1">
      <alignment/>
      <protection/>
    </xf>
    <xf numFmtId="0" fontId="75" fillId="0" borderId="0" xfId="0" applyFont="1" applyAlignment="1">
      <alignment horizontal="center" vertical="center" wrapText="1"/>
    </xf>
    <xf numFmtId="179" fontId="73" fillId="0" borderId="0" xfId="0" applyNumberFormat="1" applyFont="1" applyAlignment="1">
      <alignment wrapText="1"/>
    </xf>
    <xf numFmtId="165" fontId="73" fillId="0" borderId="0" xfId="0" applyNumberFormat="1" applyFont="1" applyAlignment="1">
      <alignment wrapText="1"/>
    </xf>
    <xf numFmtId="17" fontId="73" fillId="0" borderId="0" xfId="0" applyNumberFormat="1" applyFont="1" applyAlignment="1">
      <alignment wrapText="1"/>
    </xf>
    <xf numFmtId="2" fontId="73" fillId="0" borderId="0" xfId="0" applyNumberFormat="1" applyFont="1" applyAlignment="1">
      <alignment wrapText="1"/>
    </xf>
    <xf numFmtId="2" fontId="73" fillId="0" borderId="0" xfId="51" applyNumberFormat="1" applyFont="1" applyAlignment="1">
      <alignment/>
    </xf>
    <xf numFmtId="0" fontId="73" fillId="0" borderId="0" xfId="0" applyFont="1" applyAlignment="1">
      <alignment horizontal="center" wrapText="1"/>
    </xf>
    <xf numFmtId="165" fontId="73" fillId="0" borderId="0" xfId="0" applyNumberFormat="1" applyFont="1" applyBorder="1" applyAlignment="1">
      <alignment wrapText="1"/>
    </xf>
    <xf numFmtId="165" fontId="73" fillId="0" borderId="12" xfId="0" applyNumberFormat="1" applyFont="1" applyBorder="1" applyAlignment="1">
      <alignment wrapText="1"/>
    </xf>
    <xf numFmtId="165" fontId="73" fillId="0" borderId="11" xfId="0" applyNumberFormat="1" applyFont="1" applyBorder="1" applyAlignment="1">
      <alignment wrapText="1"/>
    </xf>
    <xf numFmtId="2" fontId="73" fillId="0" borderId="11" xfId="0" applyNumberFormat="1" applyFont="1" applyBorder="1" applyAlignment="1">
      <alignment wrapText="1"/>
    </xf>
    <xf numFmtId="2" fontId="73" fillId="0" borderId="0" xfId="0" applyNumberFormat="1" applyFont="1" applyBorder="1" applyAlignment="1">
      <alignment wrapText="1"/>
    </xf>
    <xf numFmtId="2" fontId="73" fillId="0" borderId="0" xfId="51" applyNumberFormat="1" applyFont="1" applyBorder="1" applyAlignment="1">
      <alignment/>
    </xf>
    <xf numFmtId="2" fontId="73" fillId="0" borderId="12" xfId="51" applyNumberFormat="1" applyFont="1" applyBorder="1" applyAlignment="1">
      <alignment/>
    </xf>
    <xf numFmtId="2" fontId="73" fillId="0" borderId="12" xfId="0" applyNumberFormat="1" applyFont="1" applyBorder="1" applyAlignment="1">
      <alignment wrapText="1"/>
    </xf>
    <xf numFmtId="2" fontId="73" fillId="0" borderId="11" xfId="51" applyNumberFormat="1" applyFont="1" applyBorder="1" applyAlignment="1">
      <alignment/>
    </xf>
    <xf numFmtId="180" fontId="75" fillId="0" borderId="0" xfId="0" applyNumberFormat="1" applyFont="1" applyAlignment="1">
      <alignment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5" xfId="0" applyFont="1" applyBorder="1" applyAlignment="1">
      <alignment/>
    </xf>
    <xf numFmtId="164" fontId="73" fillId="0" borderId="14" xfId="51" applyNumberFormat="1" applyFont="1" applyBorder="1" applyAlignment="1">
      <alignment horizontal="center"/>
    </xf>
    <xf numFmtId="164" fontId="73" fillId="0" borderId="14" xfId="51" applyNumberFormat="1" applyFont="1" applyFill="1" applyBorder="1" applyAlignment="1">
      <alignment horizontal="center"/>
    </xf>
    <xf numFmtId="164" fontId="73" fillId="0" borderId="16" xfId="51" applyNumberFormat="1" applyFont="1" applyBorder="1" applyAlignment="1">
      <alignment horizontal="center"/>
    </xf>
    <xf numFmtId="10" fontId="73" fillId="0" borderId="17" xfId="101" applyNumberFormat="1" applyFont="1" applyBorder="1" applyAlignment="1">
      <alignment horizontal="center"/>
    </xf>
    <xf numFmtId="180" fontId="75" fillId="0" borderId="14" xfId="0" applyNumberFormat="1" applyFont="1" applyBorder="1" applyAlignment="1">
      <alignment/>
    </xf>
    <xf numFmtId="180" fontId="73" fillId="0" borderId="15" xfId="51" applyNumberFormat="1" applyFont="1" applyBorder="1" applyAlignment="1">
      <alignment/>
    </xf>
    <xf numFmtId="0" fontId="73" fillId="0" borderId="18" xfId="0" applyFont="1" applyBorder="1" applyAlignment="1">
      <alignment/>
    </xf>
    <xf numFmtId="1" fontId="73" fillId="0" borderId="18" xfId="0" applyNumberFormat="1" applyFont="1" applyBorder="1" applyAlignment="1">
      <alignment/>
    </xf>
    <xf numFmtId="0" fontId="75" fillId="0" borderId="18" xfId="0" applyFont="1" applyBorder="1" applyAlignment="1">
      <alignment/>
    </xf>
    <xf numFmtId="1" fontId="73" fillId="0" borderId="15" xfId="0" applyNumberFormat="1" applyFont="1" applyBorder="1" applyAlignment="1">
      <alignment/>
    </xf>
    <xf numFmtId="1" fontId="73" fillId="0" borderId="0" xfId="0" applyNumberFormat="1" applyFont="1" applyBorder="1" applyAlignment="1">
      <alignment/>
    </xf>
    <xf numFmtId="180" fontId="75" fillId="0" borderId="18" xfId="51" applyNumberFormat="1" applyFont="1" applyBorder="1" applyAlignment="1">
      <alignment/>
    </xf>
    <xf numFmtId="180" fontId="75" fillId="0" borderId="14" xfId="51" applyNumberFormat="1" applyFont="1" applyBorder="1" applyAlignment="1">
      <alignment/>
    </xf>
    <xf numFmtId="0" fontId="75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1" fontId="75" fillId="0" borderId="18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indent="1"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 indent="1"/>
    </xf>
    <xf numFmtId="0" fontId="76" fillId="0" borderId="0" xfId="0" applyFont="1" applyBorder="1" applyAlignment="1">
      <alignment horizontal="left"/>
    </xf>
    <xf numFmtId="180" fontId="73" fillId="0" borderId="0" xfId="0" applyNumberFormat="1" applyFont="1" applyBorder="1" applyAlignment="1">
      <alignment/>
    </xf>
    <xf numFmtId="43" fontId="73" fillId="0" borderId="0" xfId="0" applyNumberFormat="1" applyFont="1" applyBorder="1" applyAlignment="1">
      <alignment/>
    </xf>
    <xf numFmtId="9" fontId="73" fillId="0" borderId="0" xfId="101" applyFont="1" applyAlignment="1">
      <alignment/>
    </xf>
    <xf numFmtId="10" fontId="17" fillId="0" borderId="0" xfId="101" applyNumberFormat="1" applyFont="1" applyAlignment="1">
      <alignment horizontal="center"/>
    </xf>
    <xf numFmtId="10" fontId="73" fillId="0" borderId="0" xfId="101" applyNumberFormat="1" applyFont="1" applyAlignment="1">
      <alignment horizontal="center"/>
    </xf>
    <xf numFmtId="10" fontId="73" fillId="0" borderId="0" xfId="101" applyNumberFormat="1" applyFont="1" applyFill="1" applyAlignment="1">
      <alignment horizontal="center"/>
    </xf>
    <xf numFmtId="10" fontId="73" fillId="0" borderId="12" xfId="101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177" fontId="73" fillId="0" borderId="0" xfId="101" applyNumberFormat="1" applyFont="1" applyBorder="1" applyAlignment="1">
      <alignment/>
    </xf>
    <xf numFmtId="10" fontId="73" fillId="0" borderId="11" xfId="101" applyNumberFormat="1" applyFont="1" applyBorder="1" applyAlignment="1">
      <alignment/>
    </xf>
    <xf numFmtId="10" fontId="73" fillId="0" borderId="0" xfId="101" applyNumberFormat="1" applyFont="1" applyBorder="1" applyAlignment="1">
      <alignment/>
    </xf>
    <xf numFmtId="10" fontId="73" fillId="0" borderId="12" xfId="101" applyNumberFormat="1" applyFont="1" applyBorder="1" applyAlignment="1">
      <alignment/>
    </xf>
    <xf numFmtId="17" fontId="73" fillId="0" borderId="0" xfId="0" applyNumberFormat="1" applyFont="1" applyFill="1" applyBorder="1" applyAlignment="1">
      <alignment/>
    </xf>
    <xf numFmtId="0" fontId="73" fillId="35" borderId="0" xfId="0" applyFont="1" applyFill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 wrapText="1"/>
    </xf>
    <xf numFmtId="181" fontId="4" fillId="0" borderId="0" xfId="51" applyNumberFormat="1" applyFont="1" applyBorder="1" applyAlignment="1">
      <alignment horizontal="left" indent="1"/>
    </xf>
    <xf numFmtId="181" fontId="4" fillId="0" borderId="0" xfId="51" applyNumberFormat="1" applyFont="1" applyBorder="1" applyAlignment="1">
      <alignment/>
    </xf>
    <xf numFmtId="181" fontId="77" fillId="0" borderId="0" xfId="51" applyNumberFormat="1" applyFont="1" applyBorder="1" applyAlignment="1">
      <alignment horizontal="left" indent="1"/>
    </xf>
    <xf numFmtId="181" fontId="73" fillId="0" borderId="0" xfId="0" applyNumberFormat="1" applyFont="1" applyAlignment="1">
      <alignment/>
    </xf>
    <xf numFmtId="181" fontId="77" fillId="0" borderId="0" xfId="51" applyNumberFormat="1" applyFont="1" applyBorder="1" applyAlignment="1">
      <alignment/>
    </xf>
    <xf numFmtId="0" fontId="73" fillId="0" borderId="19" xfId="0" applyFont="1" applyBorder="1" applyAlignment="1">
      <alignment horizontal="center" vertical="center" wrapText="1"/>
    </xf>
    <xf numFmtId="181" fontId="4" fillId="0" borderId="15" xfId="51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 indent="1"/>
    </xf>
    <xf numFmtId="181" fontId="4" fillId="0" borderId="15" xfId="51" applyNumberFormat="1" applyFont="1" applyBorder="1" applyAlignment="1">
      <alignment/>
    </xf>
    <xf numFmtId="181" fontId="77" fillId="0" borderId="15" xfId="51" applyNumberFormat="1" applyFont="1" applyBorder="1" applyAlignment="1">
      <alignment/>
    </xf>
    <xf numFmtId="0" fontId="78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/>
    </xf>
    <xf numFmtId="0" fontId="0" fillId="36" borderId="0" xfId="0" applyFill="1" applyAlignment="1">
      <alignment/>
    </xf>
    <xf numFmtId="0" fontId="73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wrapText="1"/>
    </xf>
    <xf numFmtId="0" fontId="74" fillId="0" borderId="0" xfId="0" applyFont="1" applyBorder="1" applyAlignment="1">
      <alignment/>
    </xf>
    <xf numFmtId="17" fontId="7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7" fontId="17" fillId="0" borderId="0" xfId="0" applyNumberFormat="1" applyFont="1" applyBorder="1" applyAlignment="1">
      <alignment horizontal="right"/>
    </xf>
    <xf numFmtId="0" fontId="24" fillId="35" borderId="0" xfId="0" applyFont="1" applyFill="1" applyAlignment="1">
      <alignment/>
    </xf>
    <xf numFmtId="0" fontId="19" fillId="35" borderId="0" xfId="0" applyFont="1" applyFill="1" applyAlignment="1">
      <alignment horizontal="left" indent="2"/>
    </xf>
    <xf numFmtId="0" fontId="19" fillId="35" borderId="0" xfId="0" applyFont="1" applyFill="1" applyAlignment="1">
      <alignment horizontal="left" indent="1"/>
    </xf>
    <xf numFmtId="0" fontId="19" fillId="35" borderId="0" xfId="0" applyFont="1" applyFill="1" applyAlignment="1">
      <alignment horizontal="left" indent="3"/>
    </xf>
    <xf numFmtId="0" fontId="25" fillId="35" borderId="0" xfId="0" applyFont="1" applyFill="1" applyAlignment="1">
      <alignment horizontal="left" indent="4"/>
    </xf>
    <xf numFmtId="180" fontId="76" fillId="0" borderId="0" xfId="51" applyNumberFormat="1" applyFont="1" applyBorder="1" applyAlignment="1">
      <alignment/>
    </xf>
    <xf numFmtId="180" fontId="76" fillId="0" borderId="0" xfId="51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indent="3"/>
    </xf>
    <xf numFmtId="0" fontId="27" fillId="0" borderId="0" xfId="0" applyFont="1" applyFill="1" applyBorder="1" applyAlignment="1">
      <alignment horizontal="left" indent="4"/>
    </xf>
    <xf numFmtId="0" fontId="26" fillId="0" borderId="0" xfId="0" applyFont="1" applyFill="1" applyBorder="1" applyAlignment="1">
      <alignment horizontal="left" indent="1"/>
    </xf>
    <xf numFmtId="180" fontId="17" fillId="0" borderId="0" xfId="51" applyNumberFormat="1" applyFont="1" applyFill="1" applyBorder="1" applyAlignment="1">
      <alignment/>
    </xf>
    <xf numFmtId="180" fontId="17" fillId="0" borderId="0" xfId="51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7" fontId="7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7" fontId="17" fillId="0" borderId="0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180" fontId="7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3"/>
    </xf>
    <xf numFmtId="0" fontId="24" fillId="0" borderId="0" xfId="0" applyFont="1" applyFill="1" applyBorder="1" applyAlignment="1">
      <alignment horizontal="left" indent="1"/>
    </xf>
    <xf numFmtId="173" fontId="26" fillId="0" borderId="0" xfId="0" applyNumberFormat="1" applyFont="1" applyFill="1" applyBorder="1" applyAlignment="1">
      <alignment horizontal="center"/>
    </xf>
    <xf numFmtId="173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4"/>
    </xf>
    <xf numFmtId="0" fontId="27" fillId="0" borderId="0" xfId="0" applyFont="1" applyFill="1" applyBorder="1" applyAlignment="1">
      <alignment horizontal="left" indent="5"/>
    </xf>
    <xf numFmtId="182" fontId="28" fillId="0" borderId="0" xfId="97" applyFont="1" applyFill="1" applyBorder="1" applyAlignment="1">
      <alignment horizontal="right"/>
      <protection/>
    </xf>
    <xf numFmtId="182" fontId="28" fillId="0" borderId="0" xfId="97" applyFont="1" applyFill="1" applyBorder="1">
      <alignment/>
      <protection/>
    </xf>
    <xf numFmtId="177" fontId="28" fillId="0" borderId="0" xfId="97" applyNumberFormat="1" applyFont="1" applyFill="1" applyBorder="1">
      <alignment/>
      <protection/>
    </xf>
    <xf numFmtId="180" fontId="17" fillId="0" borderId="0" xfId="51" applyNumberFormat="1" applyFont="1" applyFill="1" applyBorder="1" applyAlignment="1">
      <alignment/>
    </xf>
    <xf numFmtId="41" fontId="29" fillId="0" borderId="0" xfId="0" applyNumberFormat="1" applyFont="1" applyAlignment="1">
      <alignment/>
    </xf>
    <xf numFmtId="41" fontId="29" fillId="0" borderId="0" xfId="0" applyNumberFormat="1" applyFont="1" applyFill="1" applyAlignment="1">
      <alignment/>
    </xf>
    <xf numFmtId="0" fontId="73" fillId="0" borderId="0" xfId="0" applyFont="1" applyAlignment="1">
      <alignment horizontal="center"/>
    </xf>
    <xf numFmtId="9" fontId="73" fillId="0" borderId="0" xfId="101" applyFont="1" applyBorder="1" applyAlignment="1">
      <alignment/>
    </xf>
    <xf numFmtId="180" fontId="73" fillId="0" borderId="0" xfId="0" applyNumberFormat="1" applyFont="1" applyAlignment="1">
      <alignment/>
    </xf>
    <xf numFmtId="10" fontId="74" fillId="0" borderId="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177" fontId="73" fillId="0" borderId="0" xfId="0" applyNumberFormat="1" applyFont="1" applyAlignment="1">
      <alignment/>
    </xf>
    <xf numFmtId="0" fontId="73" fillId="0" borderId="0" xfId="0" applyFont="1" applyBorder="1" applyAlignment="1">
      <alignment vertical="top"/>
    </xf>
    <xf numFmtId="0" fontId="79" fillId="36" borderId="0" xfId="0" applyFont="1" applyFill="1" applyAlignment="1">
      <alignment/>
    </xf>
    <xf numFmtId="0" fontId="80" fillId="36" borderId="0" xfId="0" applyFont="1" applyFill="1" applyAlignment="1">
      <alignment/>
    </xf>
    <xf numFmtId="0" fontId="0" fillId="37" borderId="0" xfId="0" applyFill="1" applyAlignment="1">
      <alignment/>
    </xf>
    <xf numFmtId="164" fontId="73" fillId="0" borderId="0" xfId="51" applyFont="1" applyAlignment="1">
      <alignment horizontal="center" vertical="center" wrapText="1"/>
    </xf>
    <xf numFmtId="164" fontId="73" fillId="0" borderId="14" xfId="51" applyFont="1" applyBorder="1" applyAlignment="1">
      <alignment horizontal="center" vertical="center" wrapText="1"/>
    </xf>
    <xf numFmtId="164" fontId="73" fillId="0" borderId="0" xfId="51" applyFont="1" applyBorder="1" applyAlignment="1">
      <alignment horizontal="center" vertical="center" wrapText="1"/>
    </xf>
    <xf numFmtId="164" fontId="73" fillId="0" borderId="15" xfId="51" applyFont="1" applyBorder="1" applyAlignment="1">
      <alignment horizontal="center" vertical="center" wrapText="1"/>
    </xf>
    <xf numFmtId="164" fontId="73" fillId="0" borderId="12" xfId="51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164" fontId="73" fillId="0" borderId="16" xfId="51" applyFont="1" applyBorder="1" applyAlignment="1">
      <alignment horizontal="center" vertical="center" wrapText="1"/>
    </xf>
    <xf numFmtId="164" fontId="73" fillId="0" borderId="17" xfId="51" applyFont="1" applyBorder="1" applyAlignment="1">
      <alignment horizontal="center" vertical="center" wrapText="1"/>
    </xf>
    <xf numFmtId="10" fontId="73" fillId="0" borderId="0" xfId="101" applyNumberFormat="1" applyFont="1" applyAlignment="1">
      <alignment/>
    </xf>
    <xf numFmtId="10" fontId="73" fillId="0" borderId="15" xfId="101" applyNumberFormat="1" applyFont="1" applyBorder="1" applyAlignment="1">
      <alignment/>
    </xf>
    <xf numFmtId="10" fontId="73" fillId="0" borderId="17" xfId="101" applyNumberFormat="1" applyFont="1" applyBorder="1" applyAlignment="1">
      <alignment/>
    </xf>
    <xf numFmtId="164" fontId="73" fillId="0" borderId="0" xfId="51" applyFont="1" applyBorder="1" applyAlignment="1">
      <alignment horizontal="center"/>
    </xf>
    <xf numFmtId="164" fontId="73" fillId="0" borderId="14" xfId="51" applyFont="1" applyBorder="1" applyAlignment="1">
      <alignment/>
    </xf>
    <xf numFmtId="164" fontId="73" fillId="0" borderId="0" xfId="51" applyFont="1" applyBorder="1" applyAlignment="1">
      <alignment/>
    </xf>
    <xf numFmtId="164" fontId="73" fillId="0" borderId="15" xfId="51" applyFont="1" applyBorder="1" applyAlignment="1">
      <alignment/>
    </xf>
    <xf numFmtId="164" fontId="73" fillId="0" borderId="12" xfId="51" applyFont="1" applyBorder="1" applyAlignment="1">
      <alignment horizontal="center"/>
    </xf>
    <xf numFmtId="164" fontId="73" fillId="0" borderId="12" xfId="51" applyFont="1" applyBorder="1" applyAlignment="1">
      <alignment/>
    </xf>
    <xf numFmtId="164" fontId="73" fillId="0" borderId="17" xfId="51" applyFont="1" applyBorder="1" applyAlignment="1">
      <alignment/>
    </xf>
    <xf numFmtId="164" fontId="73" fillId="0" borderId="11" xfId="51" applyFont="1" applyBorder="1" applyAlignment="1">
      <alignment horizontal="center"/>
    </xf>
    <xf numFmtId="164" fontId="73" fillId="0" borderId="14" xfId="51" applyFont="1" applyBorder="1" applyAlignment="1">
      <alignment horizontal="center"/>
    </xf>
    <xf numFmtId="164" fontId="73" fillId="0" borderId="15" xfId="51" applyFont="1" applyBorder="1" applyAlignment="1">
      <alignment horizontal="center"/>
    </xf>
    <xf numFmtId="164" fontId="73" fillId="0" borderId="0" xfId="51" applyFont="1" applyFill="1" applyBorder="1" applyAlignment="1">
      <alignment horizontal="center"/>
    </xf>
    <xf numFmtId="164" fontId="73" fillId="0" borderId="14" xfId="51" applyFont="1" applyFill="1" applyBorder="1" applyAlignment="1">
      <alignment horizontal="center"/>
    </xf>
    <xf numFmtId="164" fontId="73" fillId="0" borderId="15" xfId="51" applyFont="1" applyFill="1" applyBorder="1" applyAlignment="1">
      <alignment horizontal="center"/>
    </xf>
    <xf numFmtId="164" fontId="73" fillId="0" borderId="17" xfId="51" applyFont="1" applyBorder="1" applyAlignment="1">
      <alignment horizontal="center"/>
    </xf>
    <xf numFmtId="4" fontId="32" fillId="0" borderId="0" xfId="82" applyNumberFormat="1" applyFont="1" applyBorder="1" applyAlignment="1">
      <alignment horizontal="center"/>
      <protection/>
    </xf>
    <xf numFmtId="164" fontId="73" fillId="35" borderId="0" xfId="51" applyFont="1" applyFill="1" applyBorder="1" applyAlignment="1">
      <alignment horizontal="center"/>
    </xf>
    <xf numFmtId="0" fontId="34" fillId="0" borderId="0" xfId="98" applyFont="1" applyFill="1" applyAlignment="1" applyProtection="1">
      <alignment horizontal="left"/>
      <protection locked="0"/>
    </xf>
    <xf numFmtId="0" fontId="35" fillId="0" borderId="0" xfId="83" applyFont="1" applyFill="1" applyBorder="1" applyProtection="1">
      <alignment/>
      <protection/>
    </xf>
    <xf numFmtId="0" fontId="35" fillId="0" borderId="0" xfId="83" applyFont="1" applyFill="1" applyProtection="1">
      <alignment/>
      <protection/>
    </xf>
    <xf numFmtId="0" fontId="35" fillId="0" borderId="0" xfId="83" applyFont="1" applyFill="1" applyProtection="1">
      <alignment/>
      <protection locked="0"/>
    </xf>
    <xf numFmtId="0" fontId="36" fillId="0" borderId="0" xfId="98" applyFont="1" applyFill="1" applyAlignment="1" applyProtection="1">
      <alignment horizontal="left"/>
      <protection locked="0"/>
    </xf>
    <xf numFmtId="184" fontId="35" fillId="0" borderId="0" xfId="96" applyNumberFormat="1" applyFont="1" applyFill="1" applyAlignment="1" applyProtection="1">
      <alignment horizontal="right"/>
      <protection/>
    </xf>
    <xf numFmtId="184" fontId="35" fillId="0" borderId="0" xfId="96" applyNumberFormat="1" applyFont="1" applyAlignment="1" applyProtection="1">
      <alignment horizontal="center"/>
      <protection/>
    </xf>
    <xf numFmtId="0" fontId="37" fillId="0" borderId="20" xfId="83" applyNumberFormat="1" applyFont="1" applyFill="1" applyBorder="1" applyAlignment="1" applyProtection="1">
      <alignment horizontal="center"/>
      <protection locked="0"/>
    </xf>
    <xf numFmtId="179" fontId="35" fillId="0" borderId="20" xfId="83" applyNumberFormat="1" applyFont="1" applyFill="1" applyBorder="1" applyAlignment="1" applyProtection="1">
      <alignment horizontal="center"/>
      <protection locked="0"/>
    </xf>
    <xf numFmtId="0" fontId="35" fillId="0" borderId="0" xfId="83" applyFont="1" applyFill="1" applyBorder="1" applyProtection="1">
      <alignment/>
      <protection locked="0"/>
    </xf>
    <xf numFmtId="0" fontId="35" fillId="0" borderId="0" xfId="98" applyFont="1" applyFill="1" applyBorder="1" applyProtection="1">
      <alignment/>
      <protection/>
    </xf>
    <xf numFmtId="4" fontId="35" fillId="0" borderId="0" xfId="83" applyNumberFormat="1" applyFont="1" applyFill="1" applyBorder="1" applyProtection="1">
      <alignment/>
      <protection/>
    </xf>
    <xf numFmtId="173" fontId="35" fillId="0" borderId="0" xfId="83" applyNumberFormat="1" applyFont="1" applyFill="1" applyBorder="1" applyProtection="1">
      <alignment/>
      <protection/>
    </xf>
    <xf numFmtId="0" fontId="35" fillId="0" borderId="0" xfId="98" applyFont="1" applyFill="1" applyBorder="1" applyAlignment="1" applyProtection="1">
      <alignment horizontal="left" indent="1"/>
      <protection/>
    </xf>
    <xf numFmtId="0" fontId="35" fillId="0" borderId="0" xfId="98" applyFont="1" applyFill="1" applyBorder="1" applyAlignment="1" applyProtection="1">
      <alignment horizontal="left" indent="2"/>
      <protection/>
    </xf>
    <xf numFmtId="0" fontId="35" fillId="0" borderId="0" xfId="98" applyFont="1" applyFill="1" applyBorder="1" applyAlignment="1" applyProtection="1">
      <alignment horizontal="left" indent="4"/>
      <protection/>
    </xf>
    <xf numFmtId="0" fontId="35" fillId="0" borderId="0" xfId="98" applyFont="1" applyFill="1" applyBorder="1" applyAlignment="1" applyProtection="1">
      <alignment horizontal="left" indent="3"/>
      <protection/>
    </xf>
    <xf numFmtId="0" fontId="35" fillId="0" borderId="0" xfId="98" applyFont="1" applyFill="1" applyBorder="1" applyAlignment="1" applyProtection="1">
      <alignment horizontal="left"/>
      <protection/>
    </xf>
    <xf numFmtId="173" fontId="35" fillId="38" borderId="0" xfId="83" applyNumberFormat="1" applyFont="1" applyFill="1" applyBorder="1" applyProtection="1">
      <alignment/>
      <protection/>
    </xf>
    <xf numFmtId="0" fontId="35" fillId="0" borderId="0" xfId="98" applyFont="1" applyFill="1" applyProtection="1">
      <alignment/>
      <protection locked="0"/>
    </xf>
    <xf numFmtId="173" fontId="35" fillId="0" borderId="0" xfId="83" applyNumberFormat="1" applyFont="1" applyFill="1" applyProtection="1">
      <alignment/>
      <protection locked="0"/>
    </xf>
    <xf numFmtId="0" fontId="37" fillId="0" borderId="13" xfId="83" applyNumberFormat="1" applyFont="1" applyFill="1" applyBorder="1" applyAlignment="1" applyProtection="1">
      <alignment horizontal="center"/>
      <protection locked="0"/>
    </xf>
    <xf numFmtId="179" fontId="35" fillId="0" borderId="13" xfId="83" applyNumberFormat="1" applyFont="1" applyFill="1" applyBorder="1" applyProtection="1">
      <alignment/>
      <protection locked="0"/>
    </xf>
    <xf numFmtId="3" fontId="35" fillId="0" borderId="13" xfId="83" applyNumberFormat="1" applyFont="1" applyFill="1" applyBorder="1" applyProtection="1">
      <alignment/>
      <protection locked="0"/>
    </xf>
    <xf numFmtId="0" fontId="36" fillId="0" borderId="0" xfId="83" applyFont="1" applyFill="1" applyProtection="1">
      <alignment/>
      <protection/>
    </xf>
    <xf numFmtId="3" fontId="35" fillId="0" borderId="0" xfId="83" applyNumberFormat="1" applyFont="1" applyFill="1" applyProtection="1">
      <alignment/>
      <protection locked="0"/>
    </xf>
    <xf numFmtId="177" fontId="35" fillId="0" borderId="0" xfId="101" applyNumberFormat="1" applyFont="1" applyFill="1" applyAlignment="1" applyProtection="1">
      <alignment/>
      <protection locked="0"/>
    </xf>
    <xf numFmtId="0" fontId="34" fillId="0" borderId="0" xfId="98" applyFont="1" applyFill="1" applyBorder="1" applyProtection="1">
      <alignment/>
      <protection/>
    </xf>
    <xf numFmtId="4" fontId="35" fillId="0" borderId="0" xfId="83" applyNumberFormat="1" applyFont="1" applyFill="1" applyProtection="1">
      <alignment/>
      <protection/>
    </xf>
    <xf numFmtId="179" fontId="35" fillId="0" borderId="20" xfId="83" applyNumberFormat="1" applyFont="1" applyFill="1" applyBorder="1" applyProtection="1">
      <alignment/>
      <protection locked="0"/>
    </xf>
    <xf numFmtId="3" fontId="35" fillId="0" borderId="0" xfId="83" applyNumberFormat="1" applyFont="1" applyFill="1" applyBorder="1" applyProtection="1">
      <alignment/>
      <protection/>
    </xf>
    <xf numFmtId="3" fontId="35" fillId="0" borderId="0" xfId="83" applyNumberFormat="1" applyFont="1" applyFill="1" applyBorder="1" applyAlignment="1" applyProtection="1">
      <alignment horizontal="left" indent="1"/>
      <protection/>
    </xf>
    <xf numFmtId="3" fontId="35" fillId="0" borderId="0" xfId="83" applyNumberFormat="1" applyFont="1" applyFill="1" applyBorder="1" applyAlignment="1" applyProtection="1">
      <alignment horizontal="left" indent="2"/>
      <protection/>
    </xf>
    <xf numFmtId="9" fontId="35" fillId="0" borderId="0" xfId="101" applyFont="1" applyFill="1" applyAlignment="1" applyProtection="1">
      <alignment/>
      <protection locked="0"/>
    </xf>
    <xf numFmtId="9" fontId="35" fillId="38" borderId="0" xfId="101" applyFont="1" applyFill="1" applyAlignment="1" applyProtection="1">
      <alignment/>
      <protection locked="0"/>
    </xf>
    <xf numFmtId="179" fontId="35" fillId="0" borderId="0" xfId="83" applyNumberFormat="1" applyFont="1" applyFill="1" applyBorder="1" applyProtection="1">
      <alignment/>
      <protection/>
    </xf>
    <xf numFmtId="3" fontId="35" fillId="0" borderId="0" xfId="98" applyNumberFormat="1" applyFont="1" applyFill="1" applyBorder="1" applyProtection="1">
      <alignment/>
      <protection/>
    </xf>
    <xf numFmtId="3" fontId="35" fillId="0" borderId="0" xfId="83" applyNumberFormat="1" applyFont="1" applyFill="1" applyBorder="1" applyAlignment="1" applyProtection="1">
      <alignment horizontal="left" indent="3"/>
      <protection/>
    </xf>
    <xf numFmtId="3" fontId="35" fillId="0" borderId="0" xfId="83" applyNumberFormat="1" applyFont="1" applyFill="1" applyBorder="1" applyAlignment="1" applyProtection="1">
      <alignment horizontal="left"/>
      <protection/>
    </xf>
    <xf numFmtId="3" fontId="35" fillId="0" borderId="0" xfId="98" applyNumberFormat="1" applyFont="1" applyFill="1" applyBorder="1" applyAlignment="1" applyProtection="1">
      <alignment horizontal="left" indent="1"/>
      <protection/>
    </xf>
    <xf numFmtId="0" fontId="35" fillId="0" borderId="13" xfId="98" applyFont="1" applyFill="1" applyBorder="1" applyProtection="1">
      <alignment/>
      <protection locked="0"/>
    </xf>
    <xf numFmtId="0" fontId="35" fillId="0" borderId="13" xfId="83" applyFont="1" applyFill="1" applyBorder="1" applyProtection="1">
      <alignment/>
      <protection locked="0"/>
    </xf>
    <xf numFmtId="0" fontId="38" fillId="0" borderId="0" xfId="98" applyFont="1" applyFill="1" applyProtection="1">
      <alignment/>
      <protection locked="0"/>
    </xf>
    <xf numFmtId="3" fontId="35" fillId="0" borderId="0" xfId="83" applyNumberFormat="1" applyFont="1" applyFill="1" applyBorder="1" applyAlignment="1" applyProtection="1">
      <alignment horizontal="left" indent="4"/>
      <protection/>
    </xf>
    <xf numFmtId="3" fontId="35" fillId="0" borderId="0" xfId="83" applyNumberFormat="1" applyFont="1" applyFill="1" applyBorder="1" applyAlignment="1" applyProtection="1">
      <alignment horizontal="left" indent="5"/>
      <protection/>
    </xf>
    <xf numFmtId="0" fontId="37" fillId="0" borderId="0" xfId="83" applyNumberFormat="1" applyFont="1" applyFill="1" applyBorder="1" applyAlignment="1" applyProtection="1">
      <alignment horizontal="center"/>
      <protection locked="0"/>
    </xf>
    <xf numFmtId="179" fontId="35" fillId="0" borderId="0" xfId="83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Alignment="1">
      <alignment horizontal="center" vertical="center" wrapText="1"/>
    </xf>
    <xf numFmtId="0" fontId="65" fillId="36" borderId="0" xfId="68" applyFill="1" applyAlignment="1" quotePrefix="1">
      <alignment horizontal="left" indent="1"/>
    </xf>
    <xf numFmtId="0" fontId="65" fillId="36" borderId="0" xfId="68" applyFill="1" applyAlignment="1">
      <alignment horizontal="left" inden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2"/>
    </xf>
    <xf numFmtId="180" fontId="17" fillId="0" borderId="0" xfId="0" applyNumberFormat="1" applyFont="1" applyFill="1" applyBorder="1" applyAlignment="1">
      <alignment/>
    </xf>
    <xf numFmtId="177" fontId="17" fillId="0" borderId="0" xfId="101" applyNumberFormat="1" applyFont="1" applyFill="1" applyBorder="1" applyAlignment="1">
      <alignment/>
    </xf>
    <xf numFmtId="0" fontId="65" fillId="37" borderId="0" xfId="68" applyFill="1" applyAlignment="1">
      <alignment horizontal="left" indent="1"/>
    </xf>
    <xf numFmtId="10" fontId="73" fillId="0" borderId="0" xfId="101" applyNumberFormat="1" applyFont="1" applyAlignment="1">
      <alignment wrapText="1"/>
    </xf>
    <xf numFmtId="1" fontId="76" fillId="0" borderId="0" xfId="0" applyNumberFormat="1" applyFont="1" applyBorder="1" applyAlignment="1">
      <alignment/>
    </xf>
    <xf numFmtId="0" fontId="73" fillId="0" borderId="21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wrapText="1"/>
    </xf>
    <xf numFmtId="0" fontId="73" fillId="0" borderId="22" xfId="0" applyFont="1" applyBorder="1" applyAlignment="1">
      <alignment horizontal="center" wrapText="1"/>
    </xf>
    <xf numFmtId="0" fontId="73" fillId="0" borderId="22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3" fillId="0" borderId="16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23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6" borderId="0" xfId="0" applyFont="1" applyFill="1" applyAlignment="1">
      <alignment horizontal="center"/>
    </xf>
    <xf numFmtId="180" fontId="73" fillId="0" borderId="0" xfId="51" applyNumberFormat="1" applyFont="1" applyFill="1" applyBorder="1" applyAlignment="1">
      <alignment/>
    </xf>
  </cellXfs>
  <cellStyles count="97">
    <cellStyle name="Normal" xfId="0"/>
    <cellStyle name="‡" xfId="15"/>
    <cellStyle name="1 indent" xfId="16"/>
    <cellStyle name="1000-sep (2 dec) 2" xfId="17"/>
    <cellStyle name="1000-sep (2 dec) 3" xfId="18"/>
    <cellStyle name="2 indents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3 indents" xfId="26"/>
    <cellStyle name="4 indents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lsAltData" xfId="49"/>
    <cellStyle name="clsData" xfId="50"/>
    <cellStyle name="Comma" xfId="51"/>
    <cellStyle name="Comma [0]" xfId="52"/>
    <cellStyle name="Comma 2" xfId="53"/>
    <cellStyle name="Comma 2 10" xfId="54"/>
    <cellStyle name="Comma 3" xfId="55"/>
    <cellStyle name="Currency" xfId="56"/>
    <cellStyle name="Currency [0]" xfId="57"/>
    <cellStyle name="Date" xfId="58"/>
    <cellStyle name="Explanatory Text" xfId="59"/>
    <cellStyle name="Fixed" xfId="60"/>
    <cellStyle name="Good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" xfId="68"/>
    <cellStyle name="imf-one decimal" xfId="69"/>
    <cellStyle name="imf-zero decimal" xfId="70"/>
    <cellStyle name="Input" xfId="71"/>
    <cellStyle name="Linked Cell" xfId="72"/>
    <cellStyle name="Milliers [0]_Encours - Apr rééch" xfId="73"/>
    <cellStyle name="Milliers_Encours - Apr rééch" xfId="74"/>
    <cellStyle name="Monétaire [0]_Encours - Apr rééch" xfId="75"/>
    <cellStyle name="Monétaire_Encours - Apr rééch" xfId="76"/>
    <cellStyle name="Neutral" xfId="77"/>
    <cellStyle name="Normal - Style1" xfId="78"/>
    <cellStyle name="Normal - Style2" xfId="79"/>
    <cellStyle name="Normal - Style3" xfId="80"/>
    <cellStyle name="Normal - Style4" xfId="81"/>
    <cellStyle name="Normal 10" xfId="82"/>
    <cellStyle name="Normal 2" xfId="83"/>
    <cellStyle name="Normal 2 2" xfId="84"/>
    <cellStyle name="Normal 2 3" xfId="85"/>
    <cellStyle name="Normal 3" xfId="86"/>
    <cellStyle name="Normal 4" xfId="87"/>
    <cellStyle name="Normal 5" xfId="88"/>
    <cellStyle name="Normal 6" xfId="89"/>
    <cellStyle name="Normal 6 2" xfId="90"/>
    <cellStyle name="Normal 7" xfId="91"/>
    <cellStyle name="Normal 8" xfId="92"/>
    <cellStyle name="Normal 8 2" xfId="93"/>
    <cellStyle name="Normal 9" xfId="94"/>
    <cellStyle name="Normal Table" xfId="95"/>
    <cellStyle name="Normal_MAPA1-6 3" xfId="96"/>
    <cellStyle name="Normal_moz BoP" xfId="97"/>
    <cellStyle name="Normal_moz monetary" xfId="98"/>
    <cellStyle name="Note" xfId="99"/>
    <cellStyle name="Output" xfId="100"/>
    <cellStyle name="Percent" xfId="101"/>
    <cellStyle name="Percent 2" xfId="102"/>
    <cellStyle name="Percent 3" xfId="103"/>
    <cellStyle name="percentage difference" xfId="104"/>
    <cellStyle name="Procent 2" xfId="105"/>
    <cellStyle name="Procent 3" xfId="106"/>
    <cellStyle name="Publication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externalLink" Target="externalLinks/externalLink13.xml" /><Relationship Id="rId37" Type="http://schemas.openxmlformats.org/officeDocument/2006/relationships/externalLink" Target="externalLinks/externalLink14.xml" /><Relationship Id="rId38" Type="http://schemas.openxmlformats.org/officeDocument/2006/relationships/externalLink" Target="externalLinks/externalLink15.xml" /><Relationship Id="rId39" Type="http://schemas.openxmlformats.org/officeDocument/2006/relationships/externalLink" Target="externalLinks/externalLink16.xml" /><Relationship Id="rId40" Type="http://schemas.openxmlformats.org/officeDocument/2006/relationships/externalLink" Target="externalLinks/externalLink17.xml" /><Relationship Id="rId41" Type="http://schemas.openxmlformats.org/officeDocument/2006/relationships/externalLink" Target="externalLinks/externalLink18.xml" /><Relationship Id="rId42" Type="http://schemas.openxmlformats.org/officeDocument/2006/relationships/externalLink" Target="externalLinks/externalLink19.xml" /><Relationship Id="rId43" Type="http://schemas.openxmlformats.org/officeDocument/2006/relationships/externalLink" Target="externalLinks/externalLink20.xml" /><Relationship Id="rId44" Type="http://schemas.openxmlformats.org/officeDocument/2006/relationships/externalLink" Target="externalLinks/externalLink21.xml" /><Relationship Id="rId45" Type="http://schemas.openxmlformats.org/officeDocument/2006/relationships/externalLink" Target="externalLinks/externalLink22.xml" /><Relationship Id="rId46" Type="http://schemas.openxmlformats.org/officeDocument/2006/relationships/externalLink" Target="externalLinks/externalLink23.xml" /><Relationship Id="rId47" Type="http://schemas.openxmlformats.org/officeDocument/2006/relationships/externalLink" Target="externalLinks/externalLink24.xml" /><Relationship Id="rId48" Type="http://schemas.openxmlformats.org/officeDocument/2006/relationships/externalLink" Target="externalLinks/externalLink25.xml" /><Relationship Id="rId49" Type="http://schemas.openxmlformats.org/officeDocument/2006/relationships/externalLink" Target="externalLinks/externalLink26.xml" /><Relationship Id="rId50" Type="http://schemas.openxmlformats.org/officeDocument/2006/relationships/externalLink" Target="externalLinks/externalLink27.xml" /><Relationship Id="rId51" Type="http://schemas.openxmlformats.org/officeDocument/2006/relationships/externalLink" Target="externalLinks/externalLink28.xml" /><Relationship Id="rId52" Type="http://schemas.openxmlformats.org/officeDocument/2006/relationships/externalLink" Target="externalLinks/externalLink29.xml" /><Relationship Id="rId53" Type="http://schemas.openxmlformats.org/officeDocument/2006/relationships/externalLink" Target="externalLinks/externalLink30.xml" /><Relationship Id="rId54" Type="http://schemas.openxmlformats.org/officeDocument/2006/relationships/externalLink" Target="externalLinks/externalLink31.xml" /><Relationship Id="rId55" Type="http://schemas.openxmlformats.org/officeDocument/2006/relationships/externalLink" Target="externalLinks/externalLink32.xml" /><Relationship Id="rId56" Type="http://schemas.openxmlformats.org/officeDocument/2006/relationships/externalLink" Target="externalLinks/externalLink33.xml" /><Relationship Id="rId57" Type="http://schemas.openxmlformats.org/officeDocument/2006/relationships/externalLink" Target="externalLinks/externalLink34.xml" /><Relationship Id="rId58" Type="http://schemas.openxmlformats.org/officeDocument/2006/relationships/externalLink" Target="externalLinks/externalLink35.xml" /><Relationship Id="rId59" Type="http://schemas.openxmlformats.org/officeDocument/2006/relationships/externalLink" Target="externalLinks/externalLink36.xml" /><Relationship Id="rId60" Type="http://schemas.openxmlformats.org/officeDocument/2006/relationships/externalLink" Target="externalLinks/externalLink37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Jorxls\jomon03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WINDOWS\TEMP\Cam_IDAassi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bByiers\My%20Documents\Or&#231;amento\OE%202004\Trimestraliza&#231;&#227;o\Trimestraliza&#231;&#227;o16_12_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joe\Guinea%20Bissau\Guinea-Bissau\Guinea%20Bissau_md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bByiers\My%20Documents\CFMP\Quadromacro\Quadro%20Macroeconomico--Versao%2016%20Junho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SEN\Bopfiles\SNBOPla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MOZ\moz%20monetar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bByiers\My%20Documents\Or&#231;amento\OE%202003\Trimestraliza&#231;&#227;o\Abril%202003\PlanoTesourariaTrimestral.2003_26Junh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sDista\My%20Documents\ORCAMENTO\2003\PARPA\Despesas%20nos%20Sectores%20Priritarios%20do%20PARPA_1999-2003%20(23.04.2003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annaallenmassingue\Library\Containers\com.microsoft.Excel\Data\Documents\Fs_dnpo\g\Maquina%20Dr%20Sulemane\Documentos%20Varios\My%20Documents\Orcamento%202002\OE-Investimento2002%20Revisa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OE2003\Tabelas%20Globais\Orcamento%20do%20Estado%20para%202003%20vesao%20de%2030%20Setembro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annaallenmassingue\Library\Containers\com.microsoft.Excel\Data\Documents\FPSFWN03P\STA\Mozambique\Money\UGHU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NPO\Planifica&#231;&#227;o%20&amp;%20Or&#231;amenta&#231;&#227;o\OE\2002\Prepara&#231;&#227;o%20da%20Miss&#227;o%20IMF\AnexosLeiOE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annaallenmassingue\Library\Containers\com.microsoft.Excel\Data\Documents\Fs_dnpo\g\Maquina%20Dr%20Sulemane\Documentos%20Varios\My%20Documents\Orcamento%202002\OE-Corrente2001%20Revisa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RAFTS\CS\RG\2000\Mozambique\SR_RED_BOP_Tabl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annaallenmassingue\Library\Containers\com.microsoft.Excel\Data\Documents\Fs_dnpo\g\Program%20Files\OrcamentoAno2001\Altera%20OI2001\OIGesta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ocs\O-DRIVE\JM\BEN\HIPC\excelfiles\with%20libya\BN-DSA-Kad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E:\Maputo-Dezembro\L071211.DBF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My%20Documents\execucao2002\FMI_ME\Quadro%20Macroeconomico--Versao%20Maio%202002-Execu&#231;ao2002-FinalDez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DEBT970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WIN\TEMP\moz-table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TEMP\DSAtblEmily0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sDista\My%20Documents\CFMP%202002-2010\CFMP%202004-2008\Projec&#231;&#245;es\CFMP%202004-200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Documents%20and%20Settings\bByiers\My%20Documents\Quadromacro\Quadro%20Macroeconomico--Versao%2029%20Setembro%20200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BOP97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TEMP\DEBT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My%20Documents\Temp\BurkinaFaso\premission\DSARept2_kk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SO\ESAF\HIPC_COMP_PT\Tanzania%20Draft1%20to%20final%20D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My%20Documents\execucao2002\FMI_ME\Quadro%20Macroeconomico--Versao%20Maio%202002-Execu&#231;ao200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output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DATA\Enhanced%20Tabl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WIN\TEMP\BOP9703_st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F:\MOZ\Briefing%20Paper\Briefing%20Paper\moz%20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Countries\Malaysia\Malays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annaallenmassingue\Library\Containers\com.microsoft.Excel\Data\Documents\FPSFWN03P\STA\Public\March-April%202005%20Mission\moz%20macroframework%20MIS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H:\P\Informa&#231;&#227;o%20Enviada%20E-mail\dR.%20ENEAS%20COMICHE%201608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aallenmassingue\Library\Containers\com.microsoft.Excel\Data\Documents\Q:\Cameroon\DSA\Cam_Reli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spCoef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erm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SUP"/>
      <sheetName val="DESPESA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WET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ioritários 2001"/>
      <sheetName val="Prioritários 200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digo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rgao"/>
      <sheetName val="Provinc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I"/>
      <sheetName val="Gin"/>
      <sheetName val="Di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rgaGlob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C-Corrente2001 Revisa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s of Fund credi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VT"/>
      <sheetName val="ClasOrg"/>
      <sheetName val="FILE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07121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rç Prog 200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igure 6 NPV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TRAL"/>
      <sheetName val="Quadro Macro"/>
      <sheetName val="Pensões"/>
      <sheetName val="Resumo_Âmbit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CEITA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able5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13-ASSISTANCE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Orç Prog 200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Table 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DA-tab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rk sheet"/>
      <sheetName val="DATAIMPORT"/>
      <sheetName val="External Financ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UMMARY"/>
      <sheetName val="OUT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V_1_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IR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B11"/>
  <sheetViews>
    <sheetView tabSelected="1" zoomScalePageLayoutView="0" workbookViewId="0" topLeftCell="A1">
      <selection activeCell="L4" sqref="L4"/>
    </sheetView>
  </sheetViews>
  <sheetFormatPr defaultColWidth="8.8515625" defaultRowHeight="15"/>
  <cols>
    <col min="1" max="16384" width="8.8515625" style="122" customWidth="1"/>
  </cols>
  <sheetData>
    <row r="2" ht="18.75">
      <c r="B2" s="173" t="s">
        <v>194</v>
      </c>
    </row>
    <row r="4" ht="15.75">
      <c r="B4" s="172" t="s">
        <v>288</v>
      </c>
    </row>
    <row r="5" ht="15">
      <c r="B5" s="251" t="s">
        <v>290</v>
      </c>
    </row>
    <row r="6" ht="15">
      <c r="B6" s="250" t="s">
        <v>289</v>
      </c>
    </row>
    <row r="7" ht="15">
      <c r="B7" s="250" t="s">
        <v>291</v>
      </c>
    </row>
    <row r="8" ht="15">
      <c r="B8" s="251" t="s">
        <v>292</v>
      </c>
    </row>
    <row r="9" ht="15">
      <c r="B9" s="251" t="s">
        <v>293</v>
      </c>
    </row>
    <row r="10" ht="15">
      <c r="B10" s="251" t="s">
        <v>294</v>
      </c>
    </row>
    <row r="11" ht="15">
      <c r="B11" s="251" t="s">
        <v>295</v>
      </c>
    </row>
  </sheetData>
  <sheetProtection/>
  <hyperlinks>
    <hyperlink ref="B6" location="'NA Expenditure | CNP | Annual'!A1" display="National Accounts - Expenditure - Constant Prices (Annual)"/>
    <hyperlink ref="B5" location="'Quarterly GDP (Constant Prices)'!A1" display="Quarterly GDP - Constant Prices"/>
    <hyperlink ref="B7" location="'NA Expenditure | CUP | Annual'!A1" display="National Accounts - Expenditure - Current Prices (Annual)"/>
    <hyperlink ref="B8" location="'NA Production | CNP | Annual'!A1" display="National Accounts - Production - Constant Prices (Annual)"/>
    <hyperlink ref="B9" location="'NA Production | CNP | Quarterly'!A1" display="National Accounts - Production - Constant Prices (Quarterly)"/>
    <hyperlink ref="B10" location="'Sector cont to growth | Annual'!A1" display="Sector contribution to growth (Annual)"/>
    <hyperlink ref="B11" location="'Sector cont to growth|Quarterly'!A1" display="Sector contribution to growth (Quarterly)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6" sqref="Q16"/>
    </sheetView>
  </sheetViews>
  <sheetFormatPr defaultColWidth="8.8515625" defaultRowHeight="15"/>
  <cols>
    <col min="1" max="1" width="10.00390625" style="9" customWidth="1"/>
    <col min="2" max="2" width="31.7109375" style="9" customWidth="1"/>
    <col min="3" max="12" width="9.8515625" style="9" customWidth="1"/>
    <col min="13" max="16384" width="8.8515625" style="9" customWidth="1"/>
  </cols>
  <sheetData>
    <row r="1" ht="16.5">
      <c r="A1" s="9" t="s">
        <v>26</v>
      </c>
    </row>
    <row r="2" ht="16.5">
      <c r="A2" s="9" t="s">
        <v>39</v>
      </c>
    </row>
    <row r="3" spans="1:2" ht="16.5">
      <c r="A3" s="126" t="s">
        <v>13</v>
      </c>
      <c r="B3" s="127">
        <v>42675</v>
      </c>
    </row>
    <row r="4" spans="1:2" ht="16.5">
      <c r="A4" s="128" t="s">
        <v>16</v>
      </c>
      <c r="B4" s="129" t="s">
        <v>18</v>
      </c>
    </row>
    <row r="5" spans="1:4" ht="16.5">
      <c r="A5" s="128"/>
      <c r="B5" s="128"/>
      <c r="C5" s="121"/>
      <c r="D5" s="121"/>
    </row>
    <row r="6" spans="1:12" ht="16.5">
      <c r="A6" s="121"/>
      <c r="B6" s="121"/>
      <c r="C6" s="27">
        <v>2006</v>
      </c>
      <c r="D6" s="27">
        <v>2007</v>
      </c>
      <c r="E6" s="27">
        <v>2008</v>
      </c>
      <c r="F6" s="27">
        <v>2009</v>
      </c>
      <c r="G6" s="27">
        <v>2010</v>
      </c>
      <c r="H6" s="27">
        <v>2011</v>
      </c>
      <c r="I6" s="27">
        <v>2012</v>
      </c>
      <c r="J6" s="27">
        <v>2013</v>
      </c>
      <c r="K6" s="27">
        <v>2014</v>
      </c>
      <c r="L6" s="27">
        <v>2015</v>
      </c>
    </row>
    <row r="7" spans="1:12" ht="16.5">
      <c r="A7" s="268"/>
      <c r="B7" s="130" t="s">
        <v>28</v>
      </c>
      <c r="C7" s="22">
        <v>-755.428331409697</v>
      </c>
      <c r="D7" s="22">
        <v>-786.1966282498494</v>
      </c>
      <c r="E7" s="22">
        <v>-1147.2028599185064</v>
      </c>
      <c r="F7" s="22">
        <v>-1226.1875716602292</v>
      </c>
      <c r="G7" s="22">
        <v>-1679.440917172619</v>
      </c>
      <c r="H7" s="22">
        <v>-3328.708043842207</v>
      </c>
      <c r="I7" s="22">
        <v>-6789.977472038023</v>
      </c>
      <c r="J7" s="22">
        <v>-6253.4462335510925</v>
      </c>
      <c r="K7" s="22">
        <v>-5797.145543341401</v>
      </c>
      <c r="L7" s="22">
        <v>-6155.415028017742</v>
      </c>
    </row>
    <row r="8" spans="1:12" ht="16.5">
      <c r="A8" s="268"/>
      <c r="B8" s="132" t="s">
        <v>105</v>
      </c>
      <c r="C8" s="22">
        <v>-621.6973030393061</v>
      </c>
      <c r="D8" s="22">
        <v>-796.8121677979093</v>
      </c>
      <c r="E8" s="22">
        <v>-1400.195939058488</v>
      </c>
      <c r="F8" s="22">
        <v>-1707.4401590083585</v>
      </c>
      <c r="G8" s="22">
        <v>-2148.025288102343</v>
      </c>
      <c r="H8" s="22">
        <v>-4133.946674837851</v>
      </c>
      <c r="I8" s="22">
        <v>-7753.202106338709</v>
      </c>
      <c r="J8" s="22">
        <v>-7615.689356072548</v>
      </c>
      <c r="K8" s="22">
        <v>-6967.541379732804</v>
      </c>
      <c r="L8" s="22">
        <v>-6785.394139358737</v>
      </c>
    </row>
    <row r="9" spans="1:12" ht="16.5">
      <c r="A9" s="268"/>
      <c r="B9" s="131" t="s">
        <v>102</v>
      </c>
      <c r="C9" s="22">
        <v>-267.710207891711</v>
      </c>
      <c r="D9" s="22">
        <v>-399.0118191449724</v>
      </c>
      <c r="E9" s="22">
        <v>-990.1648643067025</v>
      </c>
      <c r="F9" s="22">
        <v>-1274.8227299945765</v>
      </c>
      <c r="G9" s="22">
        <v>-1179.1765138194542</v>
      </c>
      <c r="H9" s="22">
        <v>-2249.309574386726</v>
      </c>
      <c r="I9" s="22">
        <v>-4047.51820883504</v>
      </c>
      <c r="J9" s="22">
        <v>-4356.8891940458325</v>
      </c>
      <c r="K9" s="22">
        <v>-4035.2736366049826</v>
      </c>
      <c r="L9" s="22">
        <v>-4163.293680846806</v>
      </c>
    </row>
    <row r="10" spans="1:12" ht="16.5">
      <c r="A10" s="268"/>
      <c r="B10" s="133" t="s">
        <v>51</v>
      </c>
      <c r="C10" s="22">
        <v>2381.131626058609</v>
      </c>
      <c r="D10" s="22">
        <v>2412.12</v>
      </c>
      <c r="E10" s="22">
        <v>2653.25964772687</v>
      </c>
      <c r="F10" s="22">
        <v>2147.1833346589738</v>
      </c>
      <c r="G10" s="22">
        <v>2333.2501202691114</v>
      </c>
      <c r="H10" s="22">
        <v>3118.2744867835586</v>
      </c>
      <c r="I10" s="22">
        <v>3855.538399304934</v>
      </c>
      <c r="J10" s="22">
        <v>4122.638380784242</v>
      </c>
      <c r="K10" s="22">
        <v>3916.3823622182913</v>
      </c>
      <c r="L10" s="22">
        <v>3413.2708657016237</v>
      </c>
    </row>
    <row r="11" spans="1:12" ht="16.5">
      <c r="A11" s="268"/>
      <c r="B11" s="134" t="s">
        <v>113</v>
      </c>
      <c r="C11" s="22">
        <v>1688.7406066964459</v>
      </c>
      <c r="D11" s="22">
        <v>1843.476377834275</v>
      </c>
      <c r="E11" s="22">
        <v>1851.072536431153</v>
      </c>
      <c r="F11" s="22">
        <v>1310.703462092441</v>
      </c>
      <c r="G11" s="22">
        <v>1668.1348457866416</v>
      </c>
      <c r="H11" s="22">
        <v>2015.2191572150766</v>
      </c>
      <c r="I11" s="22">
        <v>2173.464863</v>
      </c>
      <c r="J11" s="22">
        <v>2200.527898333812</v>
      </c>
      <c r="K11" s="22">
        <v>2429.4975740517584</v>
      </c>
      <c r="L11" s="22">
        <v>2056.9458919556396</v>
      </c>
    </row>
    <row r="12" spans="1:12" ht="16.5">
      <c r="A12" s="268"/>
      <c r="B12" s="133" t="s">
        <v>52</v>
      </c>
      <c r="C12" s="22">
        <v>2648.8418339503205</v>
      </c>
      <c r="D12" s="22">
        <v>2811.1318191449723</v>
      </c>
      <c r="E12" s="22">
        <v>3643.4245120335727</v>
      </c>
      <c r="F12" s="22">
        <v>3422.0060646535503</v>
      </c>
      <c r="G12" s="22">
        <v>3512.426634088565</v>
      </c>
      <c r="H12" s="22">
        <v>5367.584061170284</v>
      </c>
      <c r="I12" s="22">
        <v>7903.056608139974</v>
      </c>
      <c r="J12" s="22">
        <v>8479.527574830076</v>
      </c>
      <c r="K12" s="22">
        <v>7951.655998823274</v>
      </c>
      <c r="L12" s="22">
        <v>7576.5645465484295</v>
      </c>
    </row>
    <row r="13" spans="1:12" ht="16.5">
      <c r="A13" s="27"/>
      <c r="B13" s="134" t="s">
        <v>113</v>
      </c>
      <c r="C13" s="22">
        <v>637.3661363437944</v>
      </c>
      <c r="D13" s="22">
        <v>626.7575021611312</v>
      </c>
      <c r="E13" s="22">
        <v>701.5246144881261</v>
      </c>
      <c r="F13" s="22">
        <v>791.1455634525709</v>
      </c>
      <c r="G13" s="22">
        <v>899.6726901301972</v>
      </c>
      <c r="H13" s="22">
        <v>1513.1154545454544</v>
      </c>
      <c r="I13" s="22">
        <v>2140.9556297727277</v>
      </c>
      <c r="J13" s="22">
        <v>1933.8771609918178</v>
      </c>
      <c r="K13" s="22">
        <v>1486.7996603382558</v>
      </c>
      <c r="L13" s="22">
        <v>916.952063884</v>
      </c>
    </row>
    <row r="14" spans="1:12" ht="16.5">
      <c r="A14" s="268"/>
      <c r="B14" s="131" t="s">
        <v>103</v>
      </c>
      <c r="C14" s="22">
        <v>-353.98709514759514</v>
      </c>
      <c r="D14" s="22">
        <v>-397.80034865293703</v>
      </c>
      <c r="E14" s="22">
        <v>-410.03107475178547</v>
      </c>
      <c r="F14" s="22">
        <v>-432.6174290137818</v>
      </c>
      <c r="G14" s="22">
        <v>-968.8487742828886</v>
      </c>
      <c r="H14" s="22">
        <v>-1884.6371004511245</v>
      </c>
      <c r="I14" s="22">
        <v>-3705.6838975036685</v>
      </c>
      <c r="J14" s="22">
        <v>-3258.800162026716</v>
      </c>
      <c r="K14" s="22">
        <v>-2932.2677431278216</v>
      </c>
      <c r="L14" s="22">
        <v>-2622.1004585119317</v>
      </c>
    </row>
    <row r="15" spans="1:12" ht="16.5">
      <c r="A15" s="268"/>
      <c r="B15" s="133" t="s">
        <v>51</v>
      </c>
      <c r="C15" s="22">
        <v>395.6392029710039</v>
      </c>
      <c r="D15" s="22">
        <v>458.72858203131005</v>
      </c>
      <c r="E15" s="22">
        <v>555.300729709538</v>
      </c>
      <c r="F15" s="22">
        <v>611.6704601161371</v>
      </c>
      <c r="G15" s="22">
        <v>244.89907151053768</v>
      </c>
      <c r="H15" s="22">
        <v>365.99300805279915</v>
      </c>
      <c r="I15" s="22">
        <v>792.1100473542388</v>
      </c>
      <c r="J15" s="22">
        <v>645.4686437579228</v>
      </c>
      <c r="K15" s="22">
        <v>724.851023533452</v>
      </c>
      <c r="L15" s="22">
        <v>722.6207160270037</v>
      </c>
    </row>
    <row r="16" spans="1:12" ht="16.5">
      <c r="A16" s="268"/>
      <c r="B16" s="133" t="s">
        <v>52</v>
      </c>
      <c r="C16" s="22">
        <v>749.6262981185989</v>
      </c>
      <c r="D16" s="22">
        <v>856.528930684247</v>
      </c>
      <c r="E16" s="22">
        <v>965.3318044613235</v>
      </c>
      <c r="F16" s="22">
        <v>1044.2878891299188</v>
      </c>
      <c r="G16" s="22">
        <v>1213.7478457934262</v>
      </c>
      <c r="H16" s="22">
        <v>2250.630108503924</v>
      </c>
      <c r="I16" s="22">
        <v>4497.793944857907</v>
      </c>
      <c r="J16" s="22">
        <v>3904.2688057846385</v>
      </c>
      <c r="K16" s="22">
        <v>3657.118766661274</v>
      </c>
      <c r="L16" s="22">
        <v>3344.721174538935</v>
      </c>
    </row>
    <row r="17" spans="1:12" ht="16.5">
      <c r="A17" s="268"/>
      <c r="B17" s="132" t="s">
        <v>19</v>
      </c>
      <c r="C17" s="22">
        <v>-634.4526442947829</v>
      </c>
      <c r="D17" s="22">
        <v>-591.5771229005903</v>
      </c>
      <c r="E17" s="22">
        <v>-641.8745539091826</v>
      </c>
      <c r="F17" s="22">
        <v>-281.81109046983636</v>
      </c>
      <c r="G17" s="22">
        <v>-359.25704745029657</v>
      </c>
      <c r="H17" s="22">
        <v>-198.91256731853065</v>
      </c>
      <c r="I17" s="22">
        <v>-75.46659383703643</v>
      </c>
      <c r="J17" s="22">
        <v>-58.589659247244356</v>
      </c>
      <c r="K17" s="22">
        <v>-201.91265139476263</v>
      </c>
      <c r="L17" s="22">
        <v>-223.68471064319056</v>
      </c>
    </row>
    <row r="18" spans="1:12" ht="16.5">
      <c r="A18" s="27"/>
      <c r="B18" s="132" t="s">
        <v>104</v>
      </c>
      <c r="C18" s="22">
        <v>500.7216159243919</v>
      </c>
      <c r="D18" s="22">
        <v>602.1926624486503</v>
      </c>
      <c r="E18" s="22">
        <v>894.8676330491643</v>
      </c>
      <c r="F18" s="22">
        <v>763.0636778179659</v>
      </c>
      <c r="G18" s="22">
        <v>827.8414183800205</v>
      </c>
      <c r="H18" s="22">
        <v>1004.1511983141743</v>
      </c>
      <c r="I18" s="22">
        <v>1038.691228137722</v>
      </c>
      <c r="J18" s="22">
        <v>1420.8327817686998</v>
      </c>
      <c r="K18" s="22">
        <v>1372.3084877861663</v>
      </c>
      <c r="L18" s="22">
        <v>853.6638219841861</v>
      </c>
    </row>
    <row r="19" spans="1:12" ht="16.5">
      <c r="A19" s="268"/>
      <c r="B19" s="121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3" ht="16.5">
      <c r="A20" s="268"/>
      <c r="B20" s="130" t="s">
        <v>106</v>
      </c>
      <c r="C20" s="22">
        <v>2313.934456933461</v>
      </c>
      <c r="D20" s="22">
        <v>541.91435001</v>
      </c>
      <c r="E20" s="22">
        <v>421.47590181</v>
      </c>
      <c r="F20" s="22">
        <v>424.2045730599999</v>
      </c>
      <c r="G20" s="22">
        <v>357.4430759816085</v>
      </c>
      <c r="H20" s="22">
        <v>445.8851435037884</v>
      </c>
      <c r="I20" s="22">
        <v>489.60713040622414</v>
      </c>
      <c r="J20" s="22">
        <v>422.75175337999997</v>
      </c>
      <c r="K20" s="22">
        <v>374.88785475847294</v>
      </c>
      <c r="L20" s="22">
        <v>287.7936984927549</v>
      </c>
      <c r="M20" s="94"/>
    </row>
    <row r="21" spans="1:12" ht="16.5">
      <c r="A21" s="268"/>
      <c r="B21" s="121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6.5">
      <c r="A22" s="268"/>
      <c r="B22" s="130" t="s">
        <v>305</v>
      </c>
      <c r="C22" s="277">
        <v>1559.7455015622713</v>
      </c>
      <c r="D22" s="277">
        <v>-642.9461927769039</v>
      </c>
      <c r="E22" s="277">
        <v>-842.9098785733672</v>
      </c>
      <c r="F22" s="277">
        <v>-850.7973988998012</v>
      </c>
      <c r="G22" s="277">
        <v>-1269.7017266780683</v>
      </c>
      <c r="H22" s="277">
        <v>-2872.3765909838776</v>
      </c>
      <c r="I22" s="277">
        <v>-6268.286485512168</v>
      </c>
      <c r="J22" s="277">
        <v>-5808.3477465560745</v>
      </c>
      <c r="K22" s="277">
        <v>-5444.8828520000225</v>
      </c>
      <c r="L22" s="277">
        <v>-5879.6601377172055</v>
      </c>
    </row>
    <row r="23" spans="1:13" ht="16.5">
      <c r="A23" s="268"/>
      <c r="B23" s="132" t="s">
        <v>29</v>
      </c>
      <c r="C23" s="277">
        <v>-113.00566039999993</v>
      </c>
      <c r="D23" s="277">
        <v>-821.5813404540456</v>
      </c>
      <c r="E23" s="277">
        <v>-591.647410564251</v>
      </c>
      <c r="F23" s="277">
        <v>-895.5893966275</v>
      </c>
      <c r="G23" s="277">
        <v>-1020.3187972187183</v>
      </c>
      <c r="H23" s="277">
        <v>-3561.456363045566</v>
      </c>
      <c r="I23" s="277">
        <v>-5626.241535953037</v>
      </c>
      <c r="J23" s="277">
        <v>-6175.124642620102</v>
      </c>
      <c r="K23" s="277">
        <v>-4901.790089342214</v>
      </c>
      <c r="L23" s="277">
        <v>-3710.78349844</v>
      </c>
      <c r="M23" s="93"/>
    </row>
    <row r="24" spans="1:13" ht="16.5">
      <c r="A24" s="268"/>
      <c r="B24" s="132" t="s">
        <v>108</v>
      </c>
      <c r="C24" s="277">
        <v>-124.03093540173579</v>
      </c>
      <c r="D24" s="277">
        <v>-0.03392590108003404</v>
      </c>
      <c r="E24" s="277">
        <v>-9.430027269424386</v>
      </c>
      <c r="F24" s="277">
        <v>3.7929237340707687</v>
      </c>
      <c r="G24" s="277">
        <v>0.6309293558211089</v>
      </c>
      <c r="H24" s="277">
        <v>-32.039778718679884</v>
      </c>
      <c r="I24" s="277">
        <v>19.906018687019674</v>
      </c>
      <c r="J24" s="277">
        <v>743.692532057166</v>
      </c>
      <c r="K24" s="277">
        <v>21.85529789726072</v>
      </c>
      <c r="L24" s="277">
        <v>-68.77160500545436</v>
      </c>
      <c r="M24" s="93"/>
    </row>
    <row r="25" spans="1:13" ht="16.5">
      <c r="A25" s="268"/>
      <c r="B25" s="132" t="s">
        <v>109</v>
      </c>
      <c r="C25" s="277">
        <v>0.25358643000000003</v>
      </c>
      <c r="D25" s="277">
        <v>-1.121016981035294</v>
      </c>
      <c r="E25" s="277">
        <v>-0.024222517212546923</v>
      </c>
      <c r="F25" s="277">
        <v>-0.4327928968317921</v>
      </c>
      <c r="G25" s="277">
        <v>-0.07951715272245694</v>
      </c>
      <c r="H25" s="277">
        <v>-1.6959802020752923</v>
      </c>
      <c r="I25" s="277">
        <v>-41.86383677589308</v>
      </c>
      <c r="J25" s="277">
        <v>-1.9109589739002844</v>
      </c>
      <c r="K25" s="277">
        <v>-5.788381055577067</v>
      </c>
      <c r="L25" s="277">
        <v>3.5738529869982596</v>
      </c>
      <c r="M25" s="93"/>
    </row>
    <row r="26" spans="1:13" ht="16.5">
      <c r="A26" s="268"/>
      <c r="B26" s="132" t="s">
        <v>110</v>
      </c>
      <c r="C26" s="277">
        <v>1427.5176697309128</v>
      </c>
      <c r="D26" s="277">
        <v>-101.8936980253114</v>
      </c>
      <c r="E26" s="277">
        <v>-358.1173409931139</v>
      </c>
      <c r="F26" s="277">
        <v>-318.28321341803735</v>
      </c>
      <c r="G26" s="277">
        <v>-478.1232654932387</v>
      </c>
      <c r="H26" s="277">
        <v>412.3854584783704</v>
      </c>
      <c r="I26" s="277">
        <v>-1039.3528244182532</v>
      </c>
      <c r="J26" s="277">
        <v>715.1625331114266</v>
      </c>
      <c r="K26" s="277">
        <v>-407.09896062073415</v>
      </c>
      <c r="L26" s="277">
        <v>-1632.3106467764992</v>
      </c>
      <c r="M26" s="93"/>
    </row>
    <row r="27" spans="1:13" ht="16.5">
      <c r="A27" s="268"/>
      <c r="B27" s="132" t="s">
        <v>111</v>
      </c>
      <c r="C27" s="277">
        <v>121.45614325962246</v>
      </c>
      <c r="D27" s="277">
        <v>263.3739028203378</v>
      </c>
      <c r="E27" s="277">
        <v>97.40062319736072</v>
      </c>
      <c r="F27" s="277">
        <v>366.43534198297505</v>
      </c>
      <c r="G27" s="277">
        <v>229.29174823698733</v>
      </c>
      <c r="H27" s="277">
        <v>242.95855466256327</v>
      </c>
      <c r="I27" s="277">
        <v>375.35005677024924</v>
      </c>
      <c r="J27" s="277">
        <v>393.3959360358669</v>
      </c>
      <c r="K27" s="277">
        <v>-119.92688519539095</v>
      </c>
      <c r="L27" s="277">
        <v>-601.763744519162</v>
      </c>
      <c r="M27" s="93"/>
    </row>
    <row r="28" spans="1:13" ht="16.5">
      <c r="A28" s="268"/>
      <c r="B28" s="132" t="s">
        <v>112</v>
      </c>
      <c r="C28" s="277">
        <v>1.2393760385068333</v>
      </c>
      <c r="D28" s="277">
        <v>-398.66391453705467</v>
      </c>
      <c r="E28" s="277">
        <v>-117.18292046486086</v>
      </c>
      <c r="F28" s="277">
        <v>-48.81440029957221</v>
      </c>
      <c r="G28" s="277">
        <v>52.29611451294221</v>
      </c>
      <c r="H28" s="277">
        <v>10.4463093545412</v>
      </c>
      <c r="I28" s="277">
        <v>32.08385611963092</v>
      </c>
      <c r="J28" s="277">
        <v>22.346733615018366</v>
      </c>
      <c r="K28" s="277">
        <v>-22.625163417094313</v>
      </c>
      <c r="L28" s="277">
        <v>-12.038808192218767</v>
      </c>
      <c r="M28" s="93"/>
    </row>
    <row r="29" spans="1:12" ht="16.5">
      <c r="A29" s="268"/>
      <c r="B29" s="132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16.5">
      <c r="A30" s="268"/>
      <c r="B30" s="132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6.5">
      <c r="A31" s="268"/>
      <c r="B31" s="121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4" ht="16.5">
      <c r="A32" s="268"/>
      <c r="B32" s="121"/>
      <c r="C32" s="25"/>
      <c r="D32" s="25"/>
    </row>
    <row r="33" spans="1:4" ht="16.5">
      <c r="A33" s="268"/>
      <c r="B33" s="121"/>
      <c r="C33" s="25"/>
      <c r="D33" s="25"/>
    </row>
    <row r="34" spans="1:4" ht="16.5">
      <c r="A34" s="268"/>
      <c r="B34" s="121"/>
      <c r="C34" s="25"/>
      <c r="D34" s="25"/>
    </row>
    <row r="35" spans="1:4" ht="16.5">
      <c r="A35" s="268"/>
      <c r="B35" s="121"/>
      <c r="C35" s="25"/>
      <c r="D35" s="22"/>
    </row>
    <row r="36" spans="1:4" ht="16.5">
      <c r="A36" s="268"/>
      <c r="B36" s="121"/>
      <c r="C36" s="25"/>
      <c r="D36" s="25"/>
    </row>
  </sheetData>
  <sheetProtection/>
  <mergeCells count="7">
    <mergeCell ref="A25:A28"/>
    <mergeCell ref="A29:A32"/>
    <mergeCell ref="A33:A36"/>
    <mergeCell ref="A7:A12"/>
    <mergeCell ref="A14:A17"/>
    <mergeCell ref="A19:A20"/>
    <mergeCell ref="A21:A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6"/>
  <sheetViews>
    <sheetView showGridLines="0" zoomScalePageLayoutView="0" workbookViewId="0" topLeftCell="A1">
      <pane xSplit="2" ySplit="6" topLeftCell="AL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8515625" defaultRowHeight="15"/>
  <cols>
    <col min="1" max="1" width="10.00390625" style="9" customWidth="1"/>
    <col min="2" max="2" width="27.421875" style="9" customWidth="1"/>
    <col min="3" max="44" width="9.8515625" style="9" customWidth="1"/>
    <col min="45" max="16384" width="8.8515625" style="9" customWidth="1"/>
  </cols>
  <sheetData>
    <row r="1" ht="16.5">
      <c r="A1" s="9" t="s">
        <v>26</v>
      </c>
    </row>
    <row r="2" ht="16.5">
      <c r="A2" s="9" t="s">
        <v>39</v>
      </c>
    </row>
    <row r="3" spans="1:2" ht="16.5">
      <c r="A3" s="126" t="s">
        <v>13</v>
      </c>
      <c r="B3" s="127">
        <v>42675</v>
      </c>
    </row>
    <row r="4" spans="1:2" ht="16.5">
      <c r="A4" s="128" t="s">
        <v>16</v>
      </c>
      <c r="B4" s="129" t="s">
        <v>18</v>
      </c>
    </row>
    <row r="5" spans="1:12" ht="16.5">
      <c r="A5" s="128"/>
      <c r="B5" s="128"/>
      <c r="C5" s="269"/>
      <c r="D5" s="269"/>
      <c r="E5" s="269"/>
      <c r="F5" s="269"/>
      <c r="G5" s="124"/>
      <c r="H5" s="124"/>
      <c r="I5" s="269"/>
      <c r="J5" s="269"/>
      <c r="K5" s="269"/>
      <c r="L5" s="269"/>
    </row>
    <row r="6" spans="1:46" ht="16.5">
      <c r="A6" s="121"/>
      <c r="B6" s="121"/>
      <c r="C6" s="27" t="s">
        <v>91</v>
      </c>
      <c r="D6" s="27" t="s">
        <v>5</v>
      </c>
      <c r="E6" s="27" t="s">
        <v>7</v>
      </c>
      <c r="F6" s="27" t="s">
        <v>4</v>
      </c>
      <c r="G6" s="27" t="s">
        <v>92</v>
      </c>
      <c r="H6" s="27" t="s">
        <v>5</v>
      </c>
      <c r="I6" s="27" t="s">
        <v>7</v>
      </c>
      <c r="J6" s="27" t="s">
        <v>4</v>
      </c>
      <c r="K6" s="27" t="s">
        <v>93</v>
      </c>
      <c r="L6" s="27" t="s">
        <v>5</v>
      </c>
      <c r="M6" s="27" t="s">
        <v>7</v>
      </c>
      <c r="N6" s="27" t="s">
        <v>4</v>
      </c>
      <c r="O6" s="27" t="s">
        <v>94</v>
      </c>
      <c r="P6" s="27" t="s">
        <v>5</v>
      </c>
      <c r="Q6" s="27" t="s">
        <v>7</v>
      </c>
      <c r="R6" s="27" t="s">
        <v>4</v>
      </c>
      <c r="S6" s="27" t="s">
        <v>95</v>
      </c>
      <c r="T6" s="27" t="s">
        <v>5</v>
      </c>
      <c r="U6" s="27" t="s">
        <v>7</v>
      </c>
      <c r="V6" s="27" t="s">
        <v>4</v>
      </c>
      <c r="W6" s="27" t="s">
        <v>96</v>
      </c>
      <c r="X6" s="27" t="s">
        <v>5</v>
      </c>
      <c r="Y6" s="27" t="s">
        <v>7</v>
      </c>
      <c r="Z6" s="27" t="s">
        <v>4</v>
      </c>
      <c r="AA6" s="27" t="s">
        <v>97</v>
      </c>
      <c r="AB6" s="27" t="s">
        <v>5</v>
      </c>
      <c r="AC6" s="27" t="s">
        <v>7</v>
      </c>
      <c r="AD6" s="27" t="s">
        <v>4</v>
      </c>
      <c r="AE6" s="27" t="s">
        <v>98</v>
      </c>
      <c r="AF6" s="27" t="s">
        <v>5</v>
      </c>
      <c r="AG6" s="27" t="s">
        <v>7</v>
      </c>
      <c r="AH6" s="27" t="s">
        <v>4</v>
      </c>
      <c r="AI6" s="27" t="s">
        <v>99</v>
      </c>
      <c r="AJ6" s="27" t="s">
        <v>5</v>
      </c>
      <c r="AK6" s="27" t="s">
        <v>7</v>
      </c>
      <c r="AL6" s="27" t="s">
        <v>4</v>
      </c>
      <c r="AM6" s="27" t="s">
        <v>100</v>
      </c>
      <c r="AN6" s="27" t="s">
        <v>5</v>
      </c>
      <c r="AO6" s="27" t="s">
        <v>7</v>
      </c>
      <c r="AP6" s="27" t="s">
        <v>4</v>
      </c>
      <c r="AQ6" s="27" t="s">
        <v>101</v>
      </c>
      <c r="AR6" s="27" t="s">
        <v>5</v>
      </c>
      <c r="AS6" s="27" t="s">
        <v>7</v>
      </c>
      <c r="AT6" s="27" t="s">
        <v>4</v>
      </c>
    </row>
    <row r="7" spans="1:45" ht="16.5">
      <c r="A7" s="268"/>
      <c r="B7" s="130" t="s">
        <v>28</v>
      </c>
      <c r="C7" s="22">
        <v>-35.26779741915223</v>
      </c>
      <c r="D7" s="22">
        <v>-253.4361299045688</v>
      </c>
      <c r="E7" s="22">
        <v>-24.59353079533612</v>
      </c>
      <c r="F7" s="22">
        <v>-442.1308732906399</v>
      </c>
      <c r="G7" s="22">
        <v>-40.03210899515193</v>
      </c>
      <c r="H7" s="22">
        <v>-312.887585408733</v>
      </c>
      <c r="I7" s="22">
        <v>36.98755284665336</v>
      </c>
      <c r="J7" s="22">
        <v>-470.26448669261777</v>
      </c>
      <c r="K7" s="22">
        <v>28.349861084548536</v>
      </c>
      <c r="L7" s="22">
        <v>-328.8198193402354</v>
      </c>
      <c r="M7" s="25">
        <v>-235.00263009191326</v>
      </c>
      <c r="N7" s="25">
        <v>-611.7302715709062</v>
      </c>
      <c r="O7" s="25">
        <v>-357.9592894975931</v>
      </c>
      <c r="P7" s="25">
        <v>-280.2297707499451</v>
      </c>
      <c r="Q7" s="25">
        <v>-124.31843104746994</v>
      </c>
      <c r="R7" s="25">
        <v>-463.68008036522093</v>
      </c>
      <c r="S7" s="25">
        <v>-506.2345132650591</v>
      </c>
      <c r="T7" s="25">
        <v>-321.44104911989086</v>
      </c>
      <c r="U7" s="25">
        <v>-264.85733520992716</v>
      </c>
      <c r="V7" s="25">
        <v>-586.9080195777419</v>
      </c>
      <c r="W7" s="25">
        <v>-675.8388944125054</v>
      </c>
      <c r="X7" s="25">
        <v>-674.6595212973991</v>
      </c>
      <c r="Y7" s="25">
        <v>-1070.7618012249084</v>
      </c>
      <c r="Z7" s="25">
        <v>-907.4478269073941</v>
      </c>
      <c r="AA7" s="25">
        <v>-1575.1115367128368</v>
      </c>
      <c r="AB7" s="25">
        <v>-1969.8334249937632</v>
      </c>
      <c r="AC7" s="25">
        <v>-1031.4484078615228</v>
      </c>
      <c r="AD7" s="25">
        <v>-2213.5841024699002</v>
      </c>
      <c r="AE7" s="25">
        <v>-1498.6325200226884</v>
      </c>
      <c r="AF7" s="25">
        <v>-1727.6048343929572</v>
      </c>
      <c r="AG7" s="25">
        <v>-1084.7393654181922</v>
      </c>
      <c r="AH7" s="25">
        <v>-1942.469513717255</v>
      </c>
      <c r="AI7" s="25">
        <v>-807.2634630994436</v>
      </c>
      <c r="AJ7" s="25">
        <v>-1606.5698754543932</v>
      </c>
      <c r="AK7" s="25">
        <v>-1738.2493240025126</v>
      </c>
      <c r="AL7" s="25">
        <v>-1645.0628807850514</v>
      </c>
      <c r="AM7" s="25">
        <v>-1324.980819404546</v>
      </c>
      <c r="AN7" s="25">
        <v>-1368.954717422003</v>
      </c>
      <c r="AO7" s="25">
        <v>-1706.936303273806</v>
      </c>
      <c r="AP7" s="25">
        <v>-1754.5431879173864</v>
      </c>
      <c r="AQ7" s="25">
        <v>-833.5773537830837</v>
      </c>
      <c r="AR7" s="25">
        <v>-1397.0245426704712</v>
      </c>
      <c r="AS7" s="82">
        <v>-898.4328572235072</v>
      </c>
    </row>
    <row r="8" spans="1:45" ht="16.5">
      <c r="A8" s="268"/>
      <c r="B8" s="132" t="s">
        <v>105</v>
      </c>
      <c r="C8" s="22">
        <v>-170.905879042791</v>
      </c>
      <c r="D8" s="22">
        <v>-193.83035734676923</v>
      </c>
      <c r="E8" s="22">
        <v>-114.48773726381216</v>
      </c>
      <c r="F8" s="22">
        <v>-142.47332938593368</v>
      </c>
      <c r="G8" s="22">
        <v>-156.8384065966932</v>
      </c>
      <c r="H8" s="22">
        <v>-157.11386662235202</v>
      </c>
      <c r="I8" s="22">
        <v>-142.08124878387662</v>
      </c>
      <c r="J8" s="22">
        <v>-340.7786457949875</v>
      </c>
      <c r="K8" s="22">
        <v>-258.1521599071291</v>
      </c>
      <c r="L8" s="22">
        <v>-317.59726873053046</v>
      </c>
      <c r="M8" s="22">
        <v>-328.66969544964786</v>
      </c>
      <c r="N8" s="22">
        <v>-495.77681497118056</v>
      </c>
      <c r="O8" s="22">
        <v>-542.5322730378452</v>
      </c>
      <c r="P8" s="22">
        <v>-387.94613014456195</v>
      </c>
      <c r="Q8" s="22">
        <v>-348.7244848286639</v>
      </c>
      <c r="R8" s="22">
        <v>-428.2372709972874</v>
      </c>
      <c r="S8" s="22">
        <v>-577.8217123164509</v>
      </c>
      <c r="T8" s="22">
        <v>-518.0127819104257</v>
      </c>
      <c r="U8" s="22">
        <v>-450.277652443347</v>
      </c>
      <c r="V8" s="22">
        <v>-601.9131414321193</v>
      </c>
      <c r="W8" s="22">
        <v>-867.5224429244415</v>
      </c>
      <c r="X8" s="22">
        <v>-858.7283911678222</v>
      </c>
      <c r="Y8" s="22">
        <v>-1296.6448572085508</v>
      </c>
      <c r="Z8" s="22">
        <v>-1111.0509835370362</v>
      </c>
      <c r="AA8" s="22">
        <v>-1784.8525125866702</v>
      </c>
      <c r="AB8" s="22">
        <v>-2075.259686104671</v>
      </c>
      <c r="AC8" s="22">
        <v>-1488.7634611664723</v>
      </c>
      <c r="AD8" s="22">
        <v>-2404.326446480895</v>
      </c>
      <c r="AE8" s="22">
        <v>-1886.1273707537841</v>
      </c>
      <c r="AF8" s="22">
        <v>-1947.8278867542222</v>
      </c>
      <c r="AG8" s="22">
        <v>-1723.0492694470563</v>
      </c>
      <c r="AH8" s="22">
        <v>-2058.6848291174856</v>
      </c>
      <c r="AI8" s="22">
        <v>-1416.8309179223143</v>
      </c>
      <c r="AJ8" s="22">
        <v>-1850.9036458033045</v>
      </c>
      <c r="AK8" s="22">
        <v>-1939.075711314822</v>
      </c>
      <c r="AL8" s="22">
        <v>-1760.7311046923637</v>
      </c>
      <c r="AM8" s="22">
        <v>-1453.2858304836252</v>
      </c>
      <c r="AN8" s="22">
        <v>-1466.7910509664728</v>
      </c>
      <c r="AO8" s="22">
        <v>-1854.015376217391</v>
      </c>
      <c r="AP8" s="22">
        <v>-2011.3018816912481</v>
      </c>
      <c r="AQ8" s="22">
        <v>-897.8713873633499</v>
      </c>
      <c r="AR8" s="22">
        <v>-1448.5481586777382</v>
      </c>
      <c r="AS8" s="82">
        <f>AS9+AS14</f>
        <v>-884.319820525085</v>
      </c>
    </row>
    <row r="9" spans="1:45" ht="16.5">
      <c r="A9" s="268"/>
      <c r="B9" s="131" t="s">
        <v>102</v>
      </c>
      <c r="C9" s="22">
        <v>-75.91786245731726</v>
      </c>
      <c r="D9" s="22">
        <v>-83.58079995229741</v>
      </c>
      <c r="E9" s="22">
        <v>-45.59485119072917</v>
      </c>
      <c r="F9" s="22">
        <v>-62.61669429136714</v>
      </c>
      <c r="G9" s="22">
        <v>-41.75071779334462</v>
      </c>
      <c r="H9" s="22">
        <v>-58.21107181262232</v>
      </c>
      <c r="I9" s="22">
        <v>-63.58401057041647</v>
      </c>
      <c r="J9" s="22">
        <v>-235.46601896858897</v>
      </c>
      <c r="K9" s="22">
        <v>-162.02237490341236</v>
      </c>
      <c r="L9" s="22">
        <v>-210.89086840306686</v>
      </c>
      <c r="M9" s="25">
        <v>-231.09666317602523</v>
      </c>
      <c r="N9" s="25">
        <v>-386.15495782419805</v>
      </c>
      <c r="O9" s="25">
        <v>-411.9942973553482</v>
      </c>
      <c r="P9" s="25">
        <v>-298.01461628651776</v>
      </c>
      <c r="Q9" s="25">
        <v>-236.43877153692915</v>
      </c>
      <c r="R9" s="25">
        <v>-328.3750448157815</v>
      </c>
      <c r="S9" s="25">
        <v>-331.7160671109407</v>
      </c>
      <c r="T9" s="25">
        <v>-325.69755428393864</v>
      </c>
      <c r="U9" s="25">
        <v>-214.73831201249698</v>
      </c>
      <c r="V9" s="25">
        <v>-307.02458041207797</v>
      </c>
      <c r="W9" s="25">
        <v>-455.61648812956287</v>
      </c>
      <c r="X9" s="25">
        <v>-406.0199434474507</v>
      </c>
      <c r="Y9" s="25">
        <v>-818.4782446859346</v>
      </c>
      <c r="Z9" s="25">
        <v>-569.194898123778</v>
      </c>
      <c r="AA9" s="25">
        <v>-886.2982820026266</v>
      </c>
      <c r="AB9" s="25">
        <v>-984.1828117782134</v>
      </c>
      <c r="AC9" s="25">
        <v>-670.5920326998419</v>
      </c>
      <c r="AD9" s="25">
        <v>-1506.445082354358</v>
      </c>
      <c r="AE9" s="25">
        <v>-988.8523091364134</v>
      </c>
      <c r="AF9" s="25">
        <v>-1040.7154921816832</v>
      </c>
      <c r="AG9" s="25">
        <v>-1108.4857767330343</v>
      </c>
      <c r="AH9" s="25">
        <v>-1218.8356159947018</v>
      </c>
      <c r="AI9" s="25">
        <v>-740.3623195623652</v>
      </c>
      <c r="AJ9" s="25">
        <v>-1051.8732203616116</v>
      </c>
      <c r="AK9" s="25">
        <v>-1169.9211907850495</v>
      </c>
      <c r="AL9" s="25">
        <v>-1073.1169058959563</v>
      </c>
      <c r="AM9" s="25">
        <v>-809.2676851181354</v>
      </c>
      <c r="AN9" s="25">
        <v>-963.465220257353</v>
      </c>
      <c r="AO9" s="25">
        <v>-1304.6818888786972</v>
      </c>
      <c r="AP9" s="25">
        <v>-1085.87888659262</v>
      </c>
      <c r="AQ9" s="25">
        <v>-541.30061398558</v>
      </c>
      <c r="AR9" s="25">
        <v>-501.558296306305</v>
      </c>
      <c r="AS9" s="82">
        <v>-434.3341880936972</v>
      </c>
    </row>
    <row r="10" spans="1:45" ht="16.5">
      <c r="A10" s="268"/>
      <c r="B10" s="133" t="s">
        <v>51</v>
      </c>
      <c r="C10" s="22">
        <v>540.3025348534991</v>
      </c>
      <c r="D10" s="22">
        <v>599.767578168919</v>
      </c>
      <c r="E10" s="22">
        <v>630.792941733989</v>
      </c>
      <c r="F10" s="22">
        <v>610.268571302202</v>
      </c>
      <c r="G10" s="22">
        <v>584.798066462528</v>
      </c>
      <c r="H10" s="22">
        <v>613.835581015485</v>
      </c>
      <c r="I10" s="22">
        <v>676.498157495807</v>
      </c>
      <c r="J10" s="22">
        <v>536.9881950261799</v>
      </c>
      <c r="K10" s="22">
        <v>538.481583138433</v>
      </c>
      <c r="L10" s="22">
        <v>686.282341822744</v>
      </c>
      <c r="M10" s="25">
        <v>820.777120212003</v>
      </c>
      <c r="N10" s="25">
        <v>607.7186025536901</v>
      </c>
      <c r="O10" s="25">
        <v>402.71511016356</v>
      </c>
      <c r="P10" s="25">
        <v>507.45537430182395</v>
      </c>
      <c r="Q10" s="25">
        <v>624.555738147048</v>
      </c>
      <c r="R10" s="25">
        <v>612.457112046542</v>
      </c>
      <c r="S10" s="25">
        <v>490.99438874882105</v>
      </c>
      <c r="T10" s="25">
        <v>583.635588917954</v>
      </c>
      <c r="U10" s="25">
        <v>658.850219342094</v>
      </c>
      <c r="V10" s="25">
        <v>599.7699232602421</v>
      </c>
      <c r="W10" s="25">
        <v>848.2117805407154</v>
      </c>
      <c r="X10" s="25">
        <v>724.8842576076156</v>
      </c>
      <c r="Y10" s="25">
        <v>802.995724288919</v>
      </c>
      <c r="Z10" s="25">
        <v>742.1827243463084</v>
      </c>
      <c r="AA10" s="25">
        <v>1021.4068013447775</v>
      </c>
      <c r="AB10" s="25">
        <v>979.4860336356023</v>
      </c>
      <c r="AC10" s="25">
        <v>932.1361964174423</v>
      </c>
      <c r="AD10" s="25">
        <v>922.5093679071119</v>
      </c>
      <c r="AE10" s="25">
        <v>860.8013446290122</v>
      </c>
      <c r="AF10" s="25">
        <v>1115.5943659999998</v>
      </c>
      <c r="AG10" s="25">
        <v>1087.7983770589874</v>
      </c>
      <c r="AH10" s="25">
        <v>1058.444293096243</v>
      </c>
      <c r="AI10" s="25">
        <v>793.898407710345</v>
      </c>
      <c r="AJ10" s="25">
        <v>1046.951579638432</v>
      </c>
      <c r="AK10" s="25">
        <v>1040.6286248695142</v>
      </c>
      <c r="AL10" s="25">
        <v>1034.90375</v>
      </c>
      <c r="AM10" s="25">
        <v>823.4768194691351</v>
      </c>
      <c r="AN10" s="25">
        <v>939.1459589284624</v>
      </c>
      <c r="AO10" s="25">
        <v>821.3309369921574</v>
      </c>
      <c r="AP10" s="25">
        <v>829.317150311869</v>
      </c>
      <c r="AQ10" s="25">
        <v>696.9204362784265</v>
      </c>
      <c r="AR10" s="25">
        <v>826.8283694114796</v>
      </c>
      <c r="AS10" s="82">
        <v>825.7806483435767</v>
      </c>
    </row>
    <row r="11" spans="1:45" ht="16.5">
      <c r="A11" s="268"/>
      <c r="B11" s="134" t="s">
        <v>113</v>
      </c>
      <c r="C11" s="135">
        <v>375.2869425602483</v>
      </c>
      <c r="D11" s="135">
        <v>440.02772760943594</v>
      </c>
      <c r="E11" s="135">
        <v>440.04533164</v>
      </c>
      <c r="F11" s="135">
        <v>433.38060488676194</v>
      </c>
      <c r="G11" s="135">
        <v>470.6397396887022</v>
      </c>
      <c r="H11" s="135">
        <v>477.64831321557267</v>
      </c>
      <c r="I11" s="135">
        <v>466.5457674200001</v>
      </c>
      <c r="J11" s="135">
        <v>428.64255751</v>
      </c>
      <c r="K11" s="135">
        <v>420.6084373099345</v>
      </c>
      <c r="L11" s="135">
        <v>475.6665434150725</v>
      </c>
      <c r="M11" s="136">
        <v>569.3530994237559</v>
      </c>
      <c r="N11" s="136">
        <v>385.4444562823901</v>
      </c>
      <c r="O11" s="136">
        <v>274.78447970129616</v>
      </c>
      <c r="P11" s="136">
        <v>291.5321330441142</v>
      </c>
      <c r="Q11" s="136">
        <v>358.09484493191854</v>
      </c>
      <c r="R11" s="136">
        <v>386.2920044151122</v>
      </c>
      <c r="S11" s="136">
        <v>378.35664449519663</v>
      </c>
      <c r="T11" s="136">
        <v>425.51119265</v>
      </c>
      <c r="U11" s="136">
        <v>422.45724898445513</v>
      </c>
      <c r="V11" s="136">
        <v>441.80975965698997</v>
      </c>
      <c r="W11" s="136">
        <v>498.18673576395554</v>
      </c>
      <c r="X11" s="136">
        <v>490.812092641979</v>
      </c>
      <c r="Y11" s="136">
        <v>521.751196219142</v>
      </c>
      <c r="Z11" s="136">
        <v>504.4691325900001</v>
      </c>
      <c r="AA11" s="136">
        <v>543.894711</v>
      </c>
      <c r="AB11" s="136">
        <v>597.1821570000001</v>
      </c>
      <c r="AC11" s="136">
        <v>509.91200899999995</v>
      </c>
      <c r="AD11" s="136">
        <v>522.475986</v>
      </c>
      <c r="AE11" s="136">
        <v>499.1054368102083</v>
      </c>
      <c r="AF11" s="136">
        <v>593.65915</v>
      </c>
      <c r="AG11" s="136">
        <v>541.1218047286527</v>
      </c>
      <c r="AH11" s="136">
        <v>566.6415067949514</v>
      </c>
      <c r="AI11" s="136">
        <v>535.1323501831956</v>
      </c>
      <c r="AJ11" s="136">
        <v>604.862278356929</v>
      </c>
      <c r="AK11" s="136">
        <v>619.9565345616336</v>
      </c>
      <c r="AL11" s="136">
        <v>669.54641095</v>
      </c>
      <c r="AM11" s="136">
        <v>531.1671521398798</v>
      </c>
      <c r="AN11" s="136">
        <v>560.2319306893642</v>
      </c>
      <c r="AO11" s="136">
        <v>483.4581560099737</v>
      </c>
      <c r="AP11" s="136">
        <v>482.0886531164221</v>
      </c>
      <c r="AQ11" s="136">
        <v>535.6730545584263</v>
      </c>
      <c r="AR11" s="136">
        <v>595.2674490014797</v>
      </c>
      <c r="AS11" s="259">
        <v>581.3455631555556</v>
      </c>
    </row>
    <row r="12" spans="1:45" ht="16.5">
      <c r="A12" s="268"/>
      <c r="B12" s="133" t="s">
        <v>52</v>
      </c>
      <c r="C12" s="22">
        <v>616.2203973108163</v>
      </c>
      <c r="D12" s="22">
        <v>683.3483781212165</v>
      </c>
      <c r="E12" s="22">
        <v>676.3877929247182</v>
      </c>
      <c r="F12" s="22">
        <v>672.8852655935691</v>
      </c>
      <c r="G12" s="22">
        <v>626.5487842558726</v>
      </c>
      <c r="H12" s="22">
        <v>672.0466528281073</v>
      </c>
      <c r="I12" s="22">
        <v>740.0821680662235</v>
      </c>
      <c r="J12" s="22">
        <v>772.4542139947689</v>
      </c>
      <c r="K12" s="22">
        <v>700.5039580418454</v>
      </c>
      <c r="L12" s="22">
        <v>897.1732102258109</v>
      </c>
      <c r="M12" s="25">
        <v>1051.8737833880282</v>
      </c>
      <c r="N12" s="25">
        <v>993.8735603778881</v>
      </c>
      <c r="O12" s="25">
        <v>814.7094075189082</v>
      </c>
      <c r="P12" s="25">
        <v>805.4699905883417</v>
      </c>
      <c r="Q12" s="25">
        <v>860.9945096839772</v>
      </c>
      <c r="R12" s="25">
        <v>940.8321568623235</v>
      </c>
      <c r="S12" s="25">
        <v>822.7104558597617</v>
      </c>
      <c r="T12" s="25">
        <v>909.3331432018927</v>
      </c>
      <c r="U12" s="25">
        <v>873.5885313545909</v>
      </c>
      <c r="V12" s="25">
        <v>906.79450367232</v>
      </c>
      <c r="W12" s="25">
        <v>1303.8282686702782</v>
      </c>
      <c r="X12" s="25">
        <v>1130.9042010550663</v>
      </c>
      <c r="Y12" s="25">
        <v>1621.4739689748535</v>
      </c>
      <c r="Z12" s="25">
        <v>1311.3776224700864</v>
      </c>
      <c r="AA12" s="25">
        <v>1907.705083347404</v>
      </c>
      <c r="AB12" s="25">
        <v>1963.6688454138157</v>
      </c>
      <c r="AC12" s="25">
        <v>1602.7282291172842</v>
      </c>
      <c r="AD12" s="25">
        <v>2428.95445026147</v>
      </c>
      <c r="AE12" s="25">
        <v>1849.6536537654256</v>
      </c>
      <c r="AF12" s="25">
        <v>2156.309858181683</v>
      </c>
      <c r="AG12" s="25">
        <v>2196.2841537920217</v>
      </c>
      <c r="AH12" s="25">
        <v>2277.279909090945</v>
      </c>
      <c r="AI12" s="25">
        <v>1534.2607272727103</v>
      </c>
      <c r="AJ12" s="25">
        <v>2098.8248000000435</v>
      </c>
      <c r="AK12" s="25">
        <v>2210.5498156545636</v>
      </c>
      <c r="AL12" s="25">
        <v>2108.020655895956</v>
      </c>
      <c r="AM12" s="25">
        <v>1632.7445045872705</v>
      </c>
      <c r="AN12" s="25">
        <v>1902.6111791858154</v>
      </c>
      <c r="AO12" s="25">
        <v>2126.0128258708546</v>
      </c>
      <c r="AP12" s="25">
        <v>1915.196036904489</v>
      </c>
      <c r="AQ12" s="25">
        <v>1238.2210502640064</v>
      </c>
      <c r="AR12" s="25">
        <v>1328.3866657177846</v>
      </c>
      <c r="AS12" s="82">
        <v>1260.1148364372739</v>
      </c>
    </row>
    <row r="13" spans="1:45" ht="16.5">
      <c r="A13" s="27"/>
      <c r="B13" s="134" t="s">
        <v>113</v>
      </c>
      <c r="C13" s="135">
        <v>176.78563730819744</v>
      </c>
      <c r="D13" s="135">
        <v>149.01754302369645</v>
      </c>
      <c r="E13" s="135">
        <v>148.3586584495233</v>
      </c>
      <c r="F13" s="135">
        <v>163.2042975623773</v>
      </c>
      <c r="G13" s="135">
        <v>175.40139992671692</v>
      </c>
      <c r="H13" s="135">
        <v>136.7763765427422</v>
      </c>
      <c r="I13" s="135">
        <v>176.18041811987024</v>
      </c>
      <c r="J13" s="135">
        <v>138.39930757180196</v>
      </c>
      <c r="K13" s="135">
        <v>149.58423796973946</v>
      </c>
      <c r="L13" s="135">
        <v>202.069054315228</v>
      </c>
      <c r="M13" s="136">
        <v>189.05946324808073</v>
      </c>
      <c r="N13" s="136">
        <v>160.8118589550779</v>
      </c>
      <c r="O13" s="136">
        <v>153.60115698453168</v>
      </c>
      <c r="P13" s="136">
        <v>174.83243690448086</v>
      </c>
      <c r="Q13" s="136">
        <v>189.0902151725584</v>
      </c>
      <c r="R13" s="136">
        <v>273.62175439099997</v>
      </c>
      <c r="S13" s="136">
        <v>125.40918782830477</v>
      </c>
      <c r="T13" s="136">
        <v>203.88274277448085</v>
      </c>
      <c r="U13" s="136">
        <v>211.36003942</v>
      </c>
      <c r="V13" s="136">
        <v>359.0207201074116</v>
      </c>
      <c r="W13" s="136">
        <v>289.4327272727272</v>
      </c>
      <c r="X13" s="136">
        <v>423.94545454545454</v>
      </c>
      <c r="Y13" s="136">
        <v>413.27545454545447</v>
      </c>
      <c r="Z13" s="136">
        <v>386.4618181818182</v>
      </c>
      <c r="AA13" s="136">
        <v>560.9749990909091</v>
      </c>
      <c r="AB13" s="136">
        <v>652.9183333333333</v>
      </c>
      <c r="AC13" s="136">
        <v>512.6912367424243</v>
      </c>
      <c r="AD13" s="136">
        <v>414.3710606060606</v>
      </c>
      <c r="AE13" s="136">
        <v>720.332871813636</v>
      </c>
      <c r="AF13" s="136">
        <v>461.4775882454545</v>
      </c>
      <c r="AG13" s="136">
        <v>343.39872272727274</v>
      </c>
      <c r="AH13" s="136">
        <v>408.6679782054545</v>
      </c>
      <c r="AI13" s="136">
        <v>509.56695056636346</v>
      </c>
      <c r="AJ13" s="136">
        <v>575.5564513990909</v>
      </c>
      <c r="AK13" s="136">
        <v>214.84915062280163</v>
      </c>
      <c r="AL13" s="136">
        <v>186.82710774999998</v>
      </c>
      <c r="AM13" s="136">
        <v>291.67883360818183</v>
      </c>
      <c r="AN13" s="136">
        <v>204.03692809999995</v>
      </c>
      <c r="AO13" s="136">
        <v>239.4703417118182</v>
      </c>
      <c r="AP13" s="136">
        <v>181.76596046400002</v>
      </c>
      <c r="AQ13" s="136">
        <v>206.66996252099997</v>
      </c>
      <c r="AR13" s="136">
        <v>192.523805527329</v>
      </c>
      <c r="AS13" s="259">
        <v>231.40946189000002</v>
      </c>
    </row>
    <row r="14" spans="1:45" ht="16.5">
      <c r="A14" s="268"/>
      <c r="B14" s="131" t="s">
        <v>103</v>
      </c>
      <c r="C14" s="22">
        <v>-94.98801658547376</v>
      </c>
      <c r="D14" s="22">
        <v>-110.24955739447184</v>
      </c>
      <c r="E14" s="22">
        <v>-68.89288607308299</v>
      </c>
      <c r="F14" s="22">
        <v>-79.85663509456654</v>
      </c>
      <c r="G14" s="22">
        <v>-115.08768880334858</v>
      </c>
      <c r="H14" s="22">
        <v>-98.90279480972971</v>
      </c>
      <c r="I14" s="22">
        <v>-78.49723821346015</v>
      </c>
      <c r="J14" s="22">
        <v>-105.31262682639854</v>
      </c>
      <c r="K14" s="22">
        <v>-96.12978500371673</v>
      </c>
      <c r="L14" s="22">
        <v>-106.70640032746363</v>
      </c>
      <c r="M14" s="25">
        <v>-97.5730322736226</v>
      </c>
      <c r="N14" s="25">
        <v>-109.6218571469825</v>
      </c>
      <c r="O14" s="25">
        <v>-130.537975682497</v>
      </c>
      <c r="P14" s="25">
        <v>-89.93151385804421</v>
      </c>
      <c r="Q14" s="25">
        <v>-112.28571329173477</v>
      </c>
      <c r="R14" s="25">
        <v>-99.86222618150586</v>
      </c>
      <c r="S14" s="25">
        <v>-246.10564520551017</v>
      </c>
      <c r="T14" s="25">
        <v>-192.315227626487</v>
      </c>
      <c r="U14" s="25">
        <v>-235.53934043085002</v>
      </c>
      <c r="V14" s="25">
        <v>-294.88856102004144</v>
      </c>
      <c r="W14" s="25">
        <v>-411.9059547948786</v>
      </c>
      <c r="X14" s="25">
        <v>-452.7084477203715</v>
      </c>
      <c r="Y14" s="25">
        <v>-478.1666125226162</v>
      </c>
      <c r="Z14" s="25">
        <v>-541.8560854132581</v>
      </c>
      <c r="AA14" s="25">
        <v>-898.5542305840436</v>
      </c>
      <c r="AB14" s="25">
        <v>-1091.0768743264575</v>
      </c>
      <c r="AC14" s="25">
        <v>-818.1714284666305</v>
      </c>
      <c r="AD14" s="25">
        <v>-897.8813641265369</v>
      </c>
      <c r="AE14" s="25">
        <v>-897.2750616173707</v>
      </c>
      <c r="AF14" s="25">
        <v>-907.112394572539</v>
      </c>
      <c r="AG14" s="25">
        <v>-614.563492714022</v>
      </c>
      <c r="AH14" s="25">
        <v>-839.8492131227838</v>
      </c>
      <c r="AI14" s="25">
        <v>-676.4685983599489</v>
      </c>
      <c r="AJ14" s="25">
        <v>-799.0304254416928</v>
      </c>
      <c r="AK14" s="25">
        <v>-769.1545205297725</v>
      </c>
      <c r="AL14" s="25">
        <v>-687.6141987964075</v>
      </c>
      <c r="AM14" s="25">
        <v>-644.0181453654898</v>
      </c>
      <c r="AN14" s="25">
        <v>-503.3258307091197</v>
      </c>
      <c r="AO14" s="25">
        <v>-549.3334873386937</v>
      </c>
      <c r="AP14" s="25">
        <v>-925.4229950986282</v>
      </c>
      <c r="AQ14" s="25">
        <v>-362.40688170545616</v>
      </c>
      <c r="AR14" s="25">
        <v>-947.9374239719058</v>
      </c>
      <c r="AS14" s="82">
        <v>-449.9856324313878</v>
      </c>
    </row>
    <row r="15" spans="1:45" ht="16.5">
      <c r="A15" s="268"/>
      <c r="B15" s="133" t="s">
        <v>51</v>
      </c>
      <c r="C15" s="22">
        <v>90.21896725200003</v>
      </c>
      <c r="D15" s="22">
        <v>85.68446898</v>
      </c>
      <c r="E15" s="22">
        <v>98.02602308660201</v>
      </c>
      <c r="F15" s="22">
        <v>121.70974365240184</v>
      </c>
      <c r="G15" s="22">
        <v>95.6094048</v>
      </c>
      <c r="H15" s="22">
        <v>105.85580949</v>
      </c>
      <c r="I15" s="22">
        <v>125.18273317</v>
      </c>
      <c r="J15" s="22">
        <v>132.08063457131004</v>
      </c>
      <c r="K15" s="22">
        <v>107.292396267855</v>
      </c>
      <c r="L15" s="22">
        <v>130.44767432365936</v>
      </c>
      <c r="M15" s="25">
        <v>148.6060200815</v>
      </c>
      <c r="N15" s="25">
        <v>168.95463903652364</v>
      </c>
      <c r="O15" s="25">
        <v>122.45267122955882</v>
      </c>
      <c r="P15" s="25">
        <v>151.02093577752368</v>
      </c>
      <c r="Q15" s="25">
        <v>143.50460293185643</v>
      </c>
      <c r="R15" s="25">
        <v>194.69225017719813</v>
      </c>
      <c r="S15" s="25">
        <v>52.14670153</v>
      </c>
      <c r="T15" s="25">
        <v>69.586011981</v>
      </c>
      <c r="U15" s="25">
        <v>66.42542672183771</v>
      </c>
      <c r="V15" s="25">
        <v>56.7409312777</v>
      </c>
      <c r="W15" s="25">
        <v>87.83091904000001</v>
      </c>
      <c r="X15" s="25">
        <v>89.24239281999999</v>
      </c>
      <c r="Y15" s="25">
        <v>108.33528660333334</v>
      </c>
      <c r="Z15" s="25">
        <v>80.58440958946588</v>
      </c>
      <c r="AA15" s="25">
        <v>174.09527606610047</v>
      </c>
      <c r="AB15" s="25">
        <v>187.95397905214986</v>
      </c>
      <c r="AC15" s="25">
        <v>193.0335038265331</v>
      </c>
      <c r="AD15" s="25">
        <v>237.02728840945525</v>
      </c>
      <c r="AE15" s="25">
        <v>131.38184061510975</v>
      </c>
      <c r="AF15" s="25">
        <v>168.005378983301</v>
      </c>
      <c r="AG15" s="25">
        <v>165.28557436074723</v>
      </c>
      <c r="AH15" s="25">
        <v>180.79584979876478</v>
      </c>
      <c r="AI15" s="25">
        <v>162.4491489653913</v>
      </c>
      <c r="AJ15" s="25">
        <v>189.75602529404836</v>
      </c>
      <c r="AK15" s="25">
        <v>188.97357179976385</v>
      </c>
      <c r="AL15" s="25">
        <v>183.67227747424855</v>
      </c>
      <c r="AM15" s="25">
        <v>174.61443603440017</v>
      </c>
      <c r="AN15" s="25">
        <v>186.90283369681904</v>
      </c>
      <c r="AO15" s="25">
        <v>188.51496228386492</v>
      </c>
      <c r="AP15" s="25">
        <v>172.5884840119195</v>
      </c>
      <c r="AQ15" s="25">
        <v>108.34364755695036</v>
      </c>
      <c r="AR15" s="25">
        <v>104.14689300534464</v>
      </c>
      <c r="AS15" s="82">
        <v>116.57760196682048</v>
      </c>
    </row>
    <row r="16" spans="1:45" ht="16.5">
      <c r="A16" s="268"/>
      <c r="B16" s="133" t="s">
        <v>52</v>
      </c>
      <c r="C16" s="22">
        <v>185.20698383747379</v>
      </c>
      <c r="D16" s="22">
        <v>195.93402637447184</v>
      </c>
      <c r="E16" s="22">
        <v>166.918909159685</v>
      </c>
      <c r="F16" s="22">
        <v>201.56637874696838</v>
      </c>
      <c r="G16" s="22">
        <v>210.69709360334858</v>
      </c>
      <c r="H16" s="22">
        <v>204.7586042997297</v>
      </c>
      <c r="I16" s="22">
        <v>203.67997138346016</v>
      </c>
      <c r="J16" s="22">
        <v>237.39326139770859</v>
      </c>
      <c r="K16" s="22">
        <v>203.42218127157173</v>
      </c>
      <c r="L16" s="22">
        <v>237.15407465112298</v>
      </c>
      <c r="M16" s="25">
        <v>246.1790523551226</v>
      </c>
      <c r="N16" s="25">
        <v>278.57649618350615</v>
      </c>
      <c r="O16" s="25">
        <v>252.9906469120558</v>
      </c>
      <c r="P16" s="25">
        <v>240.9524496355679</v>
      </c>
      <c r="Q16" s="25">
        <v>255.7903162235912</v>
      </c>
      <c r="R16" s="25">
        <v>294.554476358704</v>
      </c>
      <c r="S16" s="25">
        <v>298.2523467355102</v>
      </c>
      <c r="T16" s="25">
        <v>261.901239607487</v>
      </c>
      <c r="U16" s="25">
        <v>301.9647671526877</v>
      </c>
      <c r="V16" s="25">
        <v>351.6294922977414</v>
      </c>
      <c r="W16" s="25">
        <v>499.7368738348786</v>
      </c>
      <c r="X16" s="25">
        <v>541.9508405403715</v>
      </c>
      <c r="Y16" s="25">
        <v>586.5018991259495</v>
      </c>
      <c r="Z16" s="25">
        <v>622.440495002724</v>
      </c>
      <c r="AA16" s="25">
        <v>1072.649506650144</v>
      </c>
      <c r="AB16" s="25">
        <v>1279.0308533786074</v>
      </c>
      <c r="AC16" s="25">
        <v>1011.2049322931636</v>
      </c>
      <c r="AD16" s="25">
        <v>1134.9086525359921</v>
      </c>
      <c r="AE16" s="25">
        <v>1028.6569022324804</v>
      </c>
      <c r="AF16" s="25">
        <v>1075.11777355584</v>
      </c>
      <c r="AG16" s="25">
        <v>779.8490670747692</v>
      </c>
      <c r="AH16" s="25">
        <v>1020.6450629215486</v>
      </c>
      <c r="AI16" s="25">
        <v>838.9177473253402</v>
      </c>
      <c r="AJ16" s="25">
        <v>988.7864507357413</v>
      </c>
      <c r="AK16" s="25">
        <v>958.1280923295363</v>
      </c>
      <c r="AL16" s="25">
        <v>871.2864762706561</v>
      </c>
      <c r="AM16" s="25">
        <v>818.6325813998899</v>
      </c>
      <c r="AN16" s="25">
        <v>690.2286644059387</v>
      </c>
      <c r="AO16" s="25">
        <v>737.8484496225586</v>
      </c>
      <c r="AP16" s="25">
        <v>1098.0114791105477</v>
      </c>
      <c r="AQ16" s="25">
        <v>470.75052926240653</v>
      </c>
      <c r="AR16" s="25">
        <v>1052.0843169772504</v>
      </c>
      <c r="AS16" s="82">
        <v>566.5632343982082</v>
      </c>
    </row>
    <row r="17" spans="1:46" ht="16.5">
      <c r="A17" s="268"/>
      <c r="B17" s="132" t="s">
        <v>19</v>
      </c>
      <c r="C17" s="22">
        <v>-19.77568523</v>
      </c>
      <c r="D17" s="22">
        <v>-203.63947836000003</v>
      </c>
      <c r="E17" s="22">
        <v>-19.759960389999996</v>
      </c>
      <c r="F17" s="22">
        <v>-391.27752031478286</v>
      </c>
      <c r="G17" s="22">
        <v>-11.932083340000013</v>
      </c>
      <c r="H17" s="22">
        <v>-307.89333658999993</v>
      </c>
      <c r="I17" s="22">
        <v>-43.608889881807784</v>
      </c>
      <c r="J17" s="22">
        <v>-228.14281308878256</v>
      </c>
      <c r="K17" s="22">
        <v>-40.1766326249039</v>
      </c>
      <c r="L17" s="22">
        <v>-208.08512385244683</v>
      </c>
      <c r="M17" s="25">
        <v>-141.37201256838506</v>
      </c>
      <c r="N17" s="25">
        <v>-252.24078486344686</v>
      </c>
      <c r="O17" s="25">
        <v>-15.70868326</v>
      </c>
      <c r="P17" s="25">
        <v>-133.0586722097563</v>
      </c>
      <c r="Q17" s="25">
        <v>-0.013064440150934331</v>
      </c>
      <c r="R17" s="25">
        <v>-133.03067055992915</v>
      </c>
      <c r="S17" s="25">
        <v>-103.00181964405608</v>
      </c>
      <c r="T17" s="25">
        <v>-103.44596410448267</v>
      </c>
      <c r="U17" s="25">
        <v>-32.54596622857595</v>
      </c>
      <c r="V17" s="25">
        <v>-120.26329747318186</v>
      </c>
      <c r="W17" s="25">
        <v>-43.5786796627022</v>
      </c>
      <c r="X17" s="25">
        <v>-111.50874878960707</v>
      </c>
      <c r="Y17" s="25">
        <v>-83.05342633516315</v>
      </c>
      <c r="Z17" s="25">
        <v>39.22828746894179</v>
      </c>
      <c r="AA17" s="25">
        <v>-8.121065210393056</v>
      </c>
      <c r="AB17" s="25">
        <v>-46.77568140459937</v>
      </c>
      <c r="AC17" s="25">
        <v>-16.87393897560731</v>
      </c>
      <c r="AD17" s="25">
        <v>-3.6959082464367015</v>
      </c>
      <c r="AE17" s="25">
        <v>-23.888763242051176</v>
      </c>
      <c r="AF17" s="25">
        <v>-29.432436940124994</v>
      </c>
      <c r="AG17" s="25">
        <v>-0.17364168499999977</v>
      </c>
      <c r="AH17" s="25">
        <v>-5.094817380068186</v>
      </c>
      <c r="AI17" s="25">
        <v>-54.5668457253994</v>
      </c>
      <c r="AJ17" s="25">
        <v>-40.14652418884818</v>
      </c>
      <c r="AK17" s="25">
        <v>-59.83213832840023</v>
      </c>
      <c r="AL17" s="25">
        <v>-47.367143152114835</v>
      </c>
      <c r="AM17" s="25">
        <v>-67.17537082283428</v>
      </c>
      <c r="AN17" s="25">
        <v>-67.26032938612755</v>
      </c>
      <c r="AO17" s="25">
        <v>-74.6052703403081</v>
      </c>
      <c r="AP17" s="25">
        <v>-14.643740093920616</v>
      </c>
      <c r="AQ17" s="25">
        <v>-40.361383389785125</v>
      </c>
      <c r="AR17" s="25">
        <v>-30.794312989846276</v>
      </c>
      <c r="AS17" s="22">
        <v>-50.029108107601274</v>
      </c>
      <c r="AT17" s="25"/>
    </row>
    <row r="18" spans="1:46" ht="16.5">
      <c r="A18" s="27"/>
      <c r="B18" s="132" t="s">
        <v>104</v>
      </c>
      <c r="C18" s="22">
        <v>155.41376685363878</v>
      </c>
      <c r="D18" s="22">
        <v>144.03370580220044</v>
      </c>
      <c r="E18" s="22">
        <v>109.65416685847605</v>
      </c>
      <c r="F18" s="22">
        <v>91.6199764100767</v>
      </c>
      <c r="G18" s="22">
        <v>128.7383809415413</v>
      </c>
      <c r="H18" s="22">
        <v>152.11961780361892</v>
      </c>
      <c r="I18" s="22">
        <v>222.67769151233776</v>
      </c>
      <c r="J18" s="22">
        <v>98.65697219115228</v>
      </c>
      <c r="K18" s="22">
        <v>326.6786536165815</v>
      </c>
      <c r="L18" s="22">
        <v>196.8625732427419</v>
      </c>
      <c r="M18" s="25">
        <v>235.03907792611966</v>
      </c>
      <c r="N18" s="25">
        <v>136.28732826372115</v>
      </c>
      <c r="O18" s="25">
        <v>200.28166680025222</v>
      </c>
      <c r="P18" s="25">
        <v>240.77503160437317</v>
      </c>
      <c r="Q18" s="25">
        <v>224.41911822134486</v>
      </c>
      <c r="R18" s="25">
        <v>97.5878611919956</v>
      </c>
      <c r="S18" s="25">
        <v>174.58901869544792</v>
      </c>
      <c r="T18" s="25">
        <v>300.0176968950175</v>
      </c>
      <c r="U18" s="25">
        <v>217.96628346199577</v>
      </c>
      <c r="V18" s="25">
        <v>135.26841932755926</v>
      </c>
      <c r="W18" s="25">
        <v>235.26222817463827</v>
      </c>
      <c r="X18" s="25">
        <v>295.57761866003017</v>
      </c>
      <c r="Y18" s="25">
        <v>308.93648231880553</v>
      </c>
      <c r="Z18" s="25">
        <v>164.37486916070043</v>
      </c>
      <c r="AA18" s="25">
        <v>217.86204108422638</v>
      </c>
      <c r="AB18" s="25">
        <v>152.20194251550694</v>
      </c>
      <c r="AC18" s="25">
        <v>474.18899228055704</v>
      </c>
      <c r="AD18" s="25">
        <v>194.43825225743163</v>
      </c>
      <c r="AE18" s="25">
        <v>411.3836139731471</v>
      </c>
      <c r="AF18" s="25">
        <v>249.65548930139002</v>
      </c>
      <c r="AG18" s="25">
        <v>638.483545713864</v>
      </c>
      <c r="AH18" s="25">
        <v>121.3101327802986</v>
      </c>
      <c r="AI18" s="25">
        <v>664.1343005482701</v>
      </c>
      <c r="AJ18" s="25">
        <v>284.4802945377594</v>
      </c>
      <c r="AK18" s="25">
        <v>260.6585256407098</v>
      </c>
      <c r="AL18" s="25">
        <v>163.03536705942707</v>
      </c>
      <c r="AM18" s="25">
        <v>195.48038190191352</v>
      </c>
      <c r="AN18" s="25">
        <v>165.0966629305973</v>
      </c>
      <c r="AO18" s="25">
        <v>221.68434328389307</v>
      </c>
      <c r="AP18" s="25">
        <v>271.4024338677823</v>
      </c>
      <c r="AQ18" s="25">
        <v>110.49152529773758</v>
      </c>
      <c r="AR18" s="25">
        <v>83.26549059758575</v>
      </c>
      <c r="AS18" s="22">
        <v>35.91607140917898</v>
      </c>
      <c r="AT18" s="25"/>
    </row>
    <row r="19" spans="1:46" ht="16.5">
      <c r="A19" s="268"/>
      <c r="B19" s="121"/>
      <c r="C19" s="25"/>
      <c r="D19" s="25"/>
      <c r="E19" s="25"/>
      <c r="F19" s="25"/>
      <c r="G19" s="25"/>
      <c r="H19" s="25"/>
      <c r="I19" s="25"/>
      <c r="J19" s="25"/>
      <c r="K19" s="25"/>
      <c r="L19" s="2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2"/>
      <c r="AT19" s="25"/>
    </row>
    <row r="20" spans="1:46" ht="16.5">
      <c r="A20" s="268"/>
      <c r="B20" s="130" t="s">
        <v>106</v>
      </c>
      <c r="C20" s="25">
        <v>254.06433280937605</v>
      </c>
      <c r="D20" s="25">
        <v>79.03660080515425</v>
      </c>
      <c r="E20" s="25">
        <v>1361.4980149540006</v>
      </c>
      <c r="F20" s="25">
        <v>619.3355083649304</v>
      </c>
      <c r="G20" s="25">
        <v>43.322851</v>
      </c>
      <c r="H20" s="25">
        <v>240.45094899999998</v>
      </c>
      <c r="I20" s="25">
        <v>101.43837100000002</v>
      </c>
      <c r="J20" s="25">
        <v>156.70217901</v>
      </c>
      <c r="K20" s="25">
        <v>71.10374859</v>
      </c>
      <c r="L20" s="22">
        <v>100.85578643999999</v>
      </c>
      <c r="M20" s="25">
        <v>76.59789358000002</v>
      </c>
      <c r="N20" s="25">
        <v>172.9184732</v>
      </c>
      <c r="O20" s="25">
        <v>66.11152564013956</v>
      </c>
      <c r="P20" s="25">
        <v>157.94974141983553</v>
      </c>
      <c r="Q20" s="25">
        <v>69.82159691986453</v>
      </c>
      <c r="R20" s="25">
        <v>130.32170908016033</v>
      </c>
      <c r="S20" s="25">
        <v>73.70032375983101</v>
      </c>
      <c r="T20" s="25">
        <v>126.18938603195275</v>
      </c>
      <c r="U20" s="25">
        <v>55.25078052178951</v>
      </c>
      <c r="V20" s="25">
        <v>102.30258566803526</v>
      </c>
      <c r="W20" s="25">
        <v>74.83467207473683</v>
      </c>
      <c r="X20" s="25">
        <v>143.487634435487</v>
      </c>
      <c r="Y20" s="25">
        <v>90.33770600412242</v>
      </c>
      <c r="Z20" s="25">
        <v>137.2251309894422</v>
      </c>
      <c r="AA20" s="25">
        <v>99.78359388486982</v>
      </c>
      <c r="AB20" s="25">
        <v>160.83098798126042</v>
      </c>
      <c r="AC20" s="25">
        <v>117.44551909259587</v>
      </c>
      <c r="AD20" s="25">
        <v>111.547029447498</v>
      </c>
      <c r="AE20" s="25">
        <v>81.80163614</v>
      </c>
      <c r="AF20" s="25">
        <v>127.19090286999999</v>
      </c>
      <c r="AG20" s="25">
        <v>109.54490626</v>
      </c>
      <c r="AH20" s="25">
        <v>104.21430811</v>
      </c>
      <c r="AI20" s="25">
        <v>90.42998910165299</v>
      </c>
      <c r="AJ20" s="25">
        <v>111.60018692267667</v>
      </c>
      <c r="AK20" s="25">
        <v>79.97247205267668</v>
      </c>
      <c r="AL20" s="25">
        <v>92.8852066814666</v>
      </c>
      <c r="AM20" s="25">
        <v>66.48133296</v>
      </c>
      <c r="AN20" s="25">
        <v>102.48414033</v>
      </c>
      <c r="AO20" s="25">
        <v>65.20578000034091</v>
      </c>
      <c r="AP20" s="25">
        <v>53.622445202414</v>
      </c>
      <c r="AQ20" s="25">
        <v>63.29123035677816</v>
      </c>
      <c r="AR20" s="25">
        <v>33.71922637454511</v>
      </c>
      <c r="AS20" s="22">
        <v>19.614600743456567</v>
      </c>
      <c r="AT20" s="25"/>
    </row>
    <row r="21" spans="1:46" ht="16.5">
      <c r="A21" s="268"/>
      <c r="B21" s="121"/>
      <c r="C21" s="25"/>
      <c r="D21" s="25"/>
      <c r="E21" s="25"/>
      <c r="F21" s="25"/>
      <c r="G21" s="25"/>
      <c r="H21" s="25"/>
      <c r="I21" s="25"/>
      <c r="J21" s="25"/>
      <c r="K21" s="25"/>
      <c r="L21" s="22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2"/>
      <c r="AT21" s="25"/>
    </row>
    <row r="22" spans="1:46" ht="16.5">
      <c r="A22" s="268"/>
      <c r="B22" s="130" t="s">
        <v>107</v>
      </c>
      <c r="C22" s="82">
        <v>221.36425106030796</v>
      </c>
      <c r="D22" s="82">
        <v>-170.73889858223626</v>
      </c>
      <c r="E22" s="82">
        <v>1339.1591687603886</v>
      </c>
      <c r="F22" s="82">
        <v>169.96098032381076</v>
      </c>
      <c r="G22" s="82">
        <v>-414.9493781420466</v>
      </c>
      <c r="H22" s="82">
        <v>-68.41744216948575</v>
      </c>
      <c r="I22" s="82">
        <v>143.07435251022588</v>
      </c>
      <c r="J22" s="82">
        <v>-302.65372497559747</v>
      </c>
      <c r="K22" s="82">
        <v>100.82714120160472</v>
      </c>
      <c r="L22" s="82">
        <v>-215.1013145622315</v>
      </c>
      <c r="M22" s="82">
        <v>-178.28908127789302</v>
      </c>
      <c r="N22" s="82">
        <v>-550.3466239348475</v>
      </c>
      <c r="O22" s="82">
        <v>-304.86789596790646</v>
      </c>
      <c r="P22" s="82">
        <v>-128.2230780795107</v>
      </c>
      <c r="Q22" s="82">
        <v>-55.118615219107085</v>
      </c>
      <c r="R22" s="82">
        <v>-362.587809633277</v>
      </c>
      <c r="S22" s="82">
        <v>-431.2515544901818</v>
      </c>
      <c r="T22" s="82">
        <v>-161.82746277570106</v>
      </c>
      <c r="U22" s="82">
        <v>-200.75499674378594</v>
      </c>
      <c r="V22" s="82">
        <v>-475.8677126683995</v>
      </c>
      <c r="W22" s="82">
        <v>-595.9647828817357</v>
      </c>
      <c r="X22" s="82">
        <v>-512.6078069752928</v>
      </c>
      <c r="Y22" s="82">
        <v>-973.5793310394747</v>
      </c>
      <c r="Z22" s="82">
        <v>-790.2246700873742</v>
      </c>
      <c r="AA22" s="82">
        <v>-1442.82133620759</v>
      </c>
      <c r="AB22" s="82">
        <v>-1798.9156370298624</v>
      </c>
      <c r="AC22" s="82">
        <v>-934.8214632761226</v>
      </c>
      <c r="AD22" s="82">
        <v>-2091.728048998593</v>
      </c>
      <c r="AE22" s="82">
        <v>-1406.3303626386482</v>
      </c>
      <c r="AF22" s="82">
        <v>-1615.5821743331587</v>
      </c>
      <c r="AG22" s="82">
        <v>-960.201028987304</v>
      </c>
      <c r="AH22" s="82">
        <v>-1826.2341805969634</v>
      </c>
      <c r="AI22" s="82">
        <v>-705.2026626288745</v>
      </c>
      <c r="AJ22" s="82">
        <v>-1496.618568173359</v>
      </c>
      <c r="AK22" s="82">
        <v>-1678.0800904714747</v>
      </c>
      <c r="AL22" s="82">
        <v>-1564.981530726314</v>
      </c>
      <c r="AM22" s="82">
        <v>-1250.412851567577</v>
      </c>
      <c r="AN22" s="82">
        <v>-1278.7818368750122</v>
      </c>
      <c r="AO22" s="82">
        <v>-1605.7835146330012</v>
      </c>
      <c r="AP22" s="82">
        <v>-1744.681934641615</v>
      </c>
      <c r="AQ22" s="82">
        <v>-791.3200585901757</v>
      </c>
      <c r="AR22" s="82">
        <v>-1363.5837630148478</v>
      </c>
      <c r="AS22" s="22">
        <v>-862.5587463603711</v>
      </c>
      <c r="AT22" s="25"/>
    </row>
    <row r="23" spans="1:46" ht="16.5">
      <c r="A23" s="268"/>
      <c r="B23" s="132" t="s">
        <v>29</v>
      </c>
      <c r="C23" s="25">
        <v>-6.649659700000022</v>
      </c>
      <c r="D23" s="25">
        <v>-20.34758142999999</v>
      </c>
      <c r="E23" s="25">
        <v>-41.24784056999994</v>
      </c>
      <c r="F23" s="25">
        <v>-44.76057869999996</v>
      </c>
      <c r="G23" s="25">
        <v>-484.1114926232358</v>
      </c>
      <c r="H23" s="25">
        <v>-121.35041366</v>
      </c>
      <c r="I23" s="25">
        <v>-55.11025156000003</v>
      </c>
      <c r="J23" s="25">
        <v>-161.00918261080986</v>
      </c>
      <c r="K23" s="25">
        <v>-61.18919719425103</v>
      </c>
      <c r="L23" s="22">
        <v>-140.1961062</v>
      </c>
      <c r="M23" s="25">
        <v>-309.68026546000004</v>
      </c>
      <c r="N23" s="25">
        <v>-80.58184170999999</v>
      </c>
      <c r="O23" s="25">
        <v>-213.92554958000002</v>
      </c>
      <c r="P23" s="25">
        <v>-137.1275951597564</v>
      </c>
      <c r="Q23" s="25">
        <v>-275.21523315999997</v>
      </c>
      <c r="R23" s="25">
        <v>-269.3210187277437</v>
      </c>
      <c r="S23" s="25">
        <v>-208.40309460554482</v>
      </c>
      <c r="T23" s="25">
        <v>-162.13329777076353</v>
      </c>
      <c r="U23" s="25">
        <v>-403.7179216714432</v>
      </c>
      <c r="V23" s="25">
        <v>-246.06448317096667</v>
      </c>
      <c r="W23" s="25">
        <v>-638.8287507988914</v>
      </c>
      <c r="X23" s="25">
        <v>-785.3079420888914</v>
      </c>
      <c r="Y23" s="25">
        <v>-1047.9191775188915</v>
      </c>
      <c r="Z23" s="25">
        <v>-1089.4004926388918</v>
      </c>
      <c r="AA23" s="25">
        <v>-1300.7891702203992</v>
      </c>
      <c r="AB23" s="25">
        <v>-1429.5147231073995</v>
      </c>
      <c r="AC23" s="25">
        <v>-1344.4359580879993</v>
      </c>
      <c r="AD23" s="25">
        <v>-1551.501684537239</v>
      </c>
      <c r="AE23" s="25">
        <v>-1744.0671481999998</v>
      </c>
      <c r="AF23" s="25">
        <v>-1748.65631343192</v>
      </c>
      <c r="AG23" s="25">
        <v>-1392.2876730700004</v>
      </c>
      <c r="AH23" s="25">
        <v>-1290.113507918182</v>
      </c>
      <c r="AI23" s="25">
        <v>-1273.9503018722135</v>
      </c>
      <c r="AJ23" s="25">
        <v>-1063.23885351</v>
      </c>
      <c r="AK23" s="25">
        <v>-1065.4688561399998</v>
      </c>
      <c r="AL23" s="25">
        <v>-1499.1320778200002</v>
      </c>
      <c r="AM23" s="25">
        <v>-1008.7654766400003</v>
      </c>
      <c r="AN23" s="25">
        <v>-935.8314144199999</v>
      </c>
      <c r="AO23" s="25">
        <v>-941.7431809100001</v>
      </c>
      <c r="AP23" s="25">
        <v>-824.44342647</v>
      </c>
      <c r="AQ23" s="25">
        <v>-617.91419173</v>
      </c>
      <c r="AR23" s="25">
        <v>-1040.1975485860003</v>
      </c>
      <c r="AS23" s="22">
        <v>-822.0929011899999</v>
      </c>
      <c r="AT23" s="25"/>
    </row>
    <row r="24" spans="1:46" ht="16.5">
      <c r="A24" s="268"/>
      <c r="B24" s="132" t="s">
        <v>108</v>
      </c>
      <c r="C24" s="25">
        <v>-22.048663004024036</v>
      </c>
      <c r="D24" s="25">
        <v>-97.6894167373441</v>
      </c>
      <c r="E24" s="25">
        <v>-14.531129303521396</v>
      </c>
      <c r="F24" s="25">
        <v>10.238273643153732</v>
      </c>
      <c r="G24" s="25">
        <v>-0.03401186686111489</v>
      </c>
      <c r="H24" s="25">
        <v>8.596578108084271E-05</v>
      </c>
      <c r="I24" s="25">
        <v>0</v>
      </c>
      <c r="J24" s="25">
        <v>0</v>
      </c>
      <c r="K24" s="25">
        <v>-2.0997910252630727</v>
      </c>
      <c r="L24" s="25">
        <v>-0.06846146868492359</v>
      </c>
      <c r="M24" s="25">
        <v>-7.358522370753934</v>
      </c>
      <c r="N24" s="25">
        <v>0.09674759527754606</v>
      </c>
      <c r="O24" s="25">
        <v>-0.41645919457840347</v>
      </c>
      <c r="P24" s="25">
        <v>6.925236123553069</v>
      </c>
      <c r="Q24" s="25">
        <v>-1.5632271418286536</v>
      </c>
      <c r="R24" s="25">
        <v>-1.1526260530752437</v>
      </c>
      <c r="S24" s="25">
        <v>0.6415267336258917</v>
      </c>
      <c r="T24" s="25">
        <v>0.09263949876605994</v>
      </c>
      <c r="U24" s="25">
        <v>-0.29480666083234885</v>
      </c>
      <c r="V24" s="25">
        <v>0.19156978426150606</v>
      </c>
      <c r="W24" s="25">
        <v>-20.56426053764726</v>
      </c>
      <c r="X24" s="25">
        <v>-3.6703227985226863</v>
      </c>
      <c r="Y24" s="25">
        <v>-3.8776880214127654</v>
      </c>
      <c r="Z24" s="25">
        <v>-3.927507361097168</v>
      </c>
      <c r="AA24" s="25">
        <v>8.817789852020383</v>
      </c>
      <c r="AB24" s="25">
        <v>7.210104072642885</v>
      </c>
      <c r="AC24" s="25">
        <v>1.9390623811782037</v>
      </c>
      <c r="AD24" s="25">
        <v>1.9390623811782037</v>
      </c>
      <c r="AE24" s="25">
        <v>6.275242559099779</v>
      </c>
      <c r="AF24" s="25">
        <v>8.682669342344973</v>
      </c>
      <c r="AG24" s="25">
        <v>747.6785600778607</v>
      </c>
      <c r="AH24" s="25">
        <v>-18.94393992213942</v>
      </c>
      <c r="AI24" s="25">
        <v>-15.936403824657884</v>
      </c>
      <c r="AJ24" s="25">
        <v>23.71420486096336</v>
      </c>
      <c r="AK24" s="25">
        <v>-19.8055203940159</v>
      </c>
      <c r="AL24" s="25">
        <v>33.88301725497114</v>
      </c>
      <c r="AM24" s="25">
        <v>-8.923169908416206</v>
      </c>
      <c r="AN24" s="25">
        <v>15.104026793910544</v>
      </c>
      <c r="AO24" s="25">
        <v>-83.63563513117748</v>
      </c>
      <c r="AP24" s="25">
        <v>8.683173240228783</v>
      </c>
      <c r="AQ24" s="25">
        <v>-3.040639311964333</v>
      </c>
      <c r="AR24" s="25">
        <v>-20.017566342546548</v>
      </c>
      <c r="AS24" s="22">
        <v>22.643410624064874</v>
      </c>
      <c r="AT24" s="25"/>
    </row>
    <row r="25" spans="1:46" ht="16.5">
      <c r="A25" s="268"/>
      <c r="B25" s="132" t="s">
        <v>109</v>
      </c>
      <c r="C25" s="25">
        <v>-0.04087953999999999</v>
      </c>
      <c r="D25" s="25">
        <v>0.26846597</v>
      </c>
      <c r="E25" s="25">
        <v>0</v>
      </c>
      <c r="F25" s="25">
        <v>0.026</v>
      </c>
      <c r="G25" s="25">
        <v>-0.00725494655116854</v>
      </c>
      <c r="H25" s="25">
        <v>0.21837429001960373</v>
      </c>
      <c r="I25" s="25">
        <v>-2.01480127</v>
      </c>
      <c r="J25" s="25">
        <v>0.682664945496271</v>
      </c>
      <c r="K25" s="25">
        <v>0.00719183272117304</v>
      </c>
      <c r="L25" s="25">
        <v>0.2831971535211268</v>
      </c>
      <c r="M25" s="25">
        <v>-0.2408578</v>
      </c>
      <c r="N25" s="25">
        <v>-0.07375370345484672</v>
      </c>
      <c r="O25" s="25">
        <v>-0.04112062779474604</v>
      </c>
      <c r="P25" s="25">
        <v>0.04706752187595733</v>
      </c>
      <c r="Q25" s="25">
        <v>-0.0009719222462203012</v>
      </c>
      <c r="R25" s="25">
        <v>-0.43776786866678313</v>
      </c>
      <c r="S25" s="25">
        <v>0.04904580653886327</v>
      </c>
      <c r="T25" s="25">
        <v>-0.026393825183252815</v>
      </c>
      <c r="U25" s="25">
        <v>-0.07900239706647193</v>
      </c>
      <c r="V25" s="25">
        <v>-0.02316673701159547</v>
      </c>
      <c r="W25" s="25">
        <v>0.005581965290350821</v>
      </c>
      <c r="X25" s="25">
        <v>-0.01421481339842549</v>
      </c>
      <c r="Y25" s="25">
        <v>0.0431593710493046</v>
      </c>
      <c r="Z25" s="25">
        <v>-1.7305067250165223</v>
      </c>
      <c r="AA25" s="25">
        <v>-0.035038869001018484</v>
      </c>
      <c r="AB25" s="25">
        <v>0.09329490993793907</v>
      </c>
      <c r="AC25" s="25">
        <v>0.050061361305274985</v>
      </c>
      <c r="AD25" s="25">
        <v>-41.97215417813527</v>
      </c>
      <c r="AE25" s="25">
        <v>-1.2996401376412643</v>
      </c>
      <c r="AF25" s="25">
        <v>-0.027113627650638947</v>
      </c>
      <c r="AG25" s="25">
        <v>-0.007688055356837593</v>
      </c>
      <c r="AH25" s="25">
        <v>-0.5765171532515433</v>
      </c>
      <c r="AI25" s="25">
        <v>0.16226408916413387</v>
      </c>
      <c r="AJ25" s="25">
        <v>0.031283970979747985</v>
      </c>
      <c r="AK25" s="25">
        <v>0.03142843607778023</v>
      </c>
      <c r="AL25" s="25">
        <v>-6.0133575517987286</v>
      </c>
      <c r="AM25" s="25">
        <v>0.7754682018220134</v>
      </c>
      <c r="AN25" s="25">
        <v>1.20849189033679</v>
      </c>
      <c r="AO25" s="25">
        <v>0.5608495030792917</v>
      </c>
      <c r="AP25" s="25">
        <v>1.0290433917601645</v>
      </c>
      <c r="AQ25" s="25">
        <v>2.7660589606712698</v>
      </c>
      <c r="AR25" s="25">
        <v>-1.6007002988617187</v>
      </c>
      <c r="AS25" s="22">
        <v>0.7801528598743297</v>
      </c>
      <c r="AT25" s="25"/>
    </row>
    <row r="26" spans="1:46" ht="16.5">
      <c r="A26" s="268"/>
      <c r="B26" s="132" t="s">
        <v>110</v>
      </c>
      <c r="C26" s="25">
        <v>146.66630807563047</v>
      </c>
      <c r="D26" s="25">
        <v>-264.63110441134774</v>
      </c>
      <c r="E26" s="25">
        <v>1391.4411388195256</v>
      </c>
      <c r="F26" s="25">
        <v>154.04132724710445</v>
      </c>
      <c r="G26" s="25">
        <v>-3.0610466582322715</v>
      </c>
      <c r="H26" s="25">
        <v>10.360504643043164</v>
      </c>
      <c r="I26" s="25">
        <v>-51.384514757185016</v>
      </c>
      <c r="J26" s="25">
        <v>-57.80864125293727</v>
      </c>
      <c r="K26" s="25">
        <v>-48.9493385470829</v>
      </c>
      <c r="L26" s="25">
        <v>-107.98842048227704</v>
      </c>
      <c r="M26" s="25">
        <v>223.44763627494547</v>
      </c>
      <c r="N26" s="25">
        <v>-424.6272182386994</v>
      </c>
      <c r="O26" s="25">
        <v>-115.53632604936621</v>
      </c>
      <c r="P26" s="25">
        <v>3.1405007668017397</v>
      </c>
      <c r="Q26" s="25">
        <v>-219.48331024255575</v>
      </c>
      <c r="R26" s="25">
        <v>13.595922107082885</v>
      </c>
      <c r="S26" s="25">
        <v>10.59228439472901</v>
      </c>
      <c r="T26" s="25">
        <v>-111.70759880354936</v>
      </c>
      <c r="U26" s="25">
        <v>19.930471555402022</v>
      </c>
      <c r="V26" s="25">
        <v>-396.9384226398204</v>
      </c>
      <c r="W26" s="25">
        <v>68.1659434200021</v>
      </c>
      <c r="X26" s="25">
        <v>0.25991836719751404</v>
      </c>
      <c r="Y26" s="25">
        <v>125.08025742545793</v>
      </c>
      <c r="Z26" s="25">
        <v>218.87933926571287</v>
      </c>
      <c r="AA26" s="25">
        <v>-93.86522717532068</v>
      </c>
      <c r="AB26" s="25">
        <v>-457.5878418765087</v>
      </c>
      <c r="AC26" s="25">
        <v>0.6000699956136373</v>
      </c>
      <c r="AD26" s="25">
        <v>-488.4998253620374</v>
      </c>
      <c r="AE26" s="25">
        <v>677.606950707276</v>
      </c>
      <c r="AF26" s="25">
        <v>102.31130153724644</v>
      </c>
      <c r="AG26" s="25">
        <v>618.943653820515</v>
      </c>
      <c r="AH26" s="25">
        <v>-683.699372953611</v>
      </c>
      <c r="AI26" s="25">
        <v>356.45818391196576</v>
      </c>
      <c r="AJ26" s="25">
        <v>-402.78595412871596</v>
      </c>
      <c r="AK26" s="25">
        <v>-545.094458385397</v>
      </c>
      <c r="AL26" s="25">
        <v>184.3232679814131</v>
      </c>
      <c r="AM26" s="25">
        <v>147.87046289730026</v>
      </c>
      <c r="AN26" s="25">
        <v>-429.6957711944491</v>
      </c>
      <c r="AO26" s="25">
        <v>-458.613517848451</v>
      </c>
      <c r="AP26" s="25">
        <v>-891.8718206308995</v>
      </c>
      <c r="AQ26" s="25">
        <v>179.396230745237</v>
      </c>
      <c r="AR26" s="25">
        <v>-320.5477645105966</v>
      </c>
      <c r="AS26" s="22">
        <v>140.49290256457175</v>
      </c>
      <c r="AT26" s="25"/>
    </row>
    <row r="27" spans="1:46" ht="16.5">
      <c r="A27" s="268"/>
      <c r="B27" s="132" t="s">
        <v>111</v>
      </c>
      <c r="C27" s="25">
        <v>59.258060140653505</v>
      </c>
      <c r="D27" s="25">
        <v>16.81883649176736</v>
      </c>
      <c r="E27" s="25">
        <v>-25.5652587926584</v>
      </c>
      <c r="F27" s="25">
        <v>70.94450541986</v>
      </c>
      <c r="G27" s="25">
        <v>72.18189432600917</v>
      </c>
      <c r="H27" s="25">
        <v>42.79092710327177</v>
      </c>
      <c r="I27" s="25">
        <v>247.55431755741094</v>
      </c>
      <c r="J27" s="25">
        <v>-99.15323616635405</v>
      </c>
      <c r="K27" s="25">
        <v>208.87307775039676</v>
      </c>
      <c r="L27" s="25">
        <v>33.29794780488175</v>
      </c>
      <c r="M27" s="25">
        <v>-99.65583226359237</v>
      </c>
      <c r="N27" s="25">
        <v>-45.114570094325416</v>
      </c>
      <c r="O27" s="25">
        <v>24.136399839086593</v>
      </c>
      <c r="P27" s="25">
        <v>12.73631995887296</v>
      </c>
      <c r="Q27" s="25">
        <v>438.0157291193737</v>
      </c>
      <c r="R27" s="25">
        <v>-108.4531069343582</v>
      </c>
      <c r="S27" s="25">
        <v>-232.75017173920116</v>
      </c>
      <c r="T27" s="25">
        <v>112.07967947219464</v>
      </c>
      <c r="U27" s="25">
        <v>182.65864431435645</v>
      </c>
      <c r="V27" s="25">
        <v>167.3035961896374</v>
      </c>
      <c r="W27" s="25">
        <v>-45.8606540752033</v>
      </c>
      <c r="X27" s="25">
        <v>268.7556791344801</v>
      </c>
      <c r="Y27" s="25">
        <v>-54.57493959640453</v>
      </c>
      <c r="Z27" s="25">
        <v>74.638469199691</v>
      </c>
      <c r="AA27" s="25">
        <v>-39.38418782885063</v>
      </c>
      <c r="AB27" s="25">
        <v>95.49032693662667</v>
      </c>
      <c r="AC27" s="25">
        <v>411.00354855874656</v>
      </c>
      <c r="AD27" s="25">
        <v>-91.7596308962734</v>
      </c>
      <c r="AE27" s="25">
        <v>-334.8945627244662</v>
      </c>
      <c r="AF27" s="25">
        <v>39.418393276209216</v>
      </c>
      <c r="AG27" s="25">
        <v>560.8138622846852</v>
      </c>
      <c r="AH27" s="25">
        <v>128.05824319943866</v>
      </c>
      <c r="AI27" s="25">
        <v>196.5153155958795</v>
      </c>
      <c r="AJ27" s="25">
        <v>-6.848271702700174</v>
      </c>
      <c r="AK27" s="25">
        <v>-87.29086790401584</v>
      </c>
      <c r="AL27" s="25">
        <v>-222.30306118455445</v>
      </c>
      <c r="AM27" s="25">
        <v>-397.66553953147104</v>
      </c>
      <c r="AN27" s="25">
        <v>103.0578674236839</v>
      </c>
      <c r="AO27" s="25">
        <v>-288.5016015026482</v>
      </c>
      <c r="AP27" s="25">
        <v>-18.654470908726566</v>
      </c>
      <c r="AQ27" s="25">
        <v>-374.52751725411963</v>
      </c>
      <c r="AR27" s="25">
        <v>50.37981672315725</v>
      </c>
      <c r="AS27" s="22">
        <v>-172.7823112188821</v>
      </c>
      <c r="AT27" s="25"/>
    </row>
    <row r="28" spans="1:46" ht="16.5">
      <c r="A28" s="268"/>
      <c r="B28" s="132" t="s">
        <v>112</v>
      </c>
      <c r="C28" s="25">
        <v>2.567715670084141</v>
      </c>
      <c r="D28" s="25">
        <v>3.6606305171782765</v>
      </c>
      <c r="E28" s="25">
        <v>2.2546846017241933</v>
      </c>
      <c r="F28" s="25">
        <v>-7.243654750479777</v>
      </c>
      <c r="G28" s="25">
        <v>-418.2401201468947</v>
      </c>
      <c r="H28" s="25">
        <v>4.01919423924727</v>
      </c>
      <c r="I28" s="25">
        <v>4.648428663572503</v>
      </c>
      <c r="J28" s="25">
        <v>10.908582707020287</v>
      </c>
      <c r="K28" s="25">
        <v>1.373531527056187</v>
      </c>
      <c r="L28" s="25">
        <v>12.862718338003958</v>
      </c>
      <c r="M28" s="25">
        <v>-19.884344765979762</v>
      </c>
      <c r="N28" s="25">
        <v>-111.53482556394124</v>
      </c>
      <c r="O28" s="25">
        <v>-13.020132110452948</v>
      </c>
      <c r="P28" s="25">
        <v>-5.943048749401157</v>
      </c>
      <c r="Q28" s="25">
        <v>-0.6217810915016742</v>
      </c>
      <c r="R28" s="25">
        <v>-29.229438348216433</v>
      </c>
      <c r="S28" s="25">
        <v>1.28263501504631</v>
      </c>
      <c r="T28" s="25">
        <v>33.42420031223705</v>
      </c>
      <c r="U28" s="25">
        <v>8.851557944351697</v>
      </c>
      <c r="V28" s="25">
        <v>8.737721241307156</v>
      </c>
      <c r="W28" s="25">
        <v>5.039439456032937</v>
      </c>
      <c r="X28" s="25">
        <v>18.56407988661931</v>
      </c>
      <c r="Y28" s="25">
        <v>6.844764181311234</v>
      </c>
      <c r="Z28" s="25">
        <v>-20.001974169422283</v>
      </c>
      <c r="AA28" s="25">
        <v>32.50660662037694</v>
      </c>
      <c r="AB28" s="25">
        <v>10.086799982640287</v>
      </c>
      <c r="AC28" s="25">
        <v>-20.81857450719565</v>
      </c>
      <c r="AD28" s="25">
        <v>10.309024023809343</v>
      </c>
      <c r="AE28" s="25">
        <v>10.500521244040101</v>
      </c>
      <c r="AF28" s="25">
        <v>-15.168242810201491</v>
      </c>
      <c r="AG28" s="25">
        <v>14.993430170888132</v>
      </c>
      <c r="AH28" s="25">
        <v>12.021025010291623</v>
      </c>
      <c r="AI28" s="25">
        <v>11.63081136891617</v>
      </c>
      <c r="AJ28" s="25">
        <v>-1.648879641642452</v>
      </c>
      <c r="AK28" s="25">
        <v>-19.803238521638832</v>
      </c>
      <c r="AL28" s="25">
        <v>-12.8038566227292</v>
      </c>
      <c r="AM28" s="25">
        <v>8.086634876969129</v>
      </c>
      <c r="AN28" s="25">
        <v>-12.311259783009291</v>
      </c>
      <c r="AO28" s="25">
        <v>35.94700864046399</v>
      </c>
      <c r="AP28" s="25">
        <v>-43.761191926642596</v>
      </c>
      <c r="AQ28" s="25">
        <v>-21.033935163870183</v>
      </c>
      <c r="AR28" s="25">
        <v>-0.2784467189217139</v>
      </c>
      <c r="AS28" s="22">
        <v>16.25951011967959</v>
      </c>
      <c r="AT28" s="25"/>
    </row>
    <row r="29" spans="1:46" ht="16.5">
      <c r="A29" s="268"/>
      <c r="B29" s="132"/>
      <c r="C29" s="25"/>
      <c r="D29" s="25"/>
      <c r="E29" s="25"/>
      <c r="F29" s="25"/>
      <c r="G29" s="25"/>
      <c r="H29" s="25"/>
      <c r="I29" s="25"/>
      <c r="J29" s="25"/>
      <c r="K29" s="25"/>
      <c r="L29" s="22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2"/>
      <c r="AT29" s="25"/>
    </row>
    <row r="30" spans="1:46" ht="16.5">
      <c r="A30" s="268"/>
      <c r="B30" s="132"/>
      <c r="C30" s="25"/>
      <c r="D30" s="25"/>
      <c r="E30" s="25"/>
      <c r="F30" s="25"/>
      <c r="G30" s="25"/>
      <c r="H30" s="25"/>
      <c r="I30" s="25"/>
      <c r="J30" s="25"/>
      <c r="K30" s="25"/>
      <c r="L30" s="22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2"/>
      <c r="AT30" s="25"/>
    </row>
    <row r="31" spans="1:46" ht="16.5">
      <c r="A31" s="268"/>
      <c r="B31" s="121"/>
      <c r="C31" s="25"/>
      <c r="D31" s="25"/>
      <c r="E31" s="25"/>
      <c r="F31" s="25"/>
      <c r="G31" s="25"/>
      <c r="H31" s="25"/>
      <c r="I31" s="25"/>
      <c r="J31" s="25"/>
      <c r="K31" s="25"/>
      <c r="L31" s="22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2"/>
      <c r="AT31" s="25"/>
    </row>
    <row r="32" spans="1:12" ht="16.5">
      <c r="A32" s="268"/>
      <c r="B32" s="121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6.5">
      <c r="A33" s="268"/>
      <c r="B33" s="121"/>
      <c r="C33" s="25"/>
      <c r="D33" s="25"/>
      <c r="E33" s="25"/>
      <c r="F33" s="25"/>
      <c r="G33" s="25"/>
      <c r="H33" s="25"/>
      <c r="I33" s="25"/>
      <c r="J33" s="25"/>
      <c r="K33" s="22"/>
      <c r="L33" s="22"/>
    </row>
    <row r="34" spans="1:12" ht="16.5">
      <c r="A34" s="268"/>
      <c r="B34" s="121"/>
      <c r="C34" s="25"/>
      <c r="D34" s="25"/>
      <c r="E34" s="25"/>
      <c r="F34" s="25"/>
      <c r="G34" s="25"/>
      <c r="H34" s="25"/>
      <c r="I34" s="25"/>
      <c r="J34" s="25"/>
      <c r="K34" s="22"/>
      <c r="L34" s="22"/>
    </row>
    <row r="35" spans="1:12" ht="16.5">
      <c r="A35" s="268"/>
      <c r="B35" s="121"/>
      <c r="C35" s="25"/>
      <c r="D35" s="25"/>
      <c r="E35" s="25"/>
      <c r="F35" s="25"/>
      <c r="G35" s="25"/>
      <c r="H35" s="25"/>
      <c r="J35" s="22"/>
      <c r="K35" s="22"/>
      <c r="L35" s="22"/>
    </row>
    <row r="36" spans="1:12" ht="16.5">
      <c r="A36" s="268"/>
      <c r="B36" s="121"/>
      <c r="C36" s="25"/>
      <c r="D36" s="25"/>
      <c r="E36" s="25"/>
      <c r="F36" s="25"/>
      <c r="G36" s="25"/>
      <c r="H36" s="25"/>
      <c r="I36" s="25"/>
      <c r="J36" s="25"/>
      <c r="K36" s="25"/>
      <c r="L36" s="25"/>
    </row>
  </sheetData>
  <sheetProtection/>
  <mergeCells count="9">
    <mergeCell ref="A25:A28"/>
    <mergeCell ref="A29:A32"/>
    <mergeCell ref="A33:A36"/>
    <mergeCell ref="C5:F5"/>
    <mergeCell ref="I5:L5"/>
    <mergeCell ref="A7:A12"/>
    <mergeCell ref="A14:A17"/>
    <mergeCell ref="A19:A20"/>
    <mergeCell ref="A21:A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9" sqref="K19"/>
    </sheetView>
  </sheetViews>
  <sheetFormatPr defaultColWidth="8.8515625" defaultRowHeight="15"/>
  <cols>
    <col min="1" max="1" width="12.7109375" style="143" customWidth="1"/>
    <col min="2" max="2" width="25.28125" style="143" bestFit="1" customWidth="1"/>
    <col min="3" max="12" width="9.28125" style="143" customWidth="1"/>
    <col min="13" max="16384" width="8.8515625" style="143" customWidth="1"/>
  </cols>
  <sheetData>
    <row r="1" ht="16.5">
      <c r="A1" s="143" t="s">
        <v>31</v>
      </c>
    </row>
    <row r="2" ht="16.5">
      <c r="A2" s="143" t="s">
        <v>39</v>
      </c>
    </row>
    <row r="3" spans="1:2" ht="16.5">
      <c r="A3" s="144" t="s">
        <v>13</v>
      </c>
      <c r="B3" s="145">
        <v>42583</v>
      </c>
    </row>
    <row r="4" spans="1:2" ht="16.5">
      <c r="A4" s="146" t="s">
        <v>16</v>
      </c>
      <c r="B4" s="147" t="s">
        <v>18</v>
      </c>
    </row>
    <row r="5" ht="16.5">
      <c r="C5" s="148"/>
    </row>
    <row r="6" spans="1:12" ht="16.5">
      <c r="A6" s="148"/>
      <c r="B6" s="148"/>
      <c r="C6" s="27">
        <v>2006</v>
      </c>
      <c r="D6" s="27">
        <v>2007</v>
      </c>
      <c r="E6" s="27">
        <v>2008</v>
      </c>
      <c r="F6" s="27">
        <v>2009</v>
      </c>
      <c r="G6" s="27">
        <v>2010</v>
      </c>
      <c r="H6" s="27">
        <v>2011</v>
      </c>
      <c r="I6" s="27">
        <v>2012</v>
      </c>
      <c r="J6" s="27">
        <v>2013</v>
      </c>
      <c r="K6" s="27">
        <v>2014</v>
      </c>
      <c r="L6" s="27">
        <v>2015</v>
      </c>
    </row>
    <row r="7" spans="1:12" ht="16.5">
      <c r="A7" s="270"/>
      <c r="B7" s="137" t="s">
        <v>51</v>
      </c>
      <c r="C7" s="141">
        <v>2381.1316260586086</v>
      </c>
      <c r="D7" s="141">
        <v>2416.8460627143304</v>
      </c>
      <c r="E7" s="141">
        <v>2653.25964772687</v>
      </c>
      <c r="F7" s="141">
        <v>2147.1833346589738</v>
      </c>
      <c r="G7" s="141">
        <v>2333.25</v>
      </c>
      <c r="H7" s="141">
        <v>3118.274486783558</v>
      </c>
      <c r="I7" s="141">
        <v>3855.5383993049336</v>
      </c>
      <c r="J7" s="141">
        <v>4122.598058784242</v>
      </c>
      <c r="K7" s="141">
        <v>3916.3823622182913</v>
      </c>
      <c r="L7" s="141">
        <v>3413.2708657016246</v>
      </c>
    </row>
    <row r="8" spans="1:12" ht="16.5">
      <c r="A8" s="270"/>
      <c r="B8" s="138" t="s">
        <v>114</v>
      </c>
      <c r="C8" s="141">
        <v>2136.7701226766976</v>
      </c>
      <c r="D8" s="141">
        <v>2163.5394439857528</v>
      </c>
      <c r="E8" s="141">
        <v>2360.1447306518617</v>
      </c>
      <c r="F8" s="141">
        <v>1713.7948214650814</v>
      </c>
      <c r="G8" s="141">
        <v>2055.391849583604</v>
      </c>
      <c r="H8" s="141">
        <v>2858.029770066774</v>
      </c>
      <c r="I8" s="141">
        <v>2913.086367</v>
      </c>
      <c r="J8" s="141">
        <v>2917.405277280617</v>
      </c>
      <c r="K8" s="141">
        <v>3148.882188664298</v>
      </c>
      <c r="L8" s="141">
        <v>2683.2570456548956</v>
      </c>
    </row>
    <row r="9" spans="1:12" ht="16.5">
      <c r="A9" s="270"/>
      <c r="B9" s="139" t="s">
        <v>127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6.5">
      <c r="A10" s="270"/>
      <c r="B10" s="158" t="s">
        <v>115</v>
      </c>
      <c r="C10" s="141">
        <v>45.69110055930759</v>
      </c>
      <c r="D10" s="141">
        <v>41.99753886</v>
      </c>
      <c r="E10" s="141">
        <v>48.020873980000005</v>
      </c>
      <c r="F10" s="141">
        <v>26.49043934000001</v>
      </c>
      <c r="G10" s="141">
        <v>29.057261929999996</v>
      </c>
      <c r="H10" s="141">
        <v>38.74168961</v>
      </c>
      <c r="I10" s="141">
        <v>49.249706</v>
      </c>
      <c r="J10" s="141">
        <v>99.30405888799999</v>
      </c>
      <c r="K10" s="141">
        <v>80.6252743868</v>
      </c>
      <c r="L10" s="141">
        <v>45.44033657</v>
      </c>
    </row>
    <row r="11" spans="1:12" ht="16.5">
      <c r="A11" s="270"/>
      <c r="B11" s="158" t="s">
        <v>116</v>
      </c>
      <c r="C11" s="141">
        <v>71.35067656545078</v>
      </c>
      <c r="D11" s="141">
        <v>61.763327412943184</v>
      </c>
      <c r="E11" s="141">
        <v>71.34224360755871</v>
      </c>
      <c r="F11" s="141">
        <v>58.31000000000002</v>
      </c>
      <c r="G11" s="141">
        <v>87.51343005000001</v>
      </c>
      <c r="H11" s="141">
        <v>87.94445780999999</v>
      </c>
      <c r="I11" s="141">
        <v>154.389968</v>
      </c>
      <c r="J11" s="141">
        <v>155.70934806</v>
      </c>
      <c r="K11" s="141">
        <v>81.3261747</v>
      </c>
      <c r="L11" s="141">
        <v>137.25465381992</v>
      </c>
    </row>
    <row r="12" spans="1:12" ht="16.5">
      <c r="A12" s="270"/>
      <c r="B12" s="158" t="s">
        <v>117</v>
      </c>
      <c r="C12" s="141">
        <v>110.33672205273601</v>
      </c>
      <c r="D12" s="141">
        <v>51.77464538054947</v>
      </c>
      <c r="E12" s="141">
        <v>195.02164593862926</v>
      </c>
      <c r="F12" s="141">
        <v>180.61293663217322</v>
      </c>
      <c r="G12" s="141">
        <v>102.34203245645483</v>
      </c>
      <c r="H12" s="141">
        <v>179.54577590000002</v>
      </c>
      <c r="I12" s="141">
        <v>238.15521999999999</v>
      </c>
      <c r="J12" s="141">
        <v>251.27249984516794</v>
      </c>
      <c r="K12" s="141">
        <v>256.085806</v>
      </c>
      <c r="L12" s="141">
        <v>257.4914689</v>
      </c>
    </row>
    <row r="13" spans="1:12" ht="16.5">
      <c r="A13" s="149"/>
      <c r="B13" s="158" t="s">
        <v>118</v>
      </c>
      <c r="C13" s="141">
        <v>35.59252974430691</v>
      </c>
      <c r="D13" s="141">
        <v>31.90340130335</v>
      </c>
      <c r="E13" s="141">
        <v>38.931114074226734</v>
      </c>
      <c r="F13" s="141">
        <v>38.14781409791409</v>
      </c>
      <c r="G13" s="141">
        <v>65.60467944570861</v>
      </c>
      <c r="H13" s="141">
        <v>125.5596</v>
      </c>
      <c r="I13" s="141">
        <v>176.83661399999997</v>
      </c>
      <c r="J13" s="141">
        <v>46.60478799999999</v>
      </c>
      <c r="K13" s="141">
        <v>124.36450000000002</v>
      </c>
      <c r="L13" s="141">
        <v>64.57422</v>
      </c>
    </row>
    <row r="14" spans="1:12" ht="16.5">
      <c r="A14" s="270"/>
      <c r="B14" s="158" t="s">
        <v>119</v>
      </c>
      <c r="C14" s="141">
        <v>177.82039926214622</v>
      </c>
      <c r="D14" s="141">
        <v>239.68394025427483</v>
      </c>
      <c r="E14" s="141">
        <v>221.22561897165298</v>
      </c>
      <c r="F14" s="141">
        <v>274.3866795502982</v>
      </c>
      <c r="G14" s="141">
        <v>276.54397141664174</v>
      </c>
      <c r="H14" s="141">
        <v>299.4524914850766</v>
      </c>
      <c r="I14" s="141">
        <v>233.40976700000002</v>
      </c>
      <c r="J14" s="141">
        <v>270.05263756933465</v>
      </c>
      <c r="K14" s="141">
        <v>355.2973798865225</v>
      </c>
      <c r="L14" s="141">
        <v>338.7281171028398</v>
      </c>
    </row>
    <row r="15" spans="1:12" ht="16.5">
      <c r="A15" s="270"/>
      <c r="B15" s="158" t="s">
        <v>120</v>
      </c>
      <c r="C15" s="141">
        <v>109.6055465643</v>
      </c>
      <c r="D15" s="141">
        <v>120.65210439000009</v>
      </c>
      <c r="E15" s="141">
        <v>151.9708223595</v>
      </c>
      <c r="F15" s="141">
        <v>123.25360914214285</v>
      </c>
      <c r="G15" s="141">
        <v>133.83043999999995</v>
      </c>
      <c r="H15" s="141">
        <v>162.0611686</v>
      </c>
      <c r="I15" s="141">
        <v>175.058504</v>
      </c>
      <c r="J15" s="141">
        <v>229.57491034038122</v>
      </c>
      <c r="K15" s="141">
        <v>339.89764874402096</v>
      </c>
      <c r="L15" s="141">
        <v>273.2723987800004</v>
      </c>
    </row>
    <row r="16" spans="1:12" ht="16.5">
      <c r="A16" s="270"/>
      <c r="B16" s="158" t="s">
        <v>121</v>
      </c>
      <c r="C16" s="141">
        <v>1401.3146608700001</v>
      </c>
      <c r="D16" s="141">
        <v>1480.21798719</v>
      </c>
      <c r="E16" s="141">
        <v>1451.8461395600002</v>
      </c>
      <c r="F16" s="141">
        <v>867.7485116500001</v>
      </c>
      <c r="G16" s="141">
        <v>1159.6369092999998</v>
      </c>
      <c r="H16" s="141">
        <v>1357.11</v>
      </c>
      <c r="I16" s="141">
        <v>1091.6599999999999</v>
      </c>
      <c r="J16" s="141">
        <v>1063.196386</v>
      </c>
      <c r="K16" s="141">
        <v>1052.2844599999999</v>
      </c>
      <c r="L16" s="141">
        <v>908.2700000000001</v>
      </c>
    </row>
    <row r="17" spans="1:12" ht="16.5">
      <c r="A17" s="270"/>
      <c r="B17" s="158" t="s">
        <v>122</v>
      </c>
      <c r="C17" s="141">
        <v>0</v>
      </c>
      <c r="D17" s="141">
        <v>2.922346</v>
      </c>
      <c r="E17" s="141">
        <v>26.029955540000003</v>
      </c>
      <c r="F17" s="141">
        <v>45.31466175</v>
      </c>
      <c r="G17" s="141">
        <v>98.12352507</v>
      </c>
      <c r="H17" s="141">
        <v>175.38595453999997</v>
      </c>
      <c r="I17" s="141">
        <v>238.10339900000002</v>
      </c>
      <c r="J17" s="141">
        <v>134.81364267624332</v>
      </c>
      <c r="K17" s="141">
        <v>191.3406148737846</v>
      </c>
      <c r="L17" s="141">
        <v>161.36635498000032</v>
      </c>
    </row>
    <row r="18" spans="1:12" ht="16.5">
      <c r="A18" s="270"/>
      <c r="B18" s="158" t="s">
        <v>123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21.20954259000001</v>
      </c>
      <c r="I18" s="141">
        <v>435.233193</v>
      </c>
      <c r="J18" s="141">
        <v>502.89032174785314</v>
      </c>
      <c r="K18" s="141">
        <v>490.6774705474302</v>
      </c>
      <c r="L18" s="141">
        <v>375.3090210927993</v>
      </c>
    </row>
    <row r="19" spans="1:13" ht="16.5">
      <c r="A19" s="270"/>
      <c r="B19" s="138" t="s">
        <v>126</v>
      </c>
      <c r="C19" s="141">
        <v>1.9699964445854952</v>
      </c>
      <c r="D19" s="141">
        <v>5.82849264028591</v>
      </c>
      <c r="E19" s="141">
        <v>5.82849264028591</v>
      </c>
      <c r="F19" s="141">
        <v>6.5827870500664325</v>
      </c>
      <c r="G19" s="141">
        <v>0.672831923875253</v>
      </c>
      <c r="H19" s="141">
        <v>0.234699</v>
      </c>
      <c r="I19" s="141">
        <v>0.2112</v>
      </c>
      <c r="J19" s="141">
        <v>0.399503645</v>
      </c>
      <c r="K19" s="141">
        <v>0.00051</v>
      </c>
      <c r="L19" s="141">
        <v>0</v>
      </c>
      <c r="M19" s="141"/>
    </row>
    <row r="20" spans="1:12" ht="16.5">
      <c r="A20" s="270"/>
      <c r="B20" s="138" t="s">
        <v>30</v>
      </c>
      <c r="C20" s="141">
        <v>242.39150693732563</v>
      </c>
      <c r="D20" s="141">
        <v>247.47812608829153</v>
      </c>
      <c r="E20" s="141">
        <v>287.2864244347226</v>
      </c>
      <c r="F20" s="141">
        <v>426.80572614382595</v>
      </c>
      <c r="G20" s="141">
        <v>277.1853184925205</v>
      </c>
      <c r="H20" s="141">
        <v>260.0100177167842</v>
      </c>
      <c r="I20" s="141">
        <v>942.2408323049339</v>
      </c>
      <c r="J20" s="141">
        <v>1204.7932778586248</v>
      </c>
      <c r="K20" s="141">
        <v>767.499663553993</v>
      </c>
      <c r="L20" s="141">
        <v>730.0138200467287</v>
      </c>
    </row>
    <row r="21" spans="1:12" ht="16.5">
      <c r="A21" s="270"/>
      <c r="B21" s="140" t="s">
        <v>124</v>
      </c>
      <c r="C21" s="141">
        <v>692.3910193621625</v>
      </c>
      <c r="D21" s="141">
        <v>573.3696848800554</v>
      </c>
      <c r="E21" s="141">
        <v>802.1871112957169</v>
      </c>
      <c r="F21" s="141">
        <v>836.4798725665328</v>
      </c>
      <c r="G21" s="141">
        <v>665.1151542133582</v>
      </c>
      <c r="H21" s="141">
        <v>1103.0553295684815</v>
      </c>
      <c r="I21" s="141">
        <v>1682.0735363049334</v>
      </c>
      <c r="J21" s="141">
        <v>1922.0701604504297</v>
      </c>
      <c r="K21" s="141">
        <v>1486.8847881665333</v>
      </c>
      <c r="L21" s="141">
        <v>1356.3249737459844</v>
      </c>
    </row>
    <row r="22" spans="1:12" ht="16.5">
      <c r="A22" s="270"/>
      <c r="B22" s="140" t="s">
        <v>125</v>
      </c>
      <c r="C22" s="141">
        <v>1688.7406066964459</v>
      </c>
      <c r="D22" s="141">
        <v>1843.476377834275</v>
      </c>
      <c r="E22" s="141">
        <v>1851.072536431153</v>
      </c>
      <c r="F22" s="141">
        <v>1310.703462092441</v>
      </c>
      <c r="G22" s="141">
        <v>1668.1348457866416</v>
      </c>
      <c r="H22" s="141">
        <v>2015.2191572150766</v>
      </c>
      <c r="I22" s="141">
        <v>2173.464863</v>
      </c>
      <c r="J22" s="141">
        <v>2200.527898333812</v>
      </c>
      <c r="K22" s="141">
        <v>2429.4975740517584</v>
      </c>
      <c r="L22" s="141">
        <v>2056.9458919556396</v>
      </c>
    </row>
    <row r="23" spans="1:12" ht="16.5">
      <c r="A23" s="270"/>
      <c r="B23" s="148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12" ht="16.5">
      <c r="A24" s="270"/>
      <c r="B24" s="151" t="s">
        <v>52</v>
      </c>
      <c r="C24" s="141">
        <v>2648.84183395032</v>
      </c>
      <c r="D24" s="141">
        <v>2811.131819144971</v>
      </c>
      <c r="E24" s="141">
        <v>3643.4245120335722</v>
      </c>
      <c r="F24" s="141">
        <v>3422.0060646535508</v>
      </c>
      <c r="G24" s="141">
        <v>3512.426363636363</v>
      </c>
      <c r="H24" s="141">
        <v>5367.584061170284</v>
      </c>
      <c r="I24" s="141">
        <v>7903.056608139974</v>
      </c>
      <c r="J24" s="141">
        <v>8479.527574830076</v>
      </c>
      <c r="K24" s="141">
        <v>7951.655998823274</v>
      </c>
      <c r="L24" s="141">
        <v>7576.5645465484295</v>
      </c>
    </row>
    <row r="25" spans="1:12" ht="16.5">
      <c r="A25" s="270"/>
      <c r="B25" s="152" t="s">
        <v>128</v>
      </c>
      <c r="C25" s="141">
        <v>387.02420375259675</v>
      </c>
      <c r="D25" s="141">
        <v>422.10664051813774</v>
      </c>
      <c r="E25" s="141">
        <v>551.7505556795327</v>
      </c>
      <c r="F25" s="141">
        <v>592.4036624265513</v>
      </c>
      <c r="G25" s="141">
        <v>534.3654603895984</v>
      </c>
      <c r="H25" s="141">
        <v>947.8609087077591</v>
      </c>
      <c r="I25" s="141">
        <v>936.928509090909</v>
      </c>
      <c r="J25" s="141">
        <v>1175.438343884296</v>
      </c>
      <c r="K25" s="141">
        <v>1190.978727272728</v>
      </c>
      <c r="L25" s="141">
        <v>1193.4275105179593</v>
      </c>
    </row>
    <row r="26" spans="1:12" ht="16.5">
      <c r="A26" s="270"/>
      <c r="B26" s="139" t="s">
        <v>127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16.5">
      <c r="A27" s="270"/>
      <c r="B27" s="157" t="s">
        <v>129</v>
      </c>
      <c r="C27" s="141">
        <v>202.18325548386534</v>
      </c>
      <c r="D27" s="141">
        <v>176.02744173586777</v>
      </c>
      <c r="E27" s="141">
        <v>222.03293190276355</v>
      </c>
      <c r="F27" s="141">
        <v>250.54144333726086</v>
      </c>
      <c r="G27" s="141">
        <v>183.0025937789465</v>
      </c>
      <c r="H27" s="141">
        <v>280.22649818181816</v>
      </c>
      <c r="I27" s="141">
        <v>249.4879909090909</v>
      </c>
      <c r="J27" s="141">
        <v>359.33335999999997</v>
      </c>
      <c r="K27" s="141">
        <v>337.5102545454545</v>
      </c>
      <c r="L27" s="141">
        <v>334.7002841272727</v>
      </c>
    </row>
    <row r="28" spans="1:12" ht="16.5">
      <c r="A28" s="270"/>
      <c r="B28" s="157" t="s">
        <v>116</v>
      </c>
      <c r="C28" s="141">
        <v>2.1830022084954486</v>
      </c>
      <c r="D28" s="141">
        <v>1.119832137156639</v>
      </c>
      <c r="E28" s="141">
        <v>7.844242749282802</v>
      </c>
      <c r="F28" s="141">
        <v>6.032331806882274</v>
      </c>
      <c r="G28" s="141">
        <v>3.633944771579994</v>
      </c>
      <c r="H28" s="141">
        <v>21.830390909090905</v>
      </c>
      <c r="I28" s="141">
        <v>32.37819999999999</v>
      </c>
      <c r="J28" s="141">
        <v>12.999451818181814</v>
      </c>
      <c r="K28" s="141">
        <v>32.70943636363639</v>
      </c>
      <c r="L28" s="141">
        <v>33.82158064181816</v>
      </c>
    </row>
    <row r="29" spans="1:12" ht="16.5">
      <c r="A29" s="270"/>
      <c r="B29" s="157" t="s">
        <v>130</v>
      </c>
      <c r="C29" s="141">
        <v>2.101145293786384</v>
      </c>
      <c r="D29" s="141">
        <v>1.3834009975508732</v>
      </c>
      <c r="E29" s="141">
        <v>1.3162234774719899</v>
      </c>
      <c r="F29" s="141">
        <v>1.4267211634996317</v>
      </c>
      <c r="G29" s="141">
        <v>1.764092569334214</v>
      </c>
      <c r="H29" s="141">
        <v>2.7232518181818177</v>
      </c>
      <c r="I29" s="141">
        <v>6.876772727272726</v>
      </c>
      <c r="J29" s="141">
        <v>18.581398181818177</v>
      </c>
      <c r="K29" s="141">
        <v>29.288181818181812</v>
      </c>
      <c r="L29" s="141">
        <v>33.240140249999996</v>
      </c>
    </row>
    <row r="30" spans="1:12" ht="16.5">
      <c r="A30" s="270"/>
      <c r="B30" s="157" t="s">
        <v>131</v>
      </c>
      <c r="C30" s="141">
        <v>28.668524628303604</v>
      </c>
      <c r="D30" s="141">
        <v>46.59802755396017</v>
      </c>
      <c r="E30" s="141">
        <v>47.91842872390741</v>
      </c>
      <c r="F30" s="141">
        <v>33.08481166893289</v>
      </c>
      <c r="G30" s="141">
        <v>54.293876019024246</v>
      </c>
      <c r="H30" s="141">
        <v>102.62835272727273</v>
      </c>
      <c r="I30" s="141">
        <v>62.226218181818176</v>
      </c>
      <c r="J30" s="141">
        <v>125.39762727272725</v>
      </c>
      <c r="K30" s="141">
        <v>131.13837272727275</v>
      </c>
      <c r="L30" s="141">
        <v>277.93976490909074</v>
      </c>
    </row>
    <row r="31" spans="1:12" ht="16.5">
      <c r="A31" s="270"/>
      <c r="B31" s="157" t="s">
        <v>132</v>
      </c>
      <c r="C31" s="141">
        <v>151.888276138146</v>
      </c>
      <c r="D31" s="141">
        <v>196.9779380936023</v>
      </c>
      <c r="E31" s="141">
        <v>272.63872882610696</v>
      </c>
      <c r="F31" s="141">
        <v>301.3183544499756</v>
      </c>
      <c r="G31" s="141">
        <v>291.67095325071347</v>
      </c>
      <c r="H31" s="141">
        <v>431.3205381818181</v>
      </c>
      <c r="I31" s="141">
        <v>534.7855</v>
      </c>
      <c r="J31" s="141">
        <v>515.5490727272713</v>
      </c>
      <c r="K31" s="141">
        <v>567.1215727272735</v>
      </c>
      <c r="L31" s="141">
        <v>441.26264422432314</v>
      </c>
    </row>
    <row r="32" spans="2:12" ht="16.5">
      <c r="B32" s="157" t="s">
        <v>133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109.13187688957744</v>
      </c>
      <c r="I32" s="141">
        <v>51.173827272727266</v>
      </c>
      <c r="J32" s="141">
        <v>143.57743388429753</v>
      </c>
      <c r="K32" s="141">
        <v>93.21090909090908</v>
      </c>
      <c r="L32" s="141">
        <v>72.46309636545453</v>
      </c>
    </row>
    <row r="33" spans="2:12" ht="16.5">
      <c r="B33" s="152" t="s">
        <v>134</v>
      </c>
      <c r="C33" s="141">
        <v>390.4422597836364</v>
      </c>
      <c r="D33" s="141">
        <v>478.09523884465267</v>
      </c>
      <c r="E33" s="141">
        <v>685.4103932451953</v>
      </c>
      <c r="F33" s="141">
        <v>441.6887487031263</v>
      </c>
      <c r="G33" s="141">
        <v>634.9996239626264</v>
      </c>
      <c r="H33" s="141">
        <v>1225.839453074686</v>
      </c>
      <c r="I33" s="141">
        <v>1337.124211968218</v>
      </c>
      <c r="J33" s="141">
        <v>1486.6567862288948</v>
      </c>
      <c r="K33" s="141">
        <v>1502.2549777955317</v>
      </c>
      <c r="L33" s="141">
        <v>926.7456246486245</v>
      </c>
    </row>
    <row r="34" spans="2:12" ht="16.5">
      <c r="B34" s="153" t="s">
        <v>135</v>
      </c>
      <c r="C34" s="141">
        <v>314.3350762</v>
      </c>
      <c r="D34" s="141">
        <v>370.1661809909091</v>
      </c>
      <c r="E34" s="141">
        <v>574.4239172909091</v>
      </c>
      <c r="F34" s="141">
        <v>324.4135008545454</v>
      </c>
      <c r="G34" s="141">
        <v>491.8845473272726</v>
      </c>
      <c r="H34" s="141">
        <v>871.9632015870909</v>
      </c>
      <c r="I34" s="141">
        <v>1012.0993119682181</v>
      </c>
      <c r="J34" s="141">
        <v>1111.9771832668125</v>
      </c>
      <c r="K34" s="141">
        <v>1176.111305068259</v>
      </c>
      <c r="L34" s="141">
        <v>608.0120075363636</v>
      </c>
    </row>
    <row r="35" spans="2:12" ht="16.5">
      <c r="B35" s="153" t="s">
        <v>137</v>
      </c>
      <c r="C35" s="141">
        <v>76.10718358363636</v>
      </c>
      <c r="D35" s="141">
        <v>107.92905785374367</v>
      </c>
      <c r="E35" s="141">
        <v>110.98647595428636</v>
      </c>
      <c r="F35" s="141">
        <v>117.27524784858096</v>
      </c>
      <c r="G35" s="141">
        <v>143.11507663535383</v>
      </c>
      <c r="H35" s="141">
        <v>285.5671218181818</v>
      </c>
      <c r="I35" s="141">
        <v>278.5104</v>
      </c>
      <c r="J35" s="141">
        <v>261.99058478026416</v>
      </c>
      <c r="K35" s="141">
        <v>245.15648181818182</v>
      </c>
      <c r="L35" s="141">
        <v>223.53559250898812</v>
      </c>
    </row>
    <row r="36" spans="2:12" ht="16.5">
      <c r="B36" s="153" t="s">
        <v>138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68.30912966941328</v>
      </c>
      <c r="I36" s="141">
        <v>46.5145</v>
      </c>
      <c r="J36" s="141">
        <v>112.68901818181818</v>
      </c>
      <c r="K36" s="141">
        <v>80.98719090909091</v>
      </c>
      <c r="L36" s="141">
        <v>95.19802460327271</v>
      </c>
    </row>
    <row r="37" spans="2:12" ht="16.5">
      <c r="B37" s="152" t="s">
        <v>136</v>
      </c>
      <c r="C37" s="141">
        <v>361.52841083962295</v>
      </c>
      <c r="D37" s="141">
        <v>380.31298879711505</v>
      </c>
      <c r="E37" s="141">
        <v>483.7241177310999</v>
      </c>
      <c r="F37" s="141">
        <v>535.8981612484779</v>
      </c>
      <c r="G37" s="141">
        <v>502.3083114124431</v>
      </c>
      <c r="H37" s="141">
        <v>1106.2336434284302</v>
      </c>
      <c r="I37" s="141">
        <v>1484.651218181818</v>
      </c>
      <c r="J37" s="141">
        <v>1755.6603816685047</v>
      </c>
      <c r="K37" s="141">
        <v>1710.720481818175</v>
      </c>
      <c r="L37" s="141">
        <v>1555.380174448179</v>
      </c>
    </row>
    <row r="38" spans="2:12" ht="16.5">
      <c r="B38" s="152" t="s">
        <v>30</v>
      </c>
      <c r="C38" s="141">
        <v>832.1088380146693</v>
      </c>
      <c r="D38" s="141">
        <v>865.2166523322976</v>
      </c>
      <c r="E38" s="141">
        <v>1221.0148308896182</v>
      </c>
      <c r="F38" s="141">
        <v>1060.869928822824</v>
      </c>
      <c r="G38" s="141">
        <v>941.0802777414983</v>
      </c>
      <c r="H38" s="141">
        <v>574.534601413955</v>
      </c>
      <c r="I38" s="141">
        <v>4144.35266889903</v>
      </c>
      <c r="J38" s="141">
        <v>3019.785936724903</v>
      </c>
      <c r="K38" s="141">
        <v>3547.701811936839</v>
      </c>
      <c r="L38" s="141">
        <v>3901.0112369336666</v>
      </c>
    </row>
    <row r="39" spans="2:12" ht="16.5">
      <c r="B39" s="152" t="s">
        <v>141</v>
      </c>
      <c r="C39" s="141">
        <v>40.363153216</v>
      </c>
      <c r="D39" s="141">
        <v>38.633964491636384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1041.986126323477</v>
      </c>
      <c r="K39" s="141">
        <v>0</v>
      </c>
      <c r="L39" s="141">
        <v>0</v>
      </c>
    </row>
    <row r="40" spans="2:12" ht="16.5">
      <c r="B40" s="154" t="s">
        <v>140</v>
      </c>
      <c r="C40" s="141">
        <v>2011.4668656065255</v>
      </c>
      <c r="D40" s="141">
        <v>2184.3654849838395</v>
      </c>
      <c r="E40" s="141">
        <v>2941.899897545446</v>
      </c>
      <c r="F40" s="141">
        <v>2630.8605012009793</v>
      </c>
      <c r="G40" s="141">
        <v>2612.754582597075</v>
      </c>
      <c r="H40" s="141">
        <v>3854.4686066248296</v>
      </c>
      <c r="I40" s="141">
        <v>5762.100978367247</v>
      </c>
      <c r="J40" s="141">
        <v>6545.650413838258</v>
      </c>
      <c r="K40" s="141">
        <v>6464.856338485018</v>
      </c>
      <c r="L40" s="141">
        <v>6659.612482664429</v>
      </c>
    </row>
    <row r="41" spans="2:12" ht="16.5">
      <c r="B41" s="154" t="s">
        <v>139</v>
      </c>
      <c r="C41" s="141">
        <v>637.3661363437944</v>
      </c>
      <c r="D41" s="141">
        <v>626.7575021611312</v>
      </c>
      <c r="E41" s="141">
        <v>701.5246144881261</v>
      </c>
      <c r="F41" s="141">
        <v>791.1455634525709</v>
      </c>
      <c r="G41" s="141">
        <v>899.6726901301972</v>
      </c>
      <c r="H41" s="141">
        <v>1513.1154545454544</v>
      </c>
      <c r="I41" s="141">
        <v>2140.9556297727277</v>
      </c>
      <c r="J41" s="141">
        <v>1933.8771609918178</v>
      </c>
      <c r="K41" s="141">
        <v>1486.7996603382558</v>
      </c>
      <c r="L41" s="141">
        <v>916.952063884</v>
      </c>
    </row>
  </sheetData>
  <sheetProtection/>
  <mergeCells count="7">
    <mergeCell ref="A19:A22"/>
    <mergeCell ref="A23:A27"/>
    <mergeCell ref="A28:A31"/>
    <mergeCell ref="A7:A9"/>
    <mergeCell ref="A10:A12"/>
    <mergeCell ref="A14:A16"/>
    <mergeCell ref="A17:A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111"/>
  <sheetViews>
    <sheetView showGridLines="0" zoomScalePageLayoutView="0" workbookViewId="0" topLeftCell="A1">
      <pane xSplit="2" ySplit="6" topLeftCell="AJ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515625" defaultRowHeight="15"/>
  <cols>
    <col min="1" max="1" width="12.7109375" style="143" customWidth="1"/>
    <col min="2" max="2" width="25.28125" style="143" bestFit="1" customWidth="1"/>
    <col min="3" max="44" width="9.28125" style="143" customWidth="1"/>
    <col min="45" max="16384" width="8.8515625" style="143" customWidth="1"/>
  </cols>
  <sheetData>
    <row r="1" ht="16.5">
      <c r="A1" s="143" t="s">
        <v>31</v>
      </c>
    </row>
    <row r="2" ht="16.5">
      <c r="A2" s="143" t="s">
        <v>39</v>
      </c>
    </row>
    <row r="3" spans="1:2" ht="16.5">
      <c r="A3" s="144" t="s">
        <v>13</v>
      </c>
      <c r="B3" s="145">
        <v>42675</v>
      </c>
    </row>
    <row r="4" spans="1:2" ht="16.5">
      <c r="A4" s="146" t="s">
        <v>16</v>
      </c>
      <c r="B4" s="147" t="s">
        <v>18</v>
      </c>
    </row>
    <row r="5" spans="3:8" ht="16.5">
      <c r="C5" s="271"/>
      <c r="D5" s="271"/>
      <c r="E5" s="271"/>
      <c r="F5" s="271"/>
      <c r="G5" s="271"/>
      <c r="H5" s="271"/>
    </row>
    <row r="6" spans="1:46" ht="16.5">
      <c r="A6" s="148"/>
      <c r="B6" s="148"/>
      <c r="C6" s="149" t="s">
        <v>91</v>
      </c>
      <c r="D6" s="149" t="s">
        <v>5</v>
      </c>
      <c r="E6" s="149" t="s">
        <v>7</v>
      </c>
      <c r="F6" s="149" t="s">
        <v>4</v>
      </c>
      <c r="G6" s="149" t="s">
        <v>92</v>
      </c>
      <c r="H6" s="149" t="s">
        <v>5</v>
      </c>
      <c r="I6" s="149" t="s">
        <v>7</v>
      </c>
      <c r="J6" s="149" t="s">
        <v>4</v>
      </c>
      <c r="K6" s="149" t="s">
        <v>93</v>
      </c>
      <c r="L6" s="149" t="s">
        <v>5</v>
      </c>
      <c r="M6" s="149" t="s">
        <v>7</v>
      </c>
      <c r="N6" s="149" t="s">
        <v>4</v>
      </c>
      <c r="O6" s="149" t="s">
        <v>94</v>
      </c>
      <c r="P6" s="149" t="s">
        <v>5</v>
      </c>
      <c r="Q6" s="149" t="s">
        <v>7</v>
      </c>
      <c r="R6" s="149" t="s">
        <v>4</v>
      </c>
      <c r="S6" s="149" t="s">
        <v>95</v>
      </c>
      <c r="T6" s="149" t="s">
        <v>5</v>
      </c>
      <c r="U6" s="149" t="s">
        <v>7</v>
      </c>
      <c r="V6" s="149" t="s">
        <v>4</v>
      </c>
      <c r="W6" s="149" t="s">
        <v>96</v>
      </c>
      <c r="X6" s="149" t="s">
        <v>5</v>
      </c>
      <c r="Y6" s="149" t="s">
        <v>7</v>
      </c>
      <c r="Z6" s="149" t="s">
        <v>4</v>
      </c>
      <c r="AA6" s="149" t="s">
        <v>97</v>
      </c>
      <c r="AB6" s="149" t="s">
        <v>5</v>
      </c>
      <c r="AC6" s="149" t="s">
        <v>7</v>
      </c>
      <c r="AD6" s="149" t="s">
        <v>4</v>
      </c>
      <c r="AE6" s="149" t="s">
        <v>98</v>
      </c>
      <c r="AF6" s="149" t="s">
        <v>5</v>
      </c>
      <c r="AG6" s="149" t="s">
        <v>7</v>
      </c>
      <c r="AH6" s="149" t="s">
        <v>4</v>
      </c>
      <c r="AI6" s="149" t="s">
        <v>99</v>
      </c>
      <c r="AJ6" s="149" t="s">
        <v>5</v>
      </c>
      <c r="AK6" s="149" t="s">
        <v>7</v>
      </c>
      <c r="AL6" s="149" t="s">
        <v>4</v>
      </c>
      <c r="AM6" s="149" t="s">
        <v>100</v>
      </c>
      <c r="AN6" s="149" t="s">
        <v>5</v>
      </c>
      <c r="AO6" s="149" t="s">
        <v>7</v>
      </c>
      <c r="AP6" s="149" t="s">
        <v>4</v>
      </c>
      <c r="AQ6" s="149" t="s">
        <v>101</v>
      </c>
      <c r="AR6" s="149" t="s">
        <v>5</v>
      </c>
      <c r="AS6" s="149" t="s">
        <v>7</v>
      </c>
      <c r="AT6" s="149" t="s">
        <v>4</v>
      </c>
    </row>
    <row r="7" spans="1:45" ht="16.5">
      <c r="A7" s="270"/>
      <c r="B7" s="137" t="s">
        <v>51</v>
      </c>
      <c r="C7" s="141">
        <v>540.3025348534991</v>
      </c>
      <c r="D7" s="141">
        <v>599.7675781689181</v>
      </c>
      <c r="E7" s="141">
        <v>630.7929417339892</v>
      </c>
      <c r="F7" s="141">
        <v>610.2685713022023</v>
      </c>
      <c r="G7" s="141">
        <v>584.8687421605229</v>
      </c>
      <c r="H7" s="141">
        <v>614.4345274208524</v>
      </c>
      <c r="I7" s="141">
        <v>678.1979779922799</v>
      </c>
      <c r="J7" s="141">
        <v>539.3448151406752</v>
      </c>
      <c r="K7" s="141">
        <v>538.481583138433</v>
      </c>
      <c r="L7" s="141">
        <v>686.282341822744</v>
      </c>
      <c r="M7" s="141">
        <v>820.777120212003</v>
      </c>
      <c r="N7" s="141">
        <v>607.71860255369</v>
      </c>
      <c r="O7" s="141">
        <v>402.71511016356</v>
      </c>
      <c r="P7" s="141">
        <v>507.4553743018239</v>
      </c>
      <c r="Q7" s="141">
        <v>624.555738147048</v>
      </c>
      <c r="R7" s="141">
        <v>612.457112046542</v>
      </c>
      <c r="S7" s="141">
        <v>490.994</v>
      </c>
      <c r="T7" s="141">
        <v>583.636</v>
      </c>
      <c r="U7" s="141">
        <v>658.85</v>
      </c>
      <c r="V7" s="141">
        <v>599.77</v>
      </c>
      <c r="W7" s="141">
        <v>848.2117805407154</v>
      </c>
      <c r="X7" s="141">
        <v>724.8842576076156</v>
      </c>
      <c r="Y7" s="141">
        <v>802.9957242889188</v>
      </c>
      <c r="Z7" s="141">
        <v>742.1827243463083</v>
      </c>
      <c r="AA7" s="141">
        <v>981.4639383289648</v>
      </c>
      <c r="AB7" s="141">
        <v>989.9784285397716</v>
      </c>
      <c r="AC7" s="141">
        <v>945.5641454070826</v>
      </c>
      <c r="AD7" s="141">
        <v>938.5318870291146</v>
      </c>
      <c r="AE7" s="141">
        <v>860.8013446290122</v>
      </c>
      <c r="AF7" s="141">
        <v>1115.5943659999998</v>
      </c>
      <c r="AG7" s="141">
        <v>1087.7580550589873</v>
      </c>
      <c r="AH7" s="141">
        <v>1058.4442930962427</v>
      </c>
      <c r="AI7" s="141">
        <v>793.898407710345</v>
      </c>
      <c r="AJ7" s="141">
        <v>1046.9515796384321</v>
      </c>
      <c r="AK7" s="141">
        <v>1040.6286248695142</v>
      </c>
      <c r="AL7" s="141">
        <v>1034.90375</v>
      </c>
      <c r="AM7" s="141">
        <v>823.4768194691352</v>
      </c>
      <c r="AN7" s="141">
        <v>939.1459589284627</v>
      </c>
      <c r="AO7" s="141">
        <v>821.3309369921574</v>
      </c>
      <c r="AP7" s="141">
        <v>829.317150311869</v>
      </c>
      <c r="AQ7" s="141">
        <v>696.9204362784265</v>
      </c>
      <c r="AR7" s="141">
        <v>826.8117294114796</v>
      </c>
      <c r="AS7" s="141">
        <v>825.7806483435768</v>
      </c>
    </row>
    <row r="8" spans="1:45" ht="16.5">
      <c r="A8" s="270"/>
      <c r="B8" s="138" t="s">
        <v>114</v>
      </c>
      <c r="C8" s="142">
        <v>479.00085490729293</v>
      </c>
      <c r="D8" s="142">
        <v>547.6201306009784</v>
      </c>
      <c r="E8" s="142">
        <v>575.2284155779192</v>
      </c>
      <c r="F8" s="142">
        <v>534.920721590507</v>
      </c>
      <c r="G8" s="142">
        <v>537.6246706551351</v>
      </c>
      <c r="H8" s="142">
        <v>567.7080937932323</v>
      </c>
      <c r="I8" s="142">
        <v>575.2366449255288</v>
      </c>
      <c r="J8" s="142">
        <v>482.9700346118568</v>
      </c>
      <c r="K8" s="142">
        <v>486.7122261434111</v>
      </c>
      <c r="L8" s="142">
        <v>621.137467072449</v>
      </c>
      <c r="M8" s="142">
        <v>747.9733777512969</v>
      </c>
      <c r="N8" s="142">
        <v>504.32165968470446</v>
      </c>
      <c r="O8" s="142">
        <v>309.65750565931006</v>
      </c>
      <c r="P8" s="142">
        <v>394.875038949523</v>
      </c>
      <c r="Q8" s="142">
        <v>516.3043289912689</v>
      </c>
      <c r="R8" s="142">
        <v>492.9579478649794</v>
      </c>
      <c r="S8" s="142">
        <v>457.0770956589854</v>
      </c>
      <c r="T8" s="142">
        <v>478.75404017275764</v>
      </c>
      <c r="U8" s="142">
        <v>558.7869569123018</v>
      </c>
      <c r="V8" s="142">
        <v>560.7737568395594</v>
      </c>
      <c r="W8" s="142">
        <v>786.3167198979268</v>
      </c>
      <c r="X8" s="142">
        <v>632.2813018188717</v>
      </c>
      <c r="Y8" s="142">
        <v>721.9521478049788</v>
      </c>
      <c r="Z8" s="142">
        <v>717.4796005449965</v>
      </c>
      <c r="AA8" s="142">
        <v>709.2399309999998</v>
      </c>
      <c r="AB8" s="142">
        <v>732.8366930000001</v>
      </c>
      <c r="AC8" s="142">
        <v>762.631984</v>
      </c>
      <c r="AD8" s="142">
        <v>708.3777589999999</v>
      </c>
      <c r="AE8" s="142">
        <v>617.2491139623457</v>
      </c>
      <c r="AF8" s="142">
        <v>734.887505345168</v>
      </c>
      <c r="AG8" s="142">
        <v>790.4254350323201</v>
      </c>
      <c r="AH8" s="142">
        <v>774.8432229407833</v>
      </c>
      <c r="AI8" s="142">
        <v>690.1536985057354</v>
      </c>
      <c r="AJ8" s="142">
        <v>739.005982356929</v>
      </c>
      <c r="AK8" s="142">
        <v>865.2171268516337</v>
      </c>
      <c r="AL8" s="142">
        <v>854.50538095</v>
      </c>
      <c r="AM8" s="142">
        <v>702.9471694691352</v>
      </c>
      <c r="AN8" s="142">
        <v>655.7127181093643</v>
      </c>
      <c r="AO8" s="142">
        <v>636.6490078199737</v>
      </c>
      <c r="AP8" s="142">
        <v>687.9481502564222</v>
      </c>
      <c r="AQ8" s="142">
        <v>617.3775026718494</v>
      </c>
      <c r="AR8" s="142">
        <v>664.1950949894798</v>
      </c>
      <c r="AS8" s="142">
        <v>725.3493476695555</v>
      </c>
    </row>
    <row r="9" spans="1:45" ht="16.5">
      <c r="A9" s="270"/>
      <c r="B9" s="139" t="s">
        <v>127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</row>
    <row r="10" spans="1:45" ht="16.5">
      <c r="A10" s="270"/>
      <c r="B10" s="158" t="s">
        <v>115</v>
      </c>
      <c r="C10" s="142">
        <v>12.62775848</v>
      </c>
      <c r="D10" s="142">
        <v>6.8916317091808486</v>
      </c>
      <c r="E10" s="142">
        <v>8.002525924709165</v>
      </c>
      <c r="F10" s="142">
        <v>18.169184445417578</v>
      </c>
      <c r="G10" s="142">
        <v>14.390681039999999</v>
      </c>
      <c r="H10" s="142">
        <v>7.194959939999998</v>
      </c>
      <c r="I10" s="142">
        <v>11.498979230000002</v>
      </c>
      <c r="J10" s="142">
        <v>8.91291865</v>
      </c>
      <c r="K10" s="142">
        <v>15.01838219</v>
      </c>
      <c r="L10" s="142">
        <v>6.7602822100000015</v>
      </c>
      <c r="M10" s="142">
        <v>14.41727113</v>
      </c>
      <c r="N10" s="142">
        <v>11.824938450000003</v>
      </c>
      <c r="O10" s="142">
        <v>7.38296438000001</v>
      </c>
      <c r="P10" s="142">
        <v>5.91303615</v>
      </c>
      <c r="Q10" s="142">
        <v>5.607444460000004</v>
      </c>
      <c r="R10" s="142">
        <v>7.586994349999994</v>
      </c>
      <c r="S10" s="142">
        <v>8.342588419999998</v>
      </c>
      <c r="T10" s="142">
        <v>5.545453190000001</v>
      </c>
      <c r="U10" s="142">
        <v>6.12867865</v>
      </c>
      <c r="V10" s="142">
        <v>9.040541669999998</v>
      </c>
      <c r="W10" s="142">
        <v>7.272954</v>
      </c>
      <c r="X10" s="142">
        <v>2.5777740000000002</v>
      </c>
      <c r="Y10" s="142">
        <v>3.59702</v>
      </c>
      <c r="Z10" s="142">
        <v>25.29394161</v>
      </c>
      <c r="AA10" s="142">
        <v>8.933062</v>
      </c>
      <c r="AB10" s="142">
        <v>11.313178</v>
      </c>
      <c r="AC10" s="142">
        <v>10.269056</v>
      </c>
      <c r="AD10" s="142">
        <v>18.73441</v>
      </c>
      <c r="AE10" s="142">
        <v>17.459112620000006</v>
      </c>
      <c r="AF10" s="142">
        <v>17.564145</v>
      </c>
      <c r="AG10" s="142">
        <v>39.00092964799998</v>
      </c>
      <c r="AH10" s="142">
        <v>25.27987162</v>
      </c>
      <c r="AI10" s="142">
        <v>19.9033943868</v>
      </c>
      <c r="AJ10" s="142">
        <v>17.91296</v>
      </c>
      <c r="AK10" s="142">
        <v>41.663259999999994</v>
      </c>
      <c r="AL10" s="142">
        <v>1.14566</v>
      </c>
      <c r="AM10" s="142">
        <v>9.768830000000001</v>
      </c>
      <c r="AN10" s="142">
        <v>21.646223769999995</v>
      </c>
      <c r="AO10" s="142">
        <v>2.6861128</v>
      </c>
      <c r="AP10" s="142">
        <v>11.33917</v>
      </c>
      <c r="AQ10" s="142">
        <v>8.562728580000002</v>
      </c>
      <c r="AR10" s="142">
        <v>3.702104560000001</v>
      </c>
      <c r="AS10" s="142">
        <v>4.155153830000001</v>
      </c>
    </row>
    <row r="11" spans="1:45" ht="16.5">
      <c r="A11" s="270"/>
      <c r="B11" s="158" t="s">
        <v>116</v>
      </c>
      <c r="C11" s="142">
        <v>20.32124976</v>
      </c>
      <c r="D11" s="142">
        <v>19.081079759999994</v>
      </c>
      <c r="E11" s="142">
        <v>23.11269104545079</v>
      </c>
      <c r="F11" s="142">
        <v>8.835656000000002</v>
      </c>
      <c r="G11" s="142">
        <v>12.247442832352341</v>
      </c>
      <c r="H11" s="142">
        <v>15.90397000000001</v>
      </c>
      <c r="I11" s="142">
        <v>21.237369999999995</v>
      </c>
      <c r="J11" s="142">
        <v>12.374544580590836</v>
      </c>
      <c r="K11" s="142">
        <v>0</v>
      </c>
      <c r="L11" s="142">
        <v>36.1694240000001</v>
      </c>
      <c r="M11" s="142">
        <v>27.450839607558628</v>
      </c>
      <c r="N11" s="142">
        <v>7.7219799999999905</v>
      </c>
      <c r="O11" s="142">
        <v>0</v>
      </c>
      <c r="P11" s="142">
        <v>14.64164000000001</v>
      </c>
      <c r="Q11" s="142">
        <v>29.138</v>
      </c>
      <c r="R11" s="142">
        <v>14.530359999999998</v>
      </c>
      <c r="S11" s="142">
        <v>3.9615</v>
      </c>
      <c r="T11" s="142">
        <v>0</v>
      </c>
      <c r="U11" s="142">
        <v>52.756721000000006</v>
      </c>
      <c r="V11" s="142">
        <v>30.795209049999997</v>
      </c>
      <c r="W11" s="142">
        <v>5.821005</v>
      </c>
      <c r="X11" s="142">
        <v>10.697460000000001</v>
      </c>
      <c r="Y11" s="142">
        <v>34.192212809999994</v>
      </c>
      <c r="Z11" s="142">
        <v>37.233779999999996</v>
      </c>
      <c r="AA11" s="142">
        <v>15.53314</v>
      </c>
      <c r="AB11" s="142">
        <v>20.834604</v>
      </c>
      <c r="AC11" s="142">
        <v>60.475486</v>
      </c>
      <c r="AD11" s="142">
        <v>57.546738</v>
      </c>
      <c r="AE11" s="142">
        <v>23.308863999999996</v>
      </c>
      <c r="AF11" s="142">
        <v>30.183208999999998</v>
      </c>
      <c r="AG11" s="142">
        <v>80.21256774</v>
      </c>
      <c r="AH11" s="142">
        <v>22.00470732</v>
      </c>
      <c r="AI11" s="142">
        <v>27.1515347</v>
      </c>
      <c r="AJ11" s="142">
        <v>29.13605</v>
      </c>
      <c r="AK11" s="142">
        <v>5.7258000000000004</v>
      </c>
      <c r="AL11" s="142">
        <v>19.31279</v>
      </c>
      <c r="AM11" s="142">
        <v>34.67434719992</v>
      </c>
      <c r="AN11" s="142">
        <v>16.7945</v>
      </c>
      <c r="AO11" s="142">
        <v>28.495836620000002</v>
      </c>
      <c r="AP11" s="142">
        <v>57.289970000000004</v>
      </c>
      <c r="AQ11" s="142">
        <v>7.349338093423052</v>
      </c>
      <c r="AR11" s="142">
        <v>9.048136000000001</v>
      </c>
      <c r="AS11" s="142">
        <v>14.88329</v>
      </c>
    </row>
    <row r="12" spans="1:45" ht="16.5">
      <c r="A12" s="270"/>
      <c r="B12" s="158" t="s">
        <v>117</v>
      </c>
      <c r="C12" s="142">
        <v>23.246555612177985</v>
      </c>
      <c r="D12" s="142">
        <v>13.987521127778063</v>
      </c>
      <c r="E12" s="142">
        <v>46.033019503338636</v>
      </c>
      <c r="F12" s="142">
        <v>27.069625809441312</v>
      </c>
      <c r="G12" s="142">
        <v>3.31625215607034</v>
      </c>
      <c r="H12" s="142">
        <v>8.56974724916365</v>
      </c>
      <c r="I12" s="142">
        <v>33.30219121465164</v>
      </c>
      <c r="J12" s="142">
        <v>6.586454760663841</v>
      </c>
      <c r="K12" s="142">
        <v>8.04466144028123</v>
      </c>
      <c r="L12" s="142">
        <v>43.310107088708435</v>
      </c>
      <c r="M12" s="142">
        <v>82.23920078487122</v>
      </c>
      <c r="N12" s="142">
        <v>61.42767662476836</v>
      </c>
      <c r="O12" s="142">
        <v>4.419502796857506</v>
      </c>
      <c r="P12" s="142">
        <v>41.97220271310608</v>
      </c>
      <c r="Q12" s="142">
        <v>85.16841258108265</v>
      </c>
      <c r="R12" s="142">
        <v>49.05281854112699</v>
      </c>
      <c r="S12" s="142">
        <v>31.321619600000002</v>
      </c>
      <c r="T12" s="142">
        <v>10.347647599999998</v>
      </c>
      <c r="U12" s="142">
        <v>33.603435</v>
      </c>
      <c r="V12" s="142">
        <v>27.06933025645483</v>
      </c>
      <c r="W12" s="142">
        <v>44.4409873</v>
      </c>
      <c r="X12" s="142">
        <v>4.553151</v>
      </c>
      <c r="Y12" s="142">
        <v>67.15327260000001</v>
      </c>
      <c r="Z12" s="142">
        <v>63.398365</v>
      </c>
      <c r="AA12" s="142">
        <v>29.886623</v>
      </c>
      <c r="AB12" s="142">
        <v>53.707762</v>
      </c>
      <c r="AC12" s="142">
        <v>86.79764999999999</v>
      </c>
      <c r="AD12" s="142">
        <v>67.763185</v>
      </c>
      <c r="AE12" s="142">
        <v>40.8071054</v>
      </c>
      <c r="AF12" s="142">
        <v>42.881793345168</v>
      </c>
      <c r="AG12" s="142">
        <v>75.05757299999996</v>
      </c>
      <c r="AH12" s="142">
        <v>92.52602809999999</v>
      </c>
      <c r="AI12" s="142">
        <v>45.081992</v>
      </c>
      <c r="AJ12" s="142">
        <v>30.191614</v>
      </c>
      <c r="AK12" s="142">
        <v>82.92240000000001</v>
      </c>
      <c r="AL12" s="142">
        <v>97.8898</v>
      </c>
      <c r="AM12" s="142">
        <v>78.64497459999998</v>
      </c>
      <c r="AN12" s="142">
        <v>3.0248817</v>
      </c>
      <c r="AO12" s="142">
        <v>83.19667040000003</v>
      </c>
      <c r="AP12" s="142">
        <v>92.62494219999999</v>
      </c>
      <c r="AQ12" s="142">
        <v>32.467666169999994</v>
      </c>
      <c r="AR12" s="142">
        <v>7.930428100000005</v>
      </c>
      <c r="AS12" s="142">
        <v>91.82639884000002</v>
      </c>
    </row>
    <row r="13" spans="1:45" ht="16.5">
      <c r="A13" s="149"/>
      <c r="B13" s="158" t="s">
        <v>118</v>
      </c>
      <c r="C13" s="142">
        <v>4.248688794801115</v>
      </c>
      <c r="D13" s="142">
        <v>2.812889358932341</v>
      </c>
      <c r="E13" s="142">
        <v>10.547622116873939</v>
      </c>
      <c r="F13" s="142">
        <v>17.983329473699513</v>
      </c>
      <c r="G13" s="142">
        <v>11.318123348252142</v>
      </c>
      <c r="H13" s="142">
        <v>10.882968054643465</v>
      </c>
      <c r="I13" s="142">
        <v>4.822131640631281</v>
      </c>
      <c r="J13" s="142">
        <v>4.880178259823115</v>
      </c>
      <c r="K13" s="142">
        <v>10.786227873557939</v>
      </c>
      <c r="L13" s="142">
        <v>9.28185790497167</v>
      </c>
      <c r="M13" s="142">
        <v>11.025554025674666</v>
      </c>
      <c r="N13" s="142">
        <v>7.8374742700224616</v>
      </c>
      <c r="O13" s="142">
        <v>4.417856277338623</v>
      </c>
      <c r="P13" s="142">
        <v>8.846427909268524</v>
      </c>
      <c r="Q13" s="142">
        <v>13.737567788106627</v>
      </c>
      <c r="R13" s="142">
        <v>11.145962123200324</v>
      </c>
      <c r="S13" s="142">
        <v>10.5805384471645</v>
      </c>
      <c r="T13" s="142">
        <v>10.103245959495187</v>
      </c>
      <c r="U13" s="142">
        <v>15.986656514685054</v>
      </c>
      <c r="V13" s="142">
        <v>28.934238524363867</v>
      </c>
      <c r="W13" s="142">
        <v>89.252194</v>
      </c>
      <c r="X13" s="142">
        <v>6.298346</v>
      </c>
      <c r="Y13" s="142">
        <v>14.001050000000001</v>
      </c>
      <c r="Z13" s="142">
        <v>16.00801</v>
      </c>
      <c r="AA13" s="142">
        <v>75.103631</v>
      </c>
      <c r="AB13" s="142">
        <v>10.403388</v>
      </c>
      <c r="AC13" s="142">
        <v>73.55271299999998</v>
      </c>
      <c r="AD13" s="142">
        <v>17.776882</v>
      </c>
      <c r="AE13" s="142">
        <v>4.4585989999999995</v>
      </c>
      <c r="AF13" s="142">
        <v>8.544745</v>
      </c>
      <c r="AG13" s="142">
        <v>13.856023999999994</v>
      </c>
      <c r="AH13" s="142">
        <v>19.745419999999996</v>
      </c>
      <c r="AI13" s="142">
        <v>20.64825</v>
      </c>
      <c r="AJ13" s="142">
        <v>16.85941</v>
      </c>
      <c r="AK13" s="142">
        <v>54.05507000000001</v>
      </c>
      <c r="AL13" s="142">
        <v>32.80177</v>
      </c>
      <c r="AM13" s="142">
        <v>18.316779999999998</v>
      </c>
      <c r="AN13" s="142">
        <v>25.67493</v>
      </c>
      <c r="AO13" s="142">
        <v>8.51943</v>
      </c>
      <c r="AP13" s="142">
        <v>12.063080000000001</v>
      </c>
      <c r="AQ13" s="142">
        <v>6.416323220000001</v>
      </c>
      <c r="AR13" s="142">
        <v>11.02781392</v>
      </c>
      <c r="AS13" s="142">
        <v>6.32005205</v>
      </c>
    </row>
    <row r="14" spans="1:45" ht="16.5">
      <c r="A14" s="270"/>
      <c r="B14" s="158" t="s">
        <v>119</v>
      </c>
      <c r="C14" s="142">
        <v>38.370904778648246</v>
      </c>
      <c r="D14" s="142">
        <v>44.990408996735965</v>
      </c>
      <c r="E14" s="142">
        <v>55.01191</v>
      </c>
      <c r="F14" s="142">
        <v>39.447175486762006</v>
      </c>
      <c r="G14" s="142">
        <v>64.8569152987022</v>
      </c>
      <c r="H14" s="142">
        <v>58.2466149555726</v>
      </c>
      <c r="I14" s="142">
        <v>64.43141000000001</v>
      </c>
      <c r="J14" s="142">
        <v>52.149</v>
      </c>
      <c r="K14" s="142">
        <v>52.3974635399345</v>
      </c>
      <c r="L14" s="142">
        <v>56.10160015557253</v>
      </c>
      <c r="M14" s="142">
        <v>70.5313339337559</v>
      </c>
      <c r="N14" s="142">
        <v>42.19522134239003</v>
      </c>
      <c r="O14" s="142">
        <v>60.899863945724775</v>
      </c>
      <c r="P14" s="142">
        <v>64.96366048182843</v>
      </c>
      <c r="Q14" s="142">
        <v>71.84974847477567</v>
      </c>
      <c r="R14" s="142">
        <v>76.67340664796932</v>
      </c>
      <c r="S14" s="142">
        <v>72.9832944951966</v>
      </c>
      <c r="T14" s="142">
        <v>67.7863</v>
      </c>
      <c r="U14" s="142">
        <v>77.89542303445516</v>
      </c>
      <c r="V14" s="142">
        <v>57.878953886989976</v>
      </c>
      <c r="W14" s="142">
        <v>79.89804976395556</v>
      </c>
      <c r="X14" s="142">
        <v>69.00373264197901</v>
      </c>
      <c r="Y14" s="142">
        <v>81.31044907914207</v>
      </c>
      <c r="Z14" s="142">
        <v>69.24026</v>
      </c>
      <c r="AA14" s="142">
        <v>72.147745</v>
      </c>
      <c r="AB14" s="142">
        <v>78.26673600000001</v>
      </c>
      <c r="AC14" s="142">
        <v>43.449622</v>
      </c>
      <c r="AD14" s="142">
        <v>39.545663999999995</v>
      </c>
      <c r="AE14" s="142">
        <v>55.470637539848134</v>
      </c>
      <c r="AF14" s="142">
        <v>70.093508</v>
      </c>
      <c r="AG14" s="142">
        <v>71.87848029406692</v>
      </c>
      <c r="AH14" s="142">
        <v>72.61001173541958</v>
      </c>
      <c r="AI14" s="142">
        <v>85.9595954853904</v>
      </c>
      <c r="AJ14" s="142">
        <v>96.15521009279541</v>
      </c>
      <c r="AK14" s="142">
        <v>77.8446143083367</v>
      </c>
      <c r="AL14" s="142">
        <v>95.33796</v>
      </c>
      <c r="AM14" s="142">
        <v>89.92349071847185</v>
      </c>
      <c r="AN14" s="142">
        <v>95.48247906090185</v>
      </c>
      <c r="AO14" s="142">
        <v>79.407123</v>
      </c>
      <c r="AP14" s="142">
        <v>73.91502432346607</v>
      </c>
      <c r="AQ14" s="142">
        <v>108.87568944842634</v>
      </c>
      <c r="AR14" s="142">
        <v>108.00891758147971</v>
      </c>
      <c r="AS14" s="142">
        <v>93.79403057555554</v>
      </c>
    </row>
    <row r="15" spans="1:45" ht="16.5">
      <c r="A15" s="270"/>
      <c r="B15" s="158" t="s">
        <v>120</v>
      </c>
      <c r="C15" s="142">
        <v>15.801255531599999</v>
      </c>
      <c r="D15" s="142">
        <v>28.3906171627</v>
      </c>
      <c r="E15" s="142">
        <v>37.05339331</v>
      </c>
      <c r="F15" s="142">
        <v>28.36028056</v>
      </c>
      <c r="G15" s="142">
        <v>26.29982439</v>
      </c>
      <c r="H15" s="142">
        <v>31.383</v>
      </c>
      <c r="I15" s="142">
        <v>30.656530000000092</v>
      </c>
      <c r="J15" s="142">
        <v>32.31275</v>
      </c>
      <c r="K15" s="142">
        <v>33.719429999999996</v>
      </c>
      <c r="L15" s="142">
        <v>34.823752359500006</v>
      </c>
      <c r="M15" s="142">
        <v>47.40382999999999</v>
      </c>
      <c r="N15" s="142">
        <v>36.023810000000005</v>
      </c>
      <c r="O15" s="142">
        <v>27.41251458557143</v>
      </c>
      <c r="P15" s="142">
        <v>24.142208842285715</v>
      </c>
      <c r="Q15" s="142">
        <v>35.71984285714286</v>
      </c>
      <c r="R15" s="142">
        <v>35.97904285714286</v>
      </c>
      <c r="S15" s="142">
        <v>29.62082</v>
      </c>
      <c r="T15" s="142">
        <v>29.38145000000001</v>
      </c>
      <c r="U15" s="142">
        <v>38.69754999999995</v>
      </c>
      <c r="V15" s="142">
        <v>36.13062000000001</v>
      </c>
      <c r="W15" s="142">
        <v>37.28046</v>
      </c>
      <c r="X15" s="142">
        <v>40.66836</v>
      </c>
      <c r="Y15" s="142">
        <v>36.0090186</v>
      </c>
      <c r="Z15" s="142">
        <v>48.10333</v>
      </c>
      <c r="AA15" s="142">
        <v>50.591841</v>
      </c>
      <c r="AB15" s="142">
        <v>39.732271999999995</v>
      </c>
      <c r="AC15" s="142">
        <v>43.280422</v>
      </c>
      <c r="AD15" s="142">
        <v>41.453969</v>
      </c>
      <c r="AE15" s="142">
        <v>43.871170330145084</v>
      </c>
      <c r="AF15" s="142">
        <v>59.763481</v>
      </c>
      <c r="AG15" s="142">
        <v>65.99049083023617</v>
      </c>
      <c r="AH15" s="142">
        <v>59.949768179999985</v>
      </c>
      <c r="AI15" s="142">
        <v>75.96974779402098</v>
      </c>
      <c r="AJ15" s="142">
        <v>84.60468</v>
      </c>
      <c r="AK15" s="142">
        <v>78.64287</v>
      </c>
      <c r="AL15" s="142">
        <v>100.68035094999999</v>
      </c>
      <c r="AM15" s="142">
        <v>67.86681528</v>
      </c>
      <c r="AN15" s="142">
        <v>68.639</v>
      </c>
      <c r="AO15" s="142">
        <v>69.679</v>
      </c>
      <c r="AP15" s="142">
        <v>67.08758350000042</v>
      </c>
      <c r="AQ15" s="142">
        <v>89.25047599999999</v>
      </c>
      <c r="AR15" s="142">
        <v>68.71188000000001</v>
      </c>
      <c r="AS15" s="142">
        <v>81.47960047000001</v>
      </c>
    </row>
    <row r="16" spans="1:45" ht="16.5">
      <c r="A16" s="270"/>
      <c r="B16" s="158" t="s">
        <v>121</v>
      </c>
      <c r="C16" s="142">
        <v>321.11478225</v>
      </c>
      <c r="D16" s="142">
        <v>366.64670145</v>
      </c>
      <c r="E16" s="142">
        <v>347.98002833</v>
      </c>
      <c r="F16" s="142">
        <v>365.57314884</v>
      </c>
      <c r="G16" s="142">
        <v>379.483</v>
      </c>
      <c r="H16" s="142">
        <v>388.01869826000006</v>
      </c>
      <c r="I16" s="142">
        <v>371.45782742</v>
      </c>
      <c r="J16" s="142">
        <v>341.25846151</v>
      </c>
      <c r="K16" s="142">
        <v>330.31926377</v>
      </c>
      <c r="L16" s="142">
        <v>379.95</v>
      </c>
      <c r="M16" s="142">
        <v>446.30988956000004</v>
      </c>
      <c r="N16" s="142">
        <v>295.26698623000004</v>
      </c>
      <c r="O16" s="142">
        <v>182.02</v>
      </c>
      <c r="P16" s="142">
        <v>191.36633914</v>
      </c>
      <c r="Q16" s="142">
        <v>236.18205360000002</v>
      </c>
      <c r="R16" s="142">
        <v>258.18011891000003</v>
      </c>
      <c r="S16" s="142">
        <v>258.67</v>
      </c>
      <c r="T16" s="142">
        <v>302.63</v>
      </c>
      <c r="U16" s="142">
        <v>279.27941595</v>
      </c>
      <c r="V16" s="142">
        <v>319.05749335</v>
      </c>
      <c r="W16" s="142">
        <v>339.57</v>
      </c>
      <c r="X16" s="142">
        <v>358.49</v>
      </c>
      <c r="Y16" s="142">
        <v>357</v>
      </c>
      <c r="Z16" s="142">
        <v>302.05</v>
      </c>
      <c r="AA16" s="142">
        <v>292.09</v>
      </c>
      <c r="AB16" s="142">
        <v>289.6</v>
      </c>
      <c r="AC16" s="142">
        <v>262.59</v>
      </c>
      <c r="AD16" s="142">
        <v>247.38</v>
      </c>
      <c r="AE16" s="142">
        <v>306.25</v>
      </c>
      <c r="AF16" s="142">
        <v>256.922908</v>
      </c>
      <c r="AG16" s="142">
        <v>249.61347800000001</v>
      </c>
      <c r="AH16" s="142">
        <v>250.41</v>
      </c>
      <c r="AI16" s="142">
        <v>235.67</v>
      </c>
      <c r="AJ16" s="142">
        <v>248.37</v>
      </c>
      <c r="AK16" s="142">
        <v>282.76</v>
      </c>
      <c r="AL16" s="142">
        <v>285.48446</v>
      </c>
      <c r="AM16" s="142">
        <v>233.41</v>
      </c>
      <c r="AN16" s="142">
        <v>271.73</v>
      </c>
      <c r="AO16" s="142">
        <v>201.3</v>
      </c>
      <c r="AP16" s="142">
        <v>201.83</v>
      </c>
      <c r="AQ16" s="142">
        <v>192.32</v>
      </c>
      <c r="AR16" s="142">
        <v>195.57</v>
      </c>
      <c r="AS16" s="142">
        <v>220.62775898</v>
      </c>
    </row>
    <row r="17" spans="1:45" ht="16.5">
      <c r="A17" s="270"/>
      <c r="B17" s="158" t="s">
        <v>122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2.922346</v>
      </c>
      <c r="K17" s="142">
        <v>4.17228</v>
      </c>
      <c r="L17" s="142">
        <v>4.7911909</v>
      </c>
      <c r="M17" s="142">
        <v>5.10804593</v>
      </c>
      <c r="N17" s="142">
        <v>11.958438710000001</v>
      </c>
      <c r="O17" s="142">
        <v>4.45210117</v>
      </c>
      <c r="P17" s="142">
        <v>11.05992458</v>
      </c>
      <c r="Q17" s="142">
        <v>14.3432</v>
      </c>
      <c r="R17" s="142">
        <v>15.459436</v>
      </c>
      <c r="S17" s="142">
        <v>17.08253</v>
      </c>
      <c r="T17" s="142">
        <v>25.713442649999998</v>
      </c>
      <c r="U17" s="142">
        <v>26.58486</v>
      </c>
      <c r="V17" s="142">
        <v>28.742692419999994</v>
      </c>
      <c r="W17" s="142">
        <v>41.438226</v>
      </c>
      <c r="X17" s="142">
        <v>22.65</v>
      </c>
      <c r="Y17" s="142">
        <v>44.09772854</v>
      </c>
      <c r="Z17" s="142">
        <v>67.19999999999999</v>
      </c>
      <c r="AA17" s="142">
        <v>40.262046999999995</v>
      </c>
      <c r="AB17" s="142">
        <v>81.485769</v>
      </c>
      <c r="AC17" s="142">
        <v>44.514744</v>
      </c>
      <c r="AD17" s="142">
        <v>71.840839</v>
      </c>
      <c r="AE17" s="142">
        <v>12.169035619999999</v>
      </c>
      <c r="AF17" s="142">
        <v>60.079377</v>
      </c>
      <c r="AG17" s="142">
        <v>31.60373841</v>
      </c>
      <c r="AH17" s="142">
        <v>30.96149164624333</v>
      </c>
      <c r="AI17" s="142">
        <v>38.08758758</v>
      </c>
      <c r="AJ17" s="142">
        <v>49.90196962</v>
      </c>
      <c r="AK17" s="142">
        <v>51.13752767378458</v>
      </c>
      <c r="AL17" s="142">
        <v>52.213530000000006</v>
      </c>
      <c r="AM17" s="142">
        <v>33.76612554</v>
      </c>
      <c r="AN17" s="142">
        <v>51.22593442</v>
      </c>
      <c r="AO17" s="142">
        <v>32.379237020000005</v>
      </c>
      <c r="AP17" s="142">
        <v>43.99505800000033</v>
      </c>
      <c r="AQ17" s="142">
        <v>36.71544485</v>
      </c>
      <c r="AR17" s="142">
        <v>66.41603442</v>
      </c>
      <c r="AS17" s="142">
        <v>41.6538713</v>
      </c>
    </row>
    <row r="18" spans="1:45" ht="16.5">
      <c r="A18" s="270"/>
      <c r="B18" s="158" t="s">
        <v>123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2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3.334</v>
      </c>
      <c r="Z18" s="142">
        <v>17.87554259000001</v>
      </c>
      <c r="AA18" s="142">
        <v>88.80307800000001</v>
      </c>
      <c r="AB18" s="142">
        <v>108.09738</v>
      </c>
      <c r="AC18" s="142">
        <v>116.07722100000002</v>
      </c>
      <c r="AD18" s="142">
        <v>122.25551399999999</v>
      </c>
      <c r="AE18" s="142">
        <v>81.34459332021501</v>
      </c>
      <c r="AF18" s="142">
        <v>146.79987599999998</v>
      </c>
      <c r="AG18" s="142">
        <v>122.03561719434961</v>
      </c>
      <c r="AH18" s="142">
        <v>152.71023523328856</v>
      </c>
      <c r="AI18" s="142">
        <v>99.4454193237843</v>
      </c>
      <c r="AJ18" s="142">
        <v>125.8304186441336</v>
      </c>
      <c r="AK18" s="142">
        <v>129.5715225795123</v>
      </c>
      <c r="AL18" s="142">
        <v>135.83011000000002</v>
      </c>
      <c r="AM18" s="142">
        <v>106.20072060140798</v>
      </c>
      <c r="AN18" s="142">
        <v>73.15451720846232</v>
      </c>
      <c r="AO18" s="142">
        <v>100.6927959899737</v>
      </c>
      <c r="AP18" s="142">
        <v>95.2609872929553</v>
      </c>
      <c r="AQ18" s="142">
        <v>108.51144426000002</v>
      </c>
      <c r="AR18" s="142">
        <v>156.560617</v>
      </c>
      <c r="AS18" s="142">
        <v>143.79030183</v>
      </c>
    </row>
    <row r="19" spans="1:45" ht="16.5">
      <c r="A19" s="270"/>
      <c r="B19" s="138" t="s">
        <v>126</v>
      </c>
      <c r="C19" s="142">
        <v>0.7468707766995156</v>
      </c>
      <c r="D19" s="142">
        <v>0.284558287421095</v>
      </c>
      <c r="E19" s="142">
        <v>0.6215776673502353</v>
      </c>
      <c r="F19" s="142">
        <v>0.31698971311464896</v>
      </c>
      <c r="G19" s="142">
        <v>0.21061158047165904</v>
      </c>
      <c r="H19" s="142">
        <v>0.7489502678631564</v>
      </c>
      <c r="I19" s="142">
        <v>2.2558844499956185</v>
      </c>
      <c r="J19" s="142">
        <v>2.613046341955476</v>
      </c>
      <c r="K19" s="142">
        <v>0.21061158047165904</v>
      </c>
      <c r="L19" s="142">
        <v>0.7489502678631564</v>
      </c>
      <c r="M19" s="142">
        <v>2.2558844499956185</v>
      </c>
      <c r="N19" s="142">
        <v>2.613046341955476</v>
      </c>
      <c r="O19" s="142">
        <v>1.5284048444881893</v>
      </c>
      <c r="P19" s="142">
        <v>2.330099141923309</v>
      </c>
      <c r="Q19" s="142">
        <v>2.480713776634824</v>
      </c>
      <c r="R19" s="142">
        <v>0.24356928702011002</v>
      </c>
      <c r="S19" s="142">
        <v>0.553106209589539</v>
      </c>
      <c r="T19" s="142">
        <v>0.119725714285714</v>
      </c>
      <c r="U19" s="142">
        <v>0</v>
      </c>
      <c r="V19" s="142">
        <v>0</v>
      </c>
      <c r="W19" s="142">
        <v>0</v>
      </c>
      <c r="X19" s="142">
        <v>0.193559</v>
      </c>
      <c r="Y19" s="142">
        <v>0.020117</v>
      </c>
      <c r="Z19" s="142">
        <v>0.021023</v>
      </c>
      <c r="AA19" s="142">
        <v>0.2112</v>
      </c>
      <c r="AB19" s="142">
        <v>0</v>
      </c>
      <c r="AC19" s="142">
        <v>0</v>
      </c>
      <c r="AD19" s="142">
        <v>0</v>
      </c>
      <c r="AE19" s="142">
        <v>0.177548</v>
      </c>
      <c r="AF19" s="142">
        <v>0.190645</v>
      </c>
      <c r="AG19" s="142">
        <v>0.031310645</v>
      </c>
      <c r="AH19" s="142">
        <v>0</v>
      </c>
      <c r="AI19" s="142">
        <v>0</v>
      </c>
      <c r="AJ19" s="142">
        <v>0.00051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2.57902</v>
      </c>
    </row>
    <row r="20" spans="1:45" ht="16.5">
      <c r="A20" s="270"/>
      <c r="B20" s="138" t="s">
        <v>30</v>
      </c>
      <c r="C20" s="142">
        <v>60.55480916950664</v>
      </c>
      <c r="D20" s="142">
        <v>51.862889280518644</v>
      </c>
      <c r="E20" s="142">
        <v>54.94294848871968</v>
      </c>
      <c r="F20" s="142">
        <v>75.03085999858065</v>
      </c>
      <c r="G20" s="142">
        <v>47.03345992491605</v>
      </c>
      <c r="H20" s="142">
        <v>45.977483359757045</v>
      </c>
      <c r="I20" s="142">
        <v>100.7054486167555</v>
      </c>
      <c r="J20" s="142">
        <v>53.761734186862924</v>
      </c>
      <c r="K20" s="142">
        <v>51.558745414550295</v>
      </c>
      <c r="L20" s="142">
        <v>64.39592448243178</v>
      </c>
      <c r="M20" s="142">
        <v>70.54785801071051</v>
      </c>
      <c r="N20" s="142">
        <v>100.78389652703002</v>
      </c>
      <c r="O20" s="142">
        <v>91.52919965976172</v>
      </c>
      <c r="P20" s="142">
        <v>110.25023621037757</v>
      </c>
      <c r="Q20" s="142">
        <v>105.77069537914423</v>
      </c>
      <c r="R20" s="142">
        <v>119.25559489454245</v>
      </c>
      <c r="S20" s="142">
        <v>33.363798131425085</v>
      </c>
      <c r="T20" s="142">
        <v>104.76223411295655</v>
      </c>
      <c r="U20" s="142">
        <v>100.06304308769825</v>
      </c>
      <c r="V20" s="142">
        <v>38.9962431604406</v>
      </c>
      <c r="W20" s="142">
        <v>61.89506064278868</v>
      </c>
      <c r="X20" s="142">
        <v>92.4093967887438</v>
      </c>
      <c r="Y20" s="142">
        <v>81.02345948394003</v>
      </c>
      <c r="Z20" s="142">
        <v>24.68210080131172</v>
      </c>
      <c r="AA20" s="142">
        <v>272.012807328965</v>
      </c>
      <c r="AB20" s="142">
        <v>257.1417355397715</v>
      </c>
      <c r="AC20" s="142">
        <v>182.93216140708262</v>
      </c>
      <c r="AD20" s="142">
        <v>230.15412802911476</v>
      </c>
      <c r="AE20" s="142">
        <v>243.37468266666644</v>
      </c>
      <c r="AF20" s="142">
        <v>380.51621565483185</v>
      </c>
      <c r="AG20" s="142">
        <v>297.3013093816671</v>
      </c>
      <c r="AH20" s="142">
        <v>283.60107015545947</v>
      </c>
      <c r="AI20" s="142">
        <v>103.74470920460962</v>
      </c>
      <c r="AJ20" s="142">
        <v>307.945087281503</v>
      </c>
      <c r="AK20" s="142">
        <v>175.41149801788043</v>
      </c>
      <c r="AL20" s="142">
        <v>180.39836904999984</v>
      </c>
      <c r="AM20" s="142">
        <v>120.5296499999999</v>
      </c>
      <c r="AN20" s="142">
        <v>283.43324081909833</v>
      </c>
      <c r="AO20" s="142">
        <v>184.68192917218371</v>
      </c>
      <c r="AP20" s="142">
        <v>141.3690000554468</v>
      </c>
      <c r="AQ20" s="142">
        <v>79.54293360657707</v>
      </c>
      <c r="AR20" s="142">
        <v>162.61663442199986</v>
      </c>
      <c r="AS20" s="142">
        <v>97.85228067402124</v>
      </c>
    </row>
    <row r="21" spans="1:45" ht="16.5">
      <c r="A21" s="270"/>
      <c r="B21" s="140" t="s">
        <v>124</v>
      </c>
      <c r="C21" s="142">
        <v>165.0155922932508</v>
      </c>
      <c r="D21" s="142">
        <v>159.7398505594822</v>
      </c>
      <c r="E21" s="142">
        <v>190.74761009398924</v>
      </c>
      <c r="F21" s="142">
        <v>176.88796641544036</v>
      </c>
      <c r="G21" s="142">
        <v>114.22900247182065</v>
      </c>
      <c r="H21" s="142">
        <v>136.78621420527975</v>
      </c>
      <c r="I21" s="142">
        <v>211.65221057227978</v>
      </c>
      <c r="J21" s="142">
        <v>110.7022576306752</v>
      </c>
      <c r="K21" s="142">
        <v>117.87314582849854</v>
      </c>
      <c r="L21" s="142">
        <v>210.6157984076715</v>
      </c>
      <c r="M21" s="142">
        <v>251.42402078824705</v>
      </c>
      <c r="N21" s="142">
        <v>222.27414627129986</v>
      </c>
      <c r="O21" s="142">
        <v>127.93063046226382</v>
      </c>
      <c r="P21" s="142">
        <v>215.92324125770972</v>
      </c>
      <c r="Q21" s="142">
        <v>266.4608932151295</v>
      </c>
      <c r="R21" s="142">
        <v>226.16510763142975</v>
      </c>
      <c r="S21" s="142">
        <v>112.6373555048034</v>
      </c>
      <c r="T21" s="142">
        <v>158.12480734999997</v>
      </c>
      <c r="U21" s="142">
        <v>236.3927510155449</v>
      </c>
      <c r="V21" s="142">
        <v>157.96024034301</v>
      </c>
      <c r="W21" s="142">
        <v>350.02504477675984</v>
      </c>
      <c r="X21" s="142">
        <v>234.0721649656366</v>
      </c>
      <c r="Y21" s="142">
        <v>281.24452806977683</v>
      </c>
      <c r="Z21" s="142">
        <v>237.71359175630823</v>
      </c>
      <c r="AA21" s="142">
        <v>437.56922732896476</v>
      </c>
      <c r="AB21" s="142">
        <v>392.7962715397715</v>
      </c>
      <c r="AC21" s="142">
        <v>435.65213640708265</v>
      </c>
      <c r="AD21" s="142">
        <v>416.0559010291146</v>
      </c>
      <c r="AE21" s="142">
        <v>361.6959078188039</v>
      </c>
      <c r="AF21" s="142">
        <v>521.9352159999999</v>
      </c>
      <c r="AG21" s="142">
        <v>546.6362503303346</v>
      </c>
      <c r="AH21" s="142">
        <v>491.80278630129135</v>
      </c>
      <c r="AI21" s="142">
        <v>258.7660575271494</v>
      </c>
      <c r="AJ21" s="142">
        <v>442.08930128150314</v>
      </c>
      <c r="AK21" s="142">
        <v>420.6720903078806</v>
      </c>
      <c r="AL21" s="142">
        <v>365.35733904999995</v>
      </c>
      <c r="AM21" s="142">
        <v>292.3096673292554</v>
      </c>
      <c r="AN21" s="142">
        <v>378.91402823909857</v>
      </c>
      <c r="AO21" s="142">
        <v>337.87278098218366</v>
      </c>
      <c r="AP21" s="142">
        <v>347.2284971954469</v>
      </c>
      <c r="AQ21" s="142">
        <v>161.24738172000013</v>
      </c>
      <c r="AR21" s="142">
        <v>231.54428040999994</v>
      </c>
      <c r="AS21" s="142">
        <v>244.43508518802116</v>
      </c>
    </row>
    <row r="22" spans="1:45" ht="16.5">
      <c r="A22" s="270"/>
      <c r="B22" s="140" t="s">
        <v>125</v>
      </c>
      <c r="C22" s="142">
        <v>375.2869425602483</v>
      </c>
      <c r="D22" s="142">
        <v>440.02772760943594</v>
      </c>
      <c r="E22" s="142">
        <v>440.04533164</v>
      </c>
      <c r="F22" s="142">
        <v>433.38060488676194</v>
      </c>
      <c r="G22" s="142">
        <v>470.6397396887022</v>
      </c>
      <c r="H22" s="142">
        <v>477.64831321557267</v>
      </c>
      <c r="I22" s="142">
        <v>466.5457674200001</v>
      </c>
      <c r="J22" s="142">
        <v>428.64255751</v>
      </c>
      <c r="K22" s="142">
        <v>420.6084373099345</v>
      </c>
      <c r="L22" s="142">
        <v>475.6665434150725</v>
      </c>
      <c r="M22" s="142">
        <v>569.3530994237559</v>
      </c>
      <c r="N22" s="142">
        <v>385.4444562823901</v>
      </c>
      <c r="O22" s="142">
        <v>274.78447970129616</v>
      </c>
      <c r="P22" s="142">
        <v>291.5321330441142</v>
      </c>
      <c r="Q22" s="142">
        <v>358.09484493191854</v>
      </c>
      <c r="R22" s="142">
        <v>386.2920044151122</v>
      </c>
      <c r="S22" s="142">
        <v>378.35664449519663</v>
      </c>
      <c r="T22" s="142">
        <v>425.51119265</v>
      </c>
      <c r="U22" s="142">
        <v>422.45724898445513</v>
      </c>
      <c r="V22" s="142">
        <v>441.80975965698997</v>
      </c>
      <c r="W22" s="142">
        <v>498.18673576395554</v>
      </c>
      <c r="X22" s="142">
        <v>490.812092641979</v>
      </c>
      <c r="Y22" s="142">
        <v>521.751196219142</v>
      </c>
      <c r="Z22" s="142">
        <v>504.4691325900001</v>
      </c>
      <c r="AA22" s="142">
        <v>543.894711</v>
      </c>
      <c r="AB22" s="142">
        <v>597.1821570000001</v>
      </c>
      <c r="AC22" s="142">
        <v>509.91200899999995</v>
      </c>
      <c r="AD22" s="142">
        <v>522.475986</v>
      </c>
      <c r="AE22" s="142">
        <v>499.1054368102083</v>
      </c>
      <c r="AF22" s="142">
        <v>593.65915</v>
      </c>
      <c r="AG22" s="142">
        <v>541.1218047286527</v>
      </c>
      <c r="AH22" s="142">
        <v>566.6415067949514</v>
      </c>
      <c r="AI22" s="142">
        <v>535.1323501831956</v>
      </c>
      <c r="AJ22" s="142">
        <v>604.862278356929</v>
      </c>
      <c r="AK22" s="142">
        <v>619.9565345616336</v>
      </c>
      <c r="AL22" s="142">
        <v>669.54641095</v>
      </c>
      <c r="AM22" s="142">
        <v>531.1671521398798</v>
      </c>
      <c r="AN22" s="142">
        <v>560.2319306893642</v>
      </c>
      <c r="AO22" s="142">
        <v>483.4581560099737</v>
      </c>
      <c r="AP22" s="142">
        <v>482.0886531164221</v>
      </c>
      <c r="AQ22" s="142">
        <v>535.6730545584263</v>
      </c>
      <c r="AR22" s="142">
        <v>595.2674490014797</v>
      </c>
      <c r="AS22" s="142">
        <v>581.3455631555556</v>
      </c>
    </row>
    <row r="23" spans="1:13" ht="16.5">
      <c r="A23" s="270"/>
      <c r="B23" s="148"/>
      <c r="C23" s="34"/>
      <c r="D23" s="34"/>
      <c r="E23" s="34"/>
      <c r="F23" s="34"/>
      <c r="G23" s="34"/>
      <c r="H23" s="34"/>
      <c r="I23" s="150"/>
      <c r="J23" s="150"/>
      <c r="K23" s="150"/>
      <c r="M23" s="150"/>
    </row>
    <row r="24" spans="1:45" ht="16.5">
      <c r="A24" s="270"/>
      <c r="B24" s="151" t="s">
        <v>52</v>
      </c>
      <c r="C24" s="155">
        <v>616.2203973108162</v>
      </c>
      <c r="D24" s="155">
        <v>683.3483781212161</v>
      </c>
      <c r="E24" s="155">
        <v>676.3877929247182</v>
      </c>
      <c r="F24" s="155">
        <v>672.8852655935692</v>
      </c>
      <c r="G24" s="155">
        <v>626.5487842558719</v>
      </c>
      <c r="H24" s="155">
        <v>672.0466528281064</v>
      </c>
      <c r="I24" s="155">
        <v>740.0821680662235</v>
      </c>
      <c r="J24" s="155">
        <v>772.4542139947692</v>
      </c>
      <c r="K24" s="155">
        <v>700.5039580418454</v>
      </c>
      <c r="L24" s="155">
        <v>897.1732102258106</v>
      </c>
      <c r="M24" s="155">
        <v>1051.873783388028</v>
      </c>
      <c r="N24" s="155">
        <v>993.8735603778881</v>
      </c>
      <c r="O24" s="155">
        <v>814.7094075189082</v>
      </c>
      <c r="P24" s="155">
        <v>805.4699905883417</v>
      </c>
      <c r="Q24" s="155">
        <v>860.9945096839772</v>
      </c>
      <c r="R24" s="155">
        <v>940.8321568623236</v>
      </c>
      <c r="S24" s="155">
        <v>822.710909090909</v>
      </c>
      <c r="T24" s="155">
        <v>909.3327272727273</v>
      </c>
      <c r="U24" s="155">
        <v>873.5881818181817</v>
      </c>
      <c r="V24" s="155">
        <v>906.7945454545454</v>
      </c>
      <c r="W24" s="155">
        <v>1303.828268670278</v>
      </c>
      <c r="X24" s="155">
        <v>1130.8132919641569</v>
      </c>
      <c r="Y24" s="155">
        <v>1621.5648780657625</v>
      </c>
      <c r="Z24" s="155">
        <v>1311.377622470087</v>
      </c>
      <c r="AA24" s="155">
        <v>1907.7050833474045</v>
      </c>
      <c r="AB24" s="155">
        <v>1963.6688454138157</v>
      </c>
      <c r="AC24" s="155">
        <v>1602.7282291172842</v>
      </c>
      <c r="AD24" s="155">
        <v>2428.95445026147</v>
      </c>
      <c r="AE24" s="155">
        <v>1849.6536537654256</v>
      </c>
      <c r="AF24" s="155">
        <v>2156.3098581816835</v>
      </c>
      <c r="AG24" s="155">
        <v>2196.2841537920217</v>
      </c>
      <c r="AH24" s="155">
        <v>2277.279909090945</v>
      </c>
      <c r="AI24" s="155">
        <v>1534.2607272727103</v>
      </c>
      <c r="AJ24" s="155">
        <v>2098.8248000000435</v>
      </c>
      <c r="AK24" s="155">
        <v>2210.5498156545636</v>
      </c>
      <c r="AL24" s="155">
        <v>2108.020655895956</v>
      </c>
      <c r="AM24" s="155">
        <v>1632.7445045872705</v>
      </c>
      <c r="AN24" s="155">
        <v>1902.6111791858154</v>
      </c>
      <c r="AO24" s="155">
        <v>2126.0128258708546</v>
      </c>
      <c r="AP24" s="155">
        <v>1915.1960369044891</v>
      </c>
      <c r="AQ24" s="155">
        <v>1238.2210502640062</v>
      </c>
      <c r="AR24" s="155">
        <v>1328.3866657177846</v>
      </c>
      <c r="AS24" s="155">
        <v>1260.1148364372739</v>
      </c>
    </row>
    <row r="25" spans="1:45" ht="16.5">
      <c r="A25" s="270"/>
      <c r="B25" s="152" t="s">
        <v>128</v>
      </c>
      <c r="C25" s="156">
        <v>96.75605093814919</v>
      </c>
      <c r="D25" s="156">
        <v>96.75605093814919</v>
      </c>
      <c r="E25" s="156">
        <v>96.75605093814919</v>
      </c>
      <c r="F25" s="156">
        <v>96.75605093814919</v>
      </c>
      <c r="G25" s="156">
        <v>94.62041009398365</v>
      </c>
      <c r="H25" s="156">
        <v>97.81792567986834</v>
      </c>
      <c r="I25" s="156">
        <v>97.406229894412</v>
      </c>
      <c r="J25" s="156">
        <v>132.2620748498738</v>
      </c>
      <c r="K25" s="156">
        <v>120.71992246585745</v>
      </c>
      <c r="L25" s="156">
        <v>123.87801130175825</v>
      </c>
      <c r="M25" s="156">
        <v>148.31195944787692</v>
      </c>
      <c r="N25" s="156">
        <v>158.84066246404012</v>
      </c>
      <c r="O25" s="156">
        <v>146.79084501710946</v>
      </c>
      <c r="P25" s="156">
        <v>152.2214936772403</v>
      </c>
      <c r="Q25" s="156">
        <v>143.81042009562447</v>
      </c>
      <c r="R25" s="156">
        <v>149.580903636577</v>
      </c>
      <c r="S25" s="156">
        <v>138.12413330232587</v>
      </c>
      <c r="T25" s="156">
        <v>142.31367249169088</v>
      </c>
      <c r="U25" s="156">
        <v>131.0617886807149</v>
      </c>
      <c r="V25" s="156">
        <v>122.86586591486677</v>
      </c>
      <c r="W25" s="156">
        <v>254.83825983879603</v>
      </c>
      <c r="X25" s="156">
        <v>173.44724217599008</v>
      </c>
      <c r="Y25" s="156">
        <v>275.18825148719355</v>
      </c>
      <c r="Z25" s="156">
        <v>244.38715520577946</v>
      </c>
      <c r="AA25" s="156">
        <v>348.87335454545473</v>
      </c>
      <c r="AB25" s="156">
        <v>212.08780909090893</v>
      </c>
      <c r="AC25" s="156">
        <v>150.51042727272716</v>
      </c>
      <c r="AD25" s="156">
        <v>225.45691818181817</v>
      </c>
      <c r="AE25" s="156">
        <v>264.23894545454544</v>
      </c>
      <c r="AF25" s="156">
        <v>232.48968272727265</v>
      </c>
      <c r="AG25" s="156">
        <v>290.6028611570241</v>
      </c>
      <c r="AH25" s="156">
        <v>388.1068545454538</v>
      </c>
      <c r="AI25" s="156">
        <v>234.1117545454546</v>
      </c>
      <c r="AJ25" s="156">
        <v>272.92139090909103</v>
      </c>
      <c r="AK25" s="156">
        <v>375.5662818181821</v>
      </c>
      <c r="AL25" s="156">
        <v>308.3793000000003</v>
      </c>
      <c r="AM25" s="156">
        <v>314.210427438182</v>
      </c>
      <c r="AN25" s="156">
        <v>299.53071352523204</v>
      </c>
      <c r="AO25" s="156">
        <v>321.54766046363613</v>
      </c>
      <c r="AP25" s="156">
        <v>258.138709090909</v>
      </c>
      <c r="AQ25" s="156">
        <v>186.6761830200001</v>
      </c>
      <c r="AR25" s="156">
        <v>211.20742810636372</v>
      </c>
      <c r="AS25" s="156">
        <v>191.33327006272734</v>
      </c>
    </row>
    <row r="26" spans="1:45" ht="16.5">
      <c r="A26" s="270"/>
      <c r="B26" s="139" t="s">
        <v>127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</row>
    <row r="27" spans="1:45" ht="16.5">
      <c r="A27" s="270"/>
      <c r="B27" s="157" t="s">
        <v>129</v>
      </c>
      <c r="C27" s="156">
        <v>50.545813870966334</v>
      </c>
      <c r="D27" s="156">
        <v>50.545813870966334</v>
      </c>
      <c r="E27" s="156">
        <v>50.545813870966334</v>
      </c>
      <c r="F27" s="156">
        <v>50.545813870966334</v>
      </c>
      <c r="G27" s="156">
        <v>40.68799900483215</v>
      </c>
      <c r="H27" s="156">
        <v>44.21307664012374</v>
      </c>
      <c r="I27" s="156">
        <v>27.72141377887516</v>
      </c>
      <c r="J27" s="156">
        <v>63.404952312036734</v>
      </c>
      <c r="K27" s="156">
        <v>64.2145640764761</v>
      </c>
      <c r="L27" s="156">
        <v>43.909046728395545</v>
      </c>
      <c r="M27" s="156">
        <v>44.93226233511773</v>
      </c>
      <c r="N27" s="156">
        <v>68.97705876277415</v>
      </c>
      <c r="O27" s="156">
        <v>58.91597093563973</v>
      </c>
      <c r="P27" s="156">
        <v>71.01509098732855</v>
      </c>
      <c r="Q27" s="156">
        <v>49.582631580532954</v>
      </c>
      <c r="R27" s="156">
        <v>71.02774983375963</v>
      </c>
      <c r="S27" s="156">
        <v>49.0984462429676</v>
      </c>
      <c r="T27" s="156">
        <v>41.67436139374572</v>
      </c>
      <c r="U27" s="156">
        <v>39.725286021116915</v>
      </c>
      <c r="V27" s="156">
        <v>52.504500121116266</v>
      </c>
      <c r="W27" s="156">
        <v>109.53511454545455</v>
      </c>
      <c r="X27" s="156">
        <v>30.290793636363635</v>
      </c>
      <c r="Y27" s="156">
        <v>84.68904636363635</v>
      </c>
      <c r="Z27" s="156">
        <v>55.711543636363636</v>
      </c>
      <c r="AA27" s="156">
        <v>74.61091818181816</v>
      </c>
      <c r="AB27" s="156">
        <v>73.11009090909091</v>
      </c>
      <c r="AC27" s="156">
        <v>35.49524545454546</v>
      </c>
      <c r="AD27" s="156">
        <v>66.27173636363635</v>
      </c>
      <c r="AE27" s="156">
        <v>89.79187272727272</v>
      </c>
      <c r="AF27" s="156">
        <v>79.1252327272727</v>
      </c>
      <c r="AG27" s="156">
        <v>95.97684545454541</v>
      </c>
      <c r="AH27" s="156">
        <v>94.4394090909091</v>
      </c>
      <c r="AI27" s="156">
        <v>72.8351727272727</v>
      </c>
      <c r="AJ27" s="156">
        <v>76.7977818181818</v>
      </c>
      <c r="AK27" s="156">
        <v>110.4971545454545</v>
      </c>
      <c r="AL27" s="156">
        <v>77.38014545454544</v>
      </c>
      <c r="AM27" s="156">
        <v>82.44465459999996</v>
      </c>
      <c r="AN27" s="156">
        <v>90.6975703545455</v>
      </c>
      <c r="AO27" s="156">
        <v>63.4590046272727</v>
      </c>
      <c r="AP27" s="156">
        <v>98.09905454545454</v>
      </c>
      <c r="AQ27" s="156">
        <v>41.23735785636363</v>
      </c>
      <c r="AR27" s="156">
        <v>89.1634003127273</v>
      </c>
      <c r="AS27" s="156">
        <v>88.7629419872727</v>
      </c>
    </row>
    <row r="28" spans="1:45" ht="16.5">
      <c r="A28" s="270"/>
      <c r="B28" s="157" t="s">
        <v>116</v>
      </c>
      <c r="C28" s="156">
        <v>0.5457505521238621</v>
      </c>
      <c r="D28" s="156">
        <v>0.5457505521238621</v>
      </c>
      <c r="E28" s="156">
        <v>0.5457505521238621</v>
      </c>
      <c r="F28" s="156">
        <v>0.5457505521238621</v>
      </c>
      <c r="G28" s="156">
        <v>0.3787713098233134</v>
      </c>
      <c r="H28" s="156">
        <v>0.3163299819474791</v>
      </c>
      <c r="I28" s="156">
        <v>0.11076649826901122</v>
      </c>
      <c r="J28" s="156">
        <v>0.31396434711683535</v>
      </c>
      <c r="K28" s="156">
        <v>5.605048075800215</v>
      </c>
      <c r="L28" s="156">
        <v>1.0865093885821968</v>
      </c>
      <c r="M28" s="156">
        <v>0.7168017840922813</v>
      </c>
      <c r="N28" s="156">
        <v>0.43588350080810956</v>
      </c>
      <c r="O28" s="156">
        <v>0.9595900783700708</v>
      </c>
      <c r="P28" s="156">
        <v>1.1711500998035729</v>
      </c>
      <c r="Q28" s="156">
        <v>0.3923026563631022</v>
      </c>
      <c r="R28" s="156">
        <v>3.5092889723455287</v>
      </c>
      <c r="S28" s="156">
        <v>0.5667675143027509</v>
      </c>
      <c r="T28" s="156">
        <v>1.2981363615924844</v>
      </c>
      <c r="U28" s="156">
        <v>1.3563266265440328</v>
      </c>
      <c r="V28" s="156">
        <v>0.41271426914072584</v>
      </c>
      <c r="W28" s="156">
        <v>5.5908881818181815</v>
      </c>
      <c r="X28" s="156">
        <v>2.676511818181818</v>
      </c>
      <c r="Y28" s="156">
        <v>8.843854545454546</v>
      </c>
      <c r="Z28" s="156">
        <v>4.7191363636363635</v>
      </c>
      <c r="AA28" s="156">
        <v>1.683563636363636</v>
      </c>
      <c r="AB28" s="156">
        <v>7.158136363636366</v>
      </c>
      <c r="AC28" s="156">
        <v>15.004290909090907</v>
      </c>
      <c r="AD28" s="156">
        <v>8.532209090909085</v>
      </c>
      <c r="AE28" s="156">
        <v>3.01311818181818</v>
      </c>
      <c r="AF28" s="156">
        <v>3.1368881818181817</v>
      </c>
      <c r="AG28" s="156">
        <v>3.024754545454544</v>
      </c>
      <c r="AH28" s="156">
        <v>3.8246909090909087</v>
      </c>
      <c r="AI28" s="156">
        <v>4.090109090909091</v>
      </c>
      <c r="AJ28" s="156">
        <v>11.544290909090925</v>
      </c>
      <c r="AK28" s="156">
        <v>7.440363636363634</v>
      </c>
      <c r="AL28" s="156">
        <v>9.634672727272742</v>
      </c>
      <c r="AM28" s="156">
        <v>7.918133014545452</v>
      </c>
      <c r="AN28" s="156">
        <v>13.692284918181802</v>
      </c>
      <c r="AO28" s="156">
        <v>6.185262709090905</v>
      </c>
      <c r="AP28" s="156">
        <v>6.0259</v>
      </c>
      <c r="AQ28" s="156">
        <v>0.45284206181818165</v>
      </c>
      <c r="AR28" s="156">
        <v>1.189556003636362</v>
      </c>
      <c r="AS28" s="156">
        <v>3.069957069090915</v>
      </c>
    </row>
    <row r="29" spans="1:45" ht="16.5">
      <c r="A29" s="270"/>
      <c r="B29" s="157" t="s">
        <v>130</v>
      </c>
      <c r="C29" s="156">
        <v>0.525286323446596</v>
      </c>
      <c r="D29" s="156">
        <v>0.525286323446596</v>
      </c>
      <c r="E29" s="156">
        <v>0.525286323446596</v>
      </c>
      <c r="F29" s="156">
        <v>0.525286323446596</v>
      </c>
      <c r="G29" s="156">
        <v>0.3012912844756366</v>
      </c>
      <c r="H29" s="156">
        <v>0.14403866412346958</v>
      </c>
      <c r="I29" s="156">
        <v>0.21324367014599074</v>
      </c>
      <c r="J29" s="156">
        <v>0.7248273788057763</v>
      </c>
      <c r="K29" s="156">
        <v>0.3461965566710878</v>
      </c>
      <c r="L29" s="156">
        <v>0.36401671573002836</v>
      </c>
      <c r="M29" s="156">
        <v>0.26618540235876625</v>
      </c>
      <c r="N29" s="156">
        <v>0.3398248027121075</v>
      </c>
      <c r="O29" s="156">
        <v>0.30300861398901763</v>
      </c>
      <c r="P29" s="156">
        <v>0.5767600283851517</v>
      </c>
      <c r="Q29" s="156">
        <v>0.2718721838002238</v>
      </c>
      <c r="R29" s="156">
        <v>0.27508033732523873</v>
      </c>
      <c r="S29" s="156">
        <v>0.1300053265824468</v>
      </c>
      <c r="T29" s="156">
        <v>0.2115032722078057</v>
      </c>
      <c r="U29" s="156">
        <v>0.2161362295935051</v>
      </c>
      <c r="V29" s="156">
        <v>1.2064477409504564</v>
      </c>
      <c r="W29" s="156">
        <v>0.2865290909090909</v>
      </c>
      <c r="X29" s="156">
        <v>0.3076763636363636</v>
      </c>
      <c r="Y29" s="156">
        <v>0.8523699999999999</v>
      </c>
      <c r="Z29" s="156">
        <v>1.2766763636363636</v>
      </c>
      <c r="AA29" s="156">
        <v>1.475490909090909</v>
      </c>
      <c r="AB29" s="156">
        <v>1.8247181818181821</v>
      </c>
      <c r="AC29" s="156">
        <v>1.382354545454545</v>
      </c>
      <c r="AD29" s="156">
        <v>2.1942090909090903</v>
      </c>
      <c r="AE29" s="156">
        <v>3.5729363636363622</v>
      </c>
      <c r="AF29" s="156">
        <v>5.177952727272727</v>
      </c>
      <c r="AG29" s="156">
        <v>2.7883363636363634</v>
      </c>
      <c r="AH29" s="156">
        <v>7.0421727272727255</v>
      </c>
      <c r="AI29" s="156">
        <v>4.772445454545451</v>
      </c>
      <c r="AJ29" s="156">
        <v>6.160263636363639</v>
      </c>
      <c r="AK29" s="156">
        <v>8.74328181818182</v>
      </c>
      <c r="AL29" s="156">
        <v>9.612190909090904</v>
      </c>
      <c r="AM29" s="156">
        <v>8.172021268181812</v>
      </c>
      <c r="AN29" s="156">
        <v>5.3789099818181825</v>
      </c>
      <c r="AO29" s="156">
        <v>5.231018090909093</v>
      </c>
      <c r="AP29" s="156">
        <v>14.458190909090906</v>
      </c>
      <c r="AQ29" s="156">
        <v>8.353493364545452</v>
      </c>
      <c r="AR29" s="156">
        <v>5.032772291818181</v>
      </c>
      <c r="AS29" s="156">
        <v>3.0308995572727278</v>
      </c>
    </row>
    <row r="30" spans="1:45" ht="16.5">
      <c r="A30" s="270"/>
      <c r="B30" s="157" t="s">
        <v>131</v>
      </c>
      <c r="C30" s="156">
        <v>7.167131157075901</v>
      </c>
      <c r="D30" s="156">
        <v>7.167131157075901</v>
      </c>
      <c r="E30" s="156">
        <v>7.167131157075901</v>
      </c>
      <c r="F30" s="156">
        <v>7.167131157075901</v>
      </c>
      <c r="G30" s="156">
        <v>6.362529559098005</v>
      </c>
      <c r="H30" s="156">
        <v>11.773980147215179</v>
      </c>
      <c r="I30" s="156">
        <v>14.004678695818551</v>
      </c>
      <c r="J30" s="156">
        <v>14.456839151828442</v>
      </c>
      <c r="K30" s="156">
        <v>7.414797196185957</v>
      </c>
      <c r="L30" s="156">
        <v>13.1383749797784</v>
      </c>
      <c r="M30" s="156">
        <v>14.830040882695956</v>
      </c>
      <c r="N30" s="156">
        <v>12.535215665247101</v>
      </c>
      <c r="O30" s="156">
        <v>9.51112987421145</v>
      </c>
      <c r="P30" s="156">
        <v>7.990956482222288</v>
      </c>
      <c r="Q30" s="156">
        <v>7.724592214981722</v>
      </c>
      <c r="R30" s="156">
        <v>7.858133097517432</v>
      </c>
      <c r="S30" s="156">
        <v>20.768491253348003</v>
      </c>
      <c r="T30" s="156">
        <v>11.58513367157908</v>
      </c>
      <c r="U30" s="156">
        <v>9.140363721232507</v>
      </c>
      <c r="V30" s="156">
        <v>12.799887372864653</v>
      </c>
      <c r="W30" s="156">
        <v>25.16812818181818</v>
      </c>
      <c r="X30" s="156">
        <v>20.734928181818184</v>
      </c>
      <c r="Y30" s="156">
        <v>15.567951818181816</v>
      </c>
      <c r="Z30" s="156">
        <v>41.157344545454535</v>
      </c>
      <c r="AA30" s="156">
        <v>14.08929090909091</v>
      </c>
      <c r="AB30" s="156">
        <v>24.279136363636358</v>
      </c>
      <c r="AC30" s="156">
        <v>12.003963636363638</v>
      </c>
      <c r="AD30" s="156">
        <v>11.853827272727274</v>
      </c>
      <c r="AE30" s="156">
        <v>20.797272727272723</v>
      </c>
      <c r="AF30" s="156">
        <v>17.504327272727274</v>
      </c>
      <c r="AG30" s="156">
        <v>21.33223636363636</v>
      </c>
      <c r="AH30" s="156">
        <v>65.7637909090909</v>
      </c>
      <c r="AI30" s="156">
        <v>23.579290909090904</v>
      </c>
      <c r="AJ30" s="156">
        <v>34.90314545454546</v>
      </c>
      <c r="AK30" s="156">
        <v>48.266054545454544</v>
      </c>
      <c r="AL30" s="156">
        <v>24.389881818181824</v>
      </c>
      <c r="AM30" s="156">
        <v>60.844481818181805</v>
      </c>
      <c r="AN30" s="156">
        <v>41.47056026363635</v>
      </c>
      <c r="AO30" s="156">
        <v>105.85916828181807</v>
      </c>
      <c r="AP30" s="156">
        <v>69.76555454545452</v>
      </c>
      <c r="AQ30" s="156">
        <v>48.49140601454545</v>
      </c>
      <c r="AR30" s="156">
        <v>40.79349720545455</v>
      </c>
      <c r="AS30" s="156">
        <v>32.886199451818186</v>
      </c>
    </row>
    <row r="31" spans="1:45" ht="16.5">
      <c r="A31" s="270"/>
      <c r="B31" s="157" t="s">
        <v>132</v>
      </c>
      <c r="C31" s="156">
        <v>37.9720690345365</v>
      </c>
      <c r="D31" s="156">
        <v>37.9720690345365</v>
      </c>
      <c r="E31" s="156">
        <v>37.9720690345365</v>
      </c>
      <c r="F31" s="156">
        <v>37.9720690345365</v>
      </c>
      <c r="G31" s="156">
        <v>46.88981893575453</v>
      </c>
      <c r="H31" s="156">
        <v>41.370500246458455</v>
      </c>
      <c r="I31" s="156">
        <v>55.35612725130328</v>
      </c>
      <c r="J31" s="156">
        <v>53.36149166008602</v>
      </c>
      <c r="K31" s="156">
        <v>43.13931656072408</v>
      </c>
      <c r="L31" s="156">
        <v>65.38006348927206</v>
      </c>
      <c r="M31" s="156">
        <v>87.5666690436122</v>
      </c>
      <c r="N31" s="156">
        <v>76.55267973249862</v>
      </c>
      <c r="O31" s="156">
        <v>77.10114551489917</v>
      </c>
      <c r="P31" s="156">
        <v>71.46753607950073</v>
      </c>
      <c r="Q31" s="156">
        <v>85.83902145994647</v>
      </c>
      <c r="R31" s="156">
        <v>66.91065139562917</v>
      </c>
      <c r="S31" s="156">
        <v>67.56042296512506</v>
      </c>
      <c r="T31" s="156">
        <v>87.54453779256579</v>
      </c>
      <c r="U31" s="156">
        <v>80.62367608222796</v>
      </c>
      <c r="V31" s="156">
        <v>55.94231641079467</v>
      </c>
      <c r="W31" s="156">
        <v>90.34960363636363</v>
      </c>
      <c r="X31" s="156">
        <v>101.39718727272725</v>
      </c>
      <c r="Y31" s="156">
        <v>129.77583636363636</v>
      </c>
      <c r="Z31" s="156">
        <v>109.79791090909089</v>
      </c>
      <c r="AA31" s="156">
        <v>246.30839090909112</v>
      </c>
      <c r="AB31" s="156">
        <v>88.42192727272712</v>
      </c>
      <c r="AC31" s="156">
        <v>76.62506363636354</v>
      </c>
      <c r="AD31" s="156">
        <v>123.43011818181817</v>
      </c>
      <c r="AE31" s="156">
        <v>118.2895636363637</v>
      </c>
      <c r="AF31" s="156">
        <v>105.50369090909089</v>
      </c>
      <c r="AG31" s="156">
        <v>127.7456181818175</v>
      </c>
      <c r="AH31" s="156">
        <v>164.01019999999926</v>
      </c>
      <c r="AI31" s="156">
        <v>111.10728181818189</v>
      </c>
      <c r="AJ31" s="156">
        <v>134.2158181818183</v>
      </c>
      <c r="AK31" s="156">
        <v>162.6992545454549</v>
      </c>
      <c r="AL31" s="156">
        <v>159.0992181818184</v>
      </c>
      <c r="AM31" s="156">
        <v>131.37217639909116</v>
      </c>
      <c r="AN31" s="156">
        <v>137.15127964341383</v>
      </c>
      <c r="AO31" s="156">
        <v>123.66946090909082</v>
      </c>
      <c r="AP31" s="156">
        <v>49.06972727272726</v>
      </c>
      <c r="AQ31" s="156">
        <v>76.7065911136365</v>
      </c>
      <c r="AR31" s="156">
        <v>59.85425189818186</v>
      </c>
      <c r="AS31" s="156">
        <v>43.387613259091</v>
      </c>
    </row>
    <row r="32" spans="2:45" ht="16.5">
      <c r="B32" s="157" t="s">
        <v>133</v>
      </c>
      <c r="C32" s="156">
        <v>0</v>
      </c>
      <c r="D32" s="156">
        <v>0</v>
      </c>
      <c r="E32" s="156">
        <v>0</v>
      </c>
      <c r="F32" s="156">
        <v>0</v>
      </c>
      <c r="G32" s="156">
        <v>0</v>
      </c>
      <c r="H32" s="156">
        <v>0</v>
      </c>
      <c r="I32" s="156">
        <v>0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  <c r="Q32" s="156">
        <v>0</v>
      </c>
      <c r="R32" s="156">
        <v>0</v>
      </c>
      <c r="S32" s="156">
        <v>0</v>
      </c>
      <c r="T32" s="156">
        <v>0</v>
      </c>
      <c r="U32" s="156">
        <v>0</v>
      </c>
      <c r="V32" s="156">
        <v>0</v>
      </c>
      <c r="W32" s="156">
        <v>23.907996202432383</v>
      </c>
      <c r="X32" s="156">
        <v>18.040144903262824</v>
      </c>
      <c r="Y32" s="156">
        <v>35.45919239628453</v>
      </c>
      <c r="Z32" s="156">
        <v>31.724543387597702</v>
      </c>
      <c r="AA32" s="156">
        <v>10.7057</v>
      </c>
      <c r="AB32" s="156">
        <v>17.293799999999997</v>
      </c>
      <c r="AC32" s="156">
        <v>9.99950909090909</v>
      </c>
      <c r="AD32" s="156">
        <v>13.174818181818178</v>
      </c>
      <c r="AE32" s="156">
        <v>28.774181818181816</v>
      </c>
      <c r="AF32" s="156">
        <v>22.041590909090907</v>
      </c>
      <c r="AG32" s="156">
        <v>39.7350702479339</v>
      </c>
      <c r="AH32" s="156">
        <v>53.0265909090909</v>
      </c>
      <c r="AI32" s="156">
        <v>17.727454545454545</v>
      </c>
      <c r="AJ32" s="156">
        <v>9.300090909090908</v>
      </c>
      <c r="AK32" s="156">
        <v>37.92017272727272</v>
      </c>
      <c r="AL32" s="156">
        <v>28.263190909090905</v>
      </c>
      <c r="AM32" s="156">
        <v>23.458960338181814</v>
      </c>
      <c r="AN32" s="156">
        <v>11.140108363636363</v>
      </c>
      <c r="AO32" s="156">
        <v>17.143745845454543</v>
      </c>
      <c r="AP32" s="156">
        <v>20.720281818181817</v>
      </c>
      <c r="AQ32" s="156">
        <v>11.43449260909091</v>
      </c>
      <c r="AR32" s="156">
        <v>15.173950394545452</v>
      </c>
      <c r="AS32" s="156">
        <v>20.195658738181812</v>
      </c>
    </row>
    <row r="33" spans="2:45" ht="16.5">
      <c r="B33" s="152" t="s">
        <v>134</v>
      </c>
      <c r="C33" s="156">
        <v>86.90817573636365</v>
      </c>
      <c r="D33" s="156">
        <v>93.91468954045455</v>
      </c>
      <c r="E33" s="156">
        <v>130.97503203318183</v>
      </c>
      <c r="F33" s="156">
        <v>78.64436247363636</v>
      </c>
      <c r="G33" s="156">
        <v>80.91514136538915</v>
      </c>
      <c r="H33" s="156">
        <v>137.81940836203634</v>
      </c>
      <c r="I33" s="156">
        <v>139.24672142661817</v>
      </c>
      <c r="J33" s="156">
        <v>120.11396769060906</v>
      </c>
      <c r="K33" s="156">
        <v>143.3921087304727</v>
      </c>
      <c r="L33" s="156">
        <v>148.6356619365091</v>
      </c>
      <c r="M33" s="156">
        <v>252.08683783079087</v>
      </c>
      <c r="N33" s="156">
        <v>141.29578474742272</v>
      </c>
      <c r="O33" s="156">
        <v>79.70469393065454</v>
      </c>
      <c r="P33" s="156">
        <v>93.75770327001361</v>
      </c>
      <c r="Q33" s="156">
        <v>126.4175536559</v>
      </c>
      <c r="R33" s="156">
        <v>141.80879784655818</v>
      </c>
      <c r="S33" s="156">
        <v>138.89920156652724</v>
      </c>
      <c r="T33" s="156">
        <v>172.3871043953818</v>
      </c>
      <c r="U33" s="156">
        <v>176.2503044762327</v>
      </c>
      <c r="V33" s="156">
        <v>147.4630135244846</v>
      </c>
      <c r="W33" s="156">
        <v>388.28768762059616</v>
      </c>
      <c r="X33" s="156">
        <v>271.0016293387959</v>
      </c>
      <c r="Y33" s="156">
        <v>307.5111598697566</v>
      </c>
      <c r="Z33" s="156">
        <v>259.03897624553724</v>
      </c>
      <c r="AA33" s="156">
        <v>258.9392288654546</v>
      </c>
      <c r="AB33" s="156">
        <v>334.0702214363636</v>
      </c>
      <c r="AC33" s="156">
        <v>324.33251523152717</v>
      </c>
      <c r="AD33" s="156">
        <v>419.7822464348727</v>
      </c>
      <c r="AE33" s="156">
        <v>423.546235122032</v>
      </c>
      <c r="AF33" s="156">
        <v>394.7088504840909</v>
      </c>
      <c r="AG33" s="156">
        <v>302.38753717359015</v>
      </c>
      <c r="AH33" s="156">
        <v>366.0141634491818</v>
      </c>
      <c r="AI33" s="156">
        <v>239.53776378745454</v>
      </c>
      <c r="AJ33" s="156">
        <v>470.62786031363396</v>
      </c>
      <c r="AK33" s="156">
        <v>385.01302794545455</v>
      </c>
      <c r="AL33" s="156">
        <v>407.0763257489887</v>
      </c>
      <c r="AM33" s="156">
        <v>177.62068068818184</v>
      </c>
      <c r="AN33" s="156">
        <v>291.9345672454545</v>
      </c>
      <c r="AO33" s="156">
        <v>253.8226864047234</v>
      </c>
      <c r="AP33" s="156">
        <v>203.36769031026475</v>
      </c>
      <c r="AQ33" s="156">
        <v>158.37439702545498</v>
      </c>
      <c r="AR33" s="156">
        <v>159.57432881919473</v>
      </c>
      <c r="AS33" s="156">
        <v>226.59139736982726</v>
      </c>
    </row>
    <row r="34" spans="2:45" ht="16.5">
      <c r="B34" s="153" t="s">
        <v>135</v>
      </c>
      <c r="C34" s="156">
        <v>68.1763229090909</v>
      </c>
      <c r="D34" s="156">
        <v>74.84468363636364</v>
      </c>
      <c r="E34" s="156">
        <v>111.84762018181817</v>
      </c>
      <c r="F34" s="156">
        <v>59.46644947272728</v>
      </c>
      <c r="G34" s="156">
        <v>61.728565254545444</v>
      </c>
      <c r="H34" s="156">
        <v>107.47713220909088</v>
      </c>
      <c r="I34" s="156">
        <v>110.27219299090908</v>
      </c>
      <c r="J34" s="156">
        <v>90.68829053636362</v>
      </c>
      <c r="K34" s="156">
        <v>115.67962420909089</v>
      </c>
      <c r="L34" s="156">
        <v>120.88988307272727</v>
      </c>
      <c r="M34" s="156">
        <v>224.4273497363636</v>
      </c>
      <c r="N34" s="156">
        <v>113.42706027272727</v>
      </c>
      <c r="O34" s="156">
        <v>51.259753218181814</v>
      </c>
      <c r="P34" s="156">
        <v>63.795644627272715</v>
      </c>
      <c r="Q34" s="156">
        <v>97.41516925454546</v>
      </c>
      <c r="R34" s="156">
        <v>111.94293375454544</v>
      </c>
      <c r="S34" s="156">
        <v>104.07698818181817</v>
      </c>
      <c r="T34" s="156">
        <v>137.4139280090909</v>
      </c>
      <c r="U34" s="156">
        <v>139.9534297909091</v>
      </c>
      <c r="V34" s="156">
        <v>110.44020134545444</v>
      </c>
      <c r="W34" s="156">
        <v>292.07491422727276</v>
      </c>
      <c r="X34" s="156">
        <v>182.61047635454543</v>
      </c>
      <c r="Y34" s="156">
        <v>215.65109854931814</v>
      </c>
      <c r="Z34" s="156">
        <v>181.62671245595453</v>
      </c>
      <c r="AA34" s="156">
        <v>171.7637652290909</v>
      </c>
      <c r="AB34" s="156">
        <v>251.5097487090909</v>
      </c>
      <c r="AC34" s="156">
        <v>248.45074250425446</v>
      </c>
      <c r="AD34" s="156">
        <v>340.3750555257818</v>
      </c>
      <c r="AE34" s="156">
        <v>332.19143010000005</v>
      </c>
      <c r="AF34" s="156">
        <v>309.1531823022727</v>
      </c>
      <c r="AG34" s="156">
        <v>222.43281650626702</v>
      </c>
      <c r="AH34" s="156">
        <v>248.19975435827268</v>
      </c>
      <c r="AI34" s="156">
        <v>156.67326378745454</v>
      </c>
      <c r="AJ34" s="156">
        <v>394.9105148590885</v>
      </c>
      <c r="AK34" s="156">
        <v>282.20573703636364</v>
      </c>
      <c r="AL34" s="156">
        <v>342.3217893853524</v>
      </c>
      <c r="AM34" s="156">
        <v>89.4472685818182</v>
      </c>
      <c r="AN34" s="156">
        <v>194.11864447272728</v>
      </c>
      <c r="AO34" s="156">
        <v>187.9106216</v>
      </c>
      <c r="AP34" s="156">
        <v>136.53547288181818</v>
      </c>
      <c r="AQ34" s="156">
        <v>101.39868680454545</v>
      </c>
      <c r="AR34" s="156">
        <v>109.80179161781817</v>
      </c>
      <c r="AS34" s="156">
        <v>170.11333533437272</v>
      </c>
    </row>
    <row r="35" spans="2:45" ht="16.5">
      <c r="B35" s="153" t="s">
        <v>137</v>
      </c>
      <c r="C35" s="156">
        <v>18.731852827272725</v>
      </c>
      <c r="D35" s="156">
        <v>19.070005904090905</v>
      </c>
      <c r="E35" s="156">
        <v>19.127411851363636</v>
      </c>
      <c r="F35" s="156">
        <v>19.17791300090909</v>
      </c>
      <c r="G35" s="156">
        <v>19.18657611084369</v>
      </c>
      <c r="H35" s="156">
        <v>30.342276152945452</v>
      </c>
      <c r="I35" s="156">
        <v>28.974528435709086</v>
      </c>
      <c r="J35" s="156">
        <v>29.425677154245452</v>
      </c>
      <c r="K35" s="156">
        <v>27.712484521381818</v>
      </c>
      <c r="L35" s="156">
        <v>27.745778863781815</v>
      </c>
      <c r="M35" s="156">
        <v>27.659488094427275</v>
      </c>
      <c r="N35" s="156">
        <v>27.86872447469545</v>
      </c>
      <c r="O35" s="156">
        <v>28.44494071247273</v>
      </c>
      <c r="P35" s="156">
        <v>29.96205864274091</v>
      </c>
      <c r="Q35" s="156">
        <v>29.002384401354544</v>
      </c>
      <c r="R35" s="156">
        <v>29.865864092012778</v>
      </c>
      <c r="S35" s="156">
        <v>34.82221338470909</v>
      </c>
      <c r="T35" s="156">
        <v>34.97317638629091</v>
      </c>
      <c r="U35" s="156">
        <v>36.29687468532364</v>
      </c>
      <c r="V35" s="156">
        <v>37.022812179030176</v>
      </c>
      <c r="W35" s="156">
        <v>72.67439999999999</v>
      </c>
      <c r="X35" s="156">
        <v>74.91243636363635</v>
      </c>
      <c r="Y35" s="156">
        <v>73.5781</v>
      </c>
      <c r="Z35" s="156">
        <v>64.40218545454546</v>
      </c>
      <c r="AA35" s="156">
        <v>71.52497272727273</v>
      </c>
      <c r="AB35" s="156">
        <v>70.78868181818181</v>
      </c>
      <c r="AC35" s="156">
        <v>70.4522909090909</v>
      </c>
      <c r="AD35" s="156">
        <v>65.74445454545454</v>
      </c>
      <c r="AE35" s="156">
        <v>67.51676865839558</v>
      </c>
      <c r="AF35" s="156">
        <v>66.44009545454546</v>
      </c>
      <c r="AG35" s="156">
        <v>59.839157030959505</v>
      </c>
      <c r="AH35" s="156">
        <v>68.19456363636363</v>
      </c>
      <c r="AI35" s="156">
        <v>68.33057272727272</v>
      </c>
      <c r="AJ35" s="156">
        <v>52.23740909090908</v>
      </c>
      <c r="AK35" s="156">
        <v>69.67839090909091</v>
      </c>
      <c r="AL35" s="156">
        <v>54.91010909090909</v>
      </c>
      <c r="AM35" s="156">
        <v>70.30133120454546</v>
      </c>
      <c r="AN35" s="156">
        <v>60.352021818181804</v>
      </c>
      <c r="AO35" s="156">
        <v>47.31101825926885</v>
      </c>
      <c r="AP35" s="156">
        <v>45.571221226992</v>
      </c>
      <c r="AQ35" s="156">
        <v>40.14360894909134</v>
      </c>
      <c r="AR35" s="156">
        <v>39.87054285228565</v>
      </c>
      <c r="AS35" s="156">
        <v>42.68899091545454</v>
      </c>
    </row>
    <row r="36" spans="2:45" ht="16.5">
      <c r="B36" s="153" t="s">
        <v>138</v>
      </c>
      <c r="C36" s="156">
        <v>0</v>
      </c>
      <c r="D36" s="156">
        <v>0</v>
      </c>
      <c r="E36" s="156">
        <v>0</v>
      </c>
      <c r="F36" s="156">
        <v>0</v>
      </c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6">
        <v>0</v>
      </c>
      <c r="U36" s="156">
        <v>0</v>
      </c>
      <c r="V36" s="156">
        <v>0</v>
      </c>
      <c r="W36" s="156">
        <v>23.53837339332343</v>
      </c>
      <c r="X36" s="156">
        <v>13.47871662061413</v>
      </c>
      <c r="Y36" s="156">
        <v>18.281961320438462</v>
      </c>
      <c r="Z36" s="156">
        <v>13.010078335037253</v>
      </c>
      <c r="AA36" s="156">
        <v>15.650490909090912</v>
      </c>
      <c r="AB36" s="156">
        <v>11.771790909090907</v>
      </c>
      <c r="AC36" s="156">
        <v>5.4294818181818165</v>
      </c>
      <c r="AD36" s="156">
        <v>13.662736363636366</v>
      </c>
      <c r="AE36" s="156">
        <v>23.83803636363636</v>
      </c>
      <c r="AF36" s="156">
        <v>19.115572727272728</v>
      </c>
      <c r="AG36" s="156">
        <v>20.115563636363635</v>
      </c>
      <c r="AH36" s="156">
        <v>49.61984545454547</v>
      </c>
      <c r="AI36" s="156">
        <v>14.53392727272727</v>
      </c>
      <c r="AJ36" s="156">
        <v>23.479936363636362</v>
      </c>
      <c r="AK36" s="156">
        <v>33.12890000000001</v>
      </c>
      <c r="AL36" s="156">
        <v>9.84442727272727</v>
      </c>
      <c r="AM36" s="156">
        <v>17.87208090181818</v>
      </c>
      <c r="AN36" s="156">
        <v>37.463900954545444</v>
      </c>
      <c r="AO36" s="156">
        <v>18.601046545454547</v>
      </c>
      <c r="AP36" s="156">
        <v>21.260996201454546</v>
      </c>
      <c r="AQ36" s="156">
        <v>16.83210127181818</v>
      </c>
      <c r="AR36" s="156">
        <v>9.901994349090907</v>
      </c>
      <c r="AS36" s="156">
        <v>13.789071119999997</v>
      </c>
    </row>
    <row r="37" spans="2:45" ht="16.5">
      <c r="B37" s="152" t="s">
        <v>136</v>
      </c>
      <c r="C37" s="156">
        <v>113.46551929031503</v>
      </c>
      <c r="D37" s="156">
        <v>95.79772565286356</v>
      </c>
      <c r="E37" s="156">
        <v>66.30337376982946</v>
      </c>
      <c r="F37" s="156">
        <v>85.96179212661491</v>
      </c>
      <c r="G37" s="156">
        <v>70.66957469890562</v>
      </c>
      <c r="H37" s="156">
        <v>100.69287591112383</v>
      </c>
      <c r="I37" s="156">
        <v>104.49495354302718</v>
      </c>
      <c r="J37" s="156">
        <v>104.45558464405846</v>
      </c>
      <c r="K37" s="156">
        <v>75.95336395770379</v>
      </c>
      <c r="L37" s="156">
        <v>139.02029735191866</v>
      </c>
      <c r="M37" s="156">
        <v>139.9741547418288</v>
      </c>
      <c r="N37" s="156">
        <v>128.77630167964867</v>
      </c>
      <c r="O37" s="156">
        <v>123.76494432649734</v>
      </c>
      <c r="P37" s="156">
        <v>130.55056166130885</v>
      </c>
      <c r="Q37" s="156">
        <v>148.78448848293516</v>
      </c>
      <c r="R37" s="156">
        <v>132.79816677773647</v>
      </c>
      <c r="S37" s="156">
        <v>129.66911228829764</v>
      </c>
      <c r="T37" s="156">
        <v>148.37627116149397</v>
      </c>
      <c r="U37" s="156">
        <v>107.91833932683514</v>
      </c>
      <c r="V37" s="156">
        <v>116.34458863581628</v>
      </c>
      <c r="W37" s="156">
        <v>209.09190494801666</v>
      </c>
      <c r="X37" s="156">
        <v>204.94072767528942</v>
      </c>
      <c r="Y37" s="156">
        <v>349.3011640389257</v>
      </c>
      <c r="Z37" s="156">
        <v>342.89984676619844</v>
      </c>
      <c r="AA37" s="156">
        <v>586.7141000000008</v>
      </c>
      <c r="AB37" s="156">
        <v>360.1359181818179</v>
      </c>
      <c r="AC37" s="156">
        <v>296.7939545454544</v>
      </c>
      <c r="AD37" s="156">
        <v>241.00724545454477</v>
      </c>
      <c r="AE37" s="156">
        <v>454.112514635572</v>
      </c>
      <c r="AF37" s="156">
        <v>542.723803396571</v>
      </c>
      <c r="AG37" s="156">
        <v>339.12669090909054</v>
      </c>
      <c r="AH37" s="156">
        <v>419.6973727272713</v>
      </c>
      <c r="AI37" s="156">
        <v>377.83477272727197</v>
      </c>
      <c r="AJ37" s="156">
        <v>457.65214545454296</v>
      </c>
      <c r="AK37" s="156">
        <v>470.32570000000004</v>
      </c>
      <c r="AL37" s="156">
        <v>404.9078636363599</v>
      </c>
      <c r="AM37" s="156">
        <v>316.1180934027266</v>
      </c>
      <c r="AN37" s="156">
        <v>397.2660204818165</v>
      </c>
      <c r="AO37" s="156">
        <v>405.23422419999974</v>
      </c>
      <c r="AP37" s="156">
        <v>436.76183636363635</v>
      </c>
      <c r="AQ37" s="156">
        <v>274.3456702981814</v>
      </c>
      <c r="AR37" s="156">
        <v>255.15969559727228</v>
      </c>
      <c r="AS37" s="156">
        <v>231.58367094545454</v>
      </c>
    </row>
    <row r="38" spans="2:45" ht="16.5">
      <c r="B38" s="152" t="s">
        <v>30</v>
      </c>
      <c r="C38" s="156">
        <v>133.8092771767001</v>
      </c>
      <c r="D38" s="156">
        <v>237.12574844823413</v>
      </c>
      <c r="E38" s="156">
        <v>223.3232972627617</v>
      </c>
      <c r="F38" s="156">
        <v>237.8505151269734</v>
      </c>
      <c r="G38" s="156">
        <v>196.0197728152402</v>
      </c>
      <c r="H38" s="156">
        <v>190.79750291706276</v>
      </c>
      <c r="I38" s="156">
        <v>211.7192371433869</v>
      </c>
      <c r="J38" s="156">
        <v>266.68013945660783</v>
      </c>
      <c r="K38" s="156">
        <v>210.85432491807202</v>
      </c>
      <c r="L38" s="156">
        <v>283.57018532039666</v>
      </c>
      <c r="M38" s="156">
        <v>322.4413681194507</v>
      </c>
      <c r="N38" s="156">
        <v>404.1489525316987</v>
      </c>
      <c r="O38" s="156">
        <v>310.8477672601151</v>
      </c>
      <c r="P38" s="156">
        <v>254.10779507529801</v>
      </c>
      <c r="Q38" s="156">
        <v>252.8918322769592</v>
      </c>
      <c r="R38" s="156">
        <v>243.0225342104517</v>
      </c>
      <c r="S38" s="156">
        <v>290.6092741054534</v>
      </c>
      <c r="T38" s="156">
        <v>242.3729364496797</v>
      </c>
      <c r="U38" s="156">
        <v>246.997709914399</v>
      </c>
      <c r="V38" s="156">
        <v>161.10035727196626</v>
      </c>
      <c r="W38" s="156">
        <v>162.17768899014195</v>
      </c>
      <c r="X38" s="156">
        <v>57.4782382286269</v>
      </c>
      <c r="Y38" s="156">
        <v>276.2888481244324</v>
      </c>
      <c r="Z38" s="156">
        <v>78.58982607075377</v>
      </c>
      <c r="AA38" s="156">
        <v>713.1783999364942</v>
      </c>
      <c r="AB38" s="156">
        <v>1057.3748967047254</v>
      </c>
      <c r="AC38" s="156">
        <v>831.0913320675754</v>
      </c>
      <c r="AD38" s="156">
        <v>1542.7080401902342</v>
      </c>
      <c r="AE38" s="156">
        <v>562.9950969249444</v>
      </c>
      <c r="AF38" s="156">
        <v>343.01402759784435</v>
      </c>
      <c r="AG38" s="156">
        <v>1010.3152938330762</v>
      </c>
      <c r="AH38" s="156">
        <v>1103.461518369038</v>
      </c>
      <c r="AI38" s="156">
        <v>682.7764362125291</v>
      </c>
      <c r="AJ38" s="156">
        <v>897.6234033227754</v>
      </c>
      <c r="AK38" s="156">
        <v>979.6448058909273</v>
      </c>
      <c r="AL38" s="156">
        <v>987.6571665106072</v>
      </c>
      <c r="AM38" s="156">
        <v>824.79530305818</v>
      </c>
      <c r="AN38" s="156">
        <v>913.8798779333124</v>
      </c>
      <c r="AO38" s="156">
        <v>1145.408254802495</v>
      </c>
      <c r="AP38" s="156">
        <v>1016.9278011396789</v>
      </c>
      <c r="AQ38" s="156">
        <v>618.8247999203699</v>
      </c>
      <c r="AR38" s="156">
        <v>702.4452131949537</v>
      </c>
      <c r="AS38" s="156">
        <v>610.6064980592646</v>
      </c>
    </row>
    <row r="39" spans="2:45" ht="16.5">
      <c r="B39" s="152" t="s">
        <v>141</v>
      </c>
      <c r="C39" s="156">
        <v>8.49573686109091</v>
      </c>
      <c r="D39" s="156">
        <v>10.736620517818183</v>
      </c>
      <c r="E39" s="156">
        <v>10.662548471272729</v>
      </c>
      <c r="F39" s="156">
        <v>10.468247365818183</v>
      </c>
      <c r="G39" s="156">
        <v>8.92248535563636</v>
      </c>
      <c r="H39" s="156">
        <v>8.142563415272729</v>
      </c>
      <c r="I39" s="156">
        <v>11.025775938909097</v>
      </c>
      <c r="J39" s="156">
        <v>10.5431397818182</v>
      </c>
      <c r="K39" s="156">
        <v>0</v>
      </c>
      <c r="L39" s="156">
        <v>0</v>
      </c>
      <c r="M39" s="156">
        <v>0</v>
      </c>
      <c r="N39" s="156">
        <v>0</v>
      </c>
      <c r="O39" s="156">
        <v>0</v>
      </c>
      <c r="P39" s="156">
        <v>0</v>
      </c>
      <c r="Q39" s="156">
        <v>0</v>
      </c>
      <c r="R39" s="156">
        <v>0</v>
      </c>
      <c r="S39" s="156">
        <v>0</v>
      </c>
      <c r="T39" s="156">
        <v>0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6">
        <v>0</v>
      </c>
      <c r="AD39" s="156">
        <v>0</v>
      </c>
      <c r="AE39" s="156">
        <v>144.76086162833178</v>
      </c>
      <c r="AF39" s="156">
        <v>643.3734939759044</v>
      </c>
      <c r="AG39" s="156">
        <v>253.85177071924087</v>
      </c>
      <c r="AH39" s="156">
        <v>0</v>
      </c>
      <c r="AI39" s="156">
        <v>0</v>
      </c>
      <c r="AJ39" s="156">
        <v>0</v>
      </c>
      <c r="AK39" s="156">
        <v>0</v>
      </c>
      <c r="AL39" s="156">
        <v>0</v>
      </c>
      <c r="AM39" s="156">
        <v>0</v>
      </c>
      <c r="AN39" s="156">
        <v>0</v>
      </c>
      <c r="AO39" s="156">
        <v>0</v>
      </c>
      <c r="AP39" s="156">
        <v>0</v>
      </c>
      <c r="AQ39" s="156">
        <v>0</v>
      </c>
      <c r="AR39" s="156">
        <v>0</v>
      </c>
      <c r="AS39" s="156"/>
    </row>
    <row r="40" spans="2:45" ht="16.5">
      <c r="B40" s="154" t="s">
        <v>140</v>
      </c>
      <c r="C40" s="155">
        <v>439.4347600026188</v>
      </c>
      <c r="D40" s="155">
        <v>534.3308350975198</v>
      </c>
      <c r="E40" s="155">
        <v>528.020302475195</v>
      </c>
      <c r="F40" s="155">
        <v>509.68096803119204</v>
      </c>
      <c r="G40" s="155">
        <v>451.1473843291549</v>
      </c>
      <c r="H40" s="155">
        <v>535.2702762853642</v>
      </c>
      <c r="I40" s="155">
        <v>563.8929179463534</v>
      </c>
      <c r="J40" s="155">
        <v>634.0549064229673</v>
      </c>
      <c r="K40" s="155">
        <v>550.919720072106</v>
      </c>
      <c r="L40" s="155">
        <v>695.1041559105827</v>
      </c>
      <c r="M40" s="155">
        <v>862.8143201399473</v>
      </c>
      <c r="N40" s="155">
        <v>833.0617014228102</v>
      </c>
      <c r="O40" s="155">
        <v>661.1082505343765</v>
      </c>
      <c r="P40" s="155">
        <v>630.6375536838608</v>
      </c>
      <c r="Q40" s="155">
        <v>671.9042945114188</v>
      </c>
      <c r="R40" s="155">
        <v>667.2104024713235</v>
      </c>
      <c r="S40" s="155">
        <v>697.3017212626042</v>
      </c>
      <c r="T40" s="155">
        <v>705.4499844982464</v>
      </c>
      <c r="U40" s="155">
        <v>662.2290514890908</v>
      </c>
      <c r="V40" s="155">
        <v>547.7738253471339</v>
      </c>
      <c r="W40" s="155">
        <v>1014.3955413975508</v>
      </c>
      <c r="X40" s="155">
        <v>706.8678374187023</v>
      </c>
      <c r="Y40" s="155">
        <v>1208.289423520308</v>
      </c>
      <c r="Z40" s="155">
        <v>924.9158042882689</v>
      </c>
      <c r="AA40" s="155">
        <v>1346.7300842564953</v>
      </c>
      <c r="AB40" s="155">
        <v>1310.7505120804824</v>
      </c>
      <c r="AC40" s="155">
        <v>1090.0369923748601</v>
      </c>
      <c r="AD40" s="155">
        <v>2014.5833896554093</v>
      </c>
      <c r="AE40" s="155">
        <v>1129.3207819517895</v>
      </c>
      <c r="AF40" s="155">
        <v>1694.832269936229</v>
      </c>
      <c r="AG40" s="155">
        <v>1852.8854310647491</v>
      </c>
      <c r="AH40" s="155">
        <v>1868.6119308854902</v>
      </c>
      <c r="AI40" s="155">
        <v>1024.6937767063466</v>
      </c>
      <c r="AJ40" s="155">
        <v>1523.2683486009523</v>
      </c>
      <c r="AK40" s="155">
        <v>1995.7006650317621</v>
      </c>
      <c r="AL40" s="155">
        <v>1921.1935481459561</v>
      </c>
      <c r="AM40" s="155">
        <v>1341.0656709790887</v>
      </c>
      <c r="AN40" s="155">
        <v>1698.5742510858154</v>
      </c>
      <c r="AO40" s="155">
        <v>1886.5424841590363</v>
      </c>
      <c r="AP40" s="155">
        <v>1733.430076440489</v>
      </c>
      <c r="AQ40" s="155">
        <v>1031.5510877430063</v>
      </c>
      <c r="AR40" s="155">
        <v>1135.8628601904556</v>
      </c>
      <c r="AS40" s="155">
        <v>1028.7053745472738</v>
      </c>
    </row>
    <row r="41" spans="2:45" ht="16.5">
      <c r="B41" s="154" t="s">
        <v>139</v>
      </c>
      <c r="C41" s="155">
        <v>176.78563730819744</v>
      </c>
      <c r="D41" s="155">
        <v>149.01754302369645</v>
      </c>
      <c r="E41" s="155">
        <v>148.3586584495233</v>
      </c>
      <c r="F41" s="155">
        <v>163.2042975623773</v>
      </c>
      <c r="G41" s="155">
        <v>175.40139992671692</v>
      </c>
      <c r="H41" s="155">
        <v>136.7763765427422</v>
      </c>
      <c r="I41" s="155">
        <v>176.18041811987024</v>
      </c>
      <c r="J41" s="155">
        <v>138.39930757180196</v>
      </c>
      <c r="K41" s="155">
        <v>149.58423796973946</v>
      </c>
      <c r="L41" s="155">
        <v>202.069054315228</v>
      </c>
      <c r="M41" s="155">
        <v>189.05946324808073</v>
      </c>
      <c r="N41" s="155">
        <v>160.8118589550779</v>
      </c>
      <c r="O41" s="155">
        <v>153.60115698453168</v>
      </c>
      <c r="P41" s="155">
        <v>174.83243690448086</v>
      </c>
      <c r="Q41" s="155">
        <v>189.0902151725584</v>
      </c>
      <c r="R41" s="155">
        <v>273.62175439099997</v>
      </c>
      <c r="S41" s="155">
        <v>125.40918782830477</v>
      </c>
      <c r="T41" s="155">
        <v>203.88274277448085</v>
      </c>
      <c r="U41" s="155">
        <v>211.36003942</v>
      </c>
      <c r="V41" s="155">
        <v>359.0207201074116</v>
      </c>
      <c r="W41" s="155">
        <v>289.4327272727272</v>
      </c>
      <c r="X41" s="155">
        <v>423.94545454545454</v>
      </c>
      <c r="Y41" s="155">
        <v>413.27545454545447</v>
      </c>
      <c r="Z41" s="155">
        <v>386.4618181818182</v>
      </c>
      <c r="AA41" s="155">
        <v>560.9749990909091</v>
      </c>
      <c r="AB41" s="155">
        <v>652.9183333333333</v>
      </c>
      <c r="AC41" s="155">
        <v>512.6912367424243</v>
      </c>
      <c r="AD41" s="155">
        <v>414.3710606060606</v>
      </c>
      <c r="AE41" s="155">
        <v>720.332871813636</v>
      </c>
      <c r="AF41" s="155">
        <v>461.4775882454545</v>
      </c>
      <c r="AG41" s="155">
        <v>343.39872272727274</v>
      </c>
      <c r="AH41" s="155">
        <v>408.6679782054545</v>
      </c>
      <c r="AI41" s="155">
        <v>509.56695056636346</v>
      </c>
      <c r="AJ41" s="155">
        <v>575.5564513990909</v>
      </c>
      <c r="AK41" s="155">
        <v>214.84915062280163</v>
      </c>
      <c r="AL41" s="155">
        <v>186.82710774999998</v>
      </c>
      <c r="AM41" s="155">
        <v>291.67883360818183</v>
      </c>
      <c r="AN41" s="155">
        <v>204.03692809999995</v>
      </c>
      <c r="AO41" s="155">
        <v>239.4703417118182</v>
      </c>
      <c r="AP41" s="155">
        <v>181.76596046400002</v>
      </c>
      <c r="AQ41" s="155">
        <v>206.66996252099997</v>
      </c>
      <c r="AR41" s="155">
        <v>192.523805527329</v>
      </c>
      <c r="AS41" s="155">
        <v>231.40946189000002</v>
      </c>
    </row>
    <row r="42" ht="16.5">
      <c r="AS42" s="141"/>
    </row>
    <row r="43" ht="16.5">
      <c r="AS43" s="142"/>
    </row>
    <row r="44" ht="16.5">
      <c r="AS44" s="142"/>
    </row>
    <row r="45" ht="16.5">
      <c r="AS45" s="142"/>
    </row>
    <row r="46" ht="16.5">
      <c r="AS46" s="142"/>
    </row>
    <row r="47" ht="16.5">
      <c r="AS47" s="142"/>
    </row>
    <row r="48" ht="16.5">
      <c r="AS48" s="142"/>
    </row>
    <row r="49" ht="16.5">
      <c r="AS49" s="142"/>
    </row>
    <row r="50" ht="16.5">
      <c r="AS50" s="142"/>
    </row>
    <row r="51" ht="16.5">
      <c r="AS51" s="142"/>
    </row>
    <row r="52" ht="16.5">
      <c r="AS52" s="142"/>
    </row>
    <row r="53" ht="16.5">
      <c r="AS53" s="142"/>
    </row>
    <row r="54" ht="16.5">
      <c r="AS54" s="142"/>
    </row>
    <row r="55" ht="16.5">
      <c r="AS55" s="142"/>
    </row>
    <row r="56" ht="16.5">
      <c r="AS56" s="142"/>
    </row>
    <row r="57" ht="16.5">
      <c r="AS57" s="142"/>
    </row>
    <row r="59" ht="16.5">
      <c r="AS59" s="155"/>
    </row>
    <row r="60" ht="16.5">
      <c r="AS60" s="156"/>
    </row>
    <row r="61" ht="16.5">
      <c r="AS61" s="156"/>
    </row>
    <row r="62" ht="16.5">
      <c r="AS62" s="156"/>
    </row>
    <row r="63" ht="16.5">
      <c r="AS63" s="156"/>
    </row>
    <row r="64" ht="16.5">
      <c r="AS64" s="156"/>
    </row>
    <row r="65" ht="16.5">
      <c r="AS65" s="156"/>
    </row>
    <row r="66" ht="16.5">
      <c r="AS66" s="156"/>
    </row>
    <row r="67" ht="16.5">
      <c r="AS67" s="156"/>
    </row>
    <row r="68" ht="16.5">
      <c r="AS68" s="156"/>
    </row>
    <row r="69" ht="16.5">
      <c r="AS69" s="156"/>
    </row>
    <row r="70" ht="16.5">
      <c r="AS70" s="156"/>
    </row>
    <row r="71" ht="16.5">
      <c r="AS71" s="156"/>
    </row>
    <row r="72" ht="16.5">
      <c r="AS72" s="156"/>
    </row>
    <row r="73" ht="16.5">
      <c r="AS73" s="156"/>
    </row>
    <row r="74" ht="16.5">
      <c r="AS74" s="156"/>
    </row>
    <row r="75" ht="16.5">
      <c r="AS75" s="155"/>
    </row>
    <row r="76" ht="16.5">
      <c r="AS76" s="155"/>
    </row>
    <row r="77" ht="16.5">
      <c r="AS77" s="141"/>
    </row>
    <row r="78" ht="16.5">
      <c r="AS78" s="142"/>
    </row>
    <row r="79" ht="16.5">
      <c r="AS79" s="142"/>
    </row>
    <row r="80" ht="16.5">
      <c r="AS80" s="142"/>
    </row>
    <row r="81" ht="16.5">
      <c r="AS81" s="142"/>
    </row>
    <row r="82" ht="16.5">
      <c r="AS82" s="142"/>
    </row>
    <row r="83" ht="16.5">
      <c r="AS83" s="142"/>
    </row>
    <row r="84" ht="16.5">
      <c r="AS84" s="142"/>
    </row>
    <row r="85" ht="16.5">
      <c r="AS85" s="142"/>
    </row>
    <row r="86" ht="16.5">
      <c r="AS86" s="142"/>
    </row>
    <row r="87" ht="16.5">
      <c r="AS87" s="142"/>
    </row>
    <row r="88" ht="16.5">
      <c r="AS88" s="142"/>
    </row>
    <row r="89" ht="16.5">
      <c r="AS89" s="142"/>
    </row>
    <row r="90" ht="16.5">
      <c r="AS90" s="142"/>
    </row>
    <row r="91" ht="16.5">
      <c r="AS91" s="142"/>
    </row>
    <row r="92" ht="16.5">
      <c r="AS92" s="142"/>
    </row>
    <row r="94" ht="16.5">
      <c r="AS94" s="155"/>
    </row>
    <row r="95" ht="16.5">
      <c r="AS95" s="156"/>
    </row>
    <row r="96" ht="16.5">
      <c r="AS96" s="156"/>
    </row>
    <row r="97" ht="16.5">
      <c r="AS97" s="156"/>
    </row>
    <row r="98" ht="16.5">
      <c r="AS98" s="156"/>
    </row>
    <row r="99" ht="16.5">
      <c r="AS99" s="156"/>
    </row>
    <row r="100" ht="16.5">
      <c r="AS100" s="156"/>
    </row>
    <row r="101" ht="16.5">
      <c r="AS101" s="156"/>
    </row>
    <row r="102" ht="16.5">
      <c r="AS102" s="156"/>
    </row>
    <row r="103" ht="16.5">
      <c r="AS103" s="156"/>
    </row>
    <row r="104" ht="16.5">
      <c r="AS104" s="156"/>
    </row>
    <row r="105" ht="16.5">
      <c r="AS105" s="156"/>
    </row>
    <row r="106" ht="16.5">
      <c r="AS106" s="156"/>
    </row>
    <row r="107" ht="16.5">
      <c r="AS107" s="156"/>
    </row>
    <row r="108" ht="16.5">
      <c r="AS108" s="156"/>
    </row>
    <row r="109" ht="16.5">
      <c r="AS109" s="156"/>
    </row>
    <row r="110" ht="16.5">
      <c r="AS110" s="155"/>
    </row>
    <row r="111" ht="16.5">
      <c r="AS111" s="155"/>
    </row>
  </sheetData>
  <sheetProtection/>
  <mergeCells count="9">
    <mergeCell ref="A28:A31"/>
    <mergeCell ref="C5:E5"/>
    <mergeCell ref="F5:H5"/>
    <mergeCell ref="A19:A22"/>
    <mergeCell ref="A23:A27"/>
    <mergeCell ref="A14:A16"/>
    <mergeCell ref="A7:A9"/>
    <mergeCell ref="A10:A12"/>
    <mergeCell ref="A17:A1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1"/>
  <sheetViews>
    <sheetView showGridLines="0" zoomScalePageLayoutView="0" workbookViewId="0" topLeftCell="A1">
      <pane xSplit="2" ySplit="6" topLeftCell="C67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G83" sqref="G83"/>
    </sheetView>
  </sheetViews>
  <sheetFormatPr defaultColWidth="8.8515625" defaultRowHeight="15"/>
  <cols>
    <col min="1" max="1" width="12.7109375" style="1" customWidth="1"/>
    <col min="2" max="2" width="12.7109375" style="35" customWidth="1"/>
    <col min="3" max="3" width="20.8515625" style="1" customWidth="1"/>
    <col min="4" max="5" width="15.421875" style="1" customWidth="1"/>
    <col min="6" max="6" width="15.421875" style="35" customWidth="1"/>
    <col min="7" max="8" width="15.421875" style="1" customWidth="1"/>
    <col min="9" max="16384" width="8.8515625" style="1" customWidth="1"/>
  </cols>
  <sheetData>
    <row r="1" ht="16.5">
      <c r="A1" s="9" t="s">
        <v>32</v>
      </c>
    </row>
    <row r="2" ht="16.5">
      <c r="A2" s="9" t="s">
        <v>36</v>
      </c>
    </row>
    <row r="3" spans="1:2" ht="16.5">
      <c r="A3" s="2" t="s">
        <v>13</v>
      </c>
      <c r="B3" s="3">
        <v>42644</v>
      </c>
    </row>
    <row r="4" spans="1:2" ht="16.5">
      <c r="A4" s="4" t="s">
        <v>16</v>
      </c>
      <c r="B4" s="5" t="s">
        <v>18</v>
      </c>
    </row>
    <row r="5" spans="1:2" ht="16.5">
      <c r="A5" s="35"/>
      <c r="B5" s="1"/>
    </row>
    <row r="6" spans="1:8" ht="49.5">
      <c r="A6" s="36" t="s">
        <v>9</v>
      </c>
      <c r="B6" s="37" t="s">
        <v>0</v>
      </c>
      <c r="C6" s="28" t="s">
        <v>20</v>
      </c>
      <c r="D6" s="28" t="s">
        <v>41</v>
      </c>
      <c r="E6" s="28" t="s">
        <v>40</v>
      </c>
      <c r="F6" s="28" t="s">
        <v>35</v>
      </c>
      <c r="G6" s="28" t="s">
        <v>61</v>
      </c>
      <c r="H6" s="28" t="s">
        <v>62</v>
      </c>
    </row>
    <row r="7" spans="1:7" ht="16.5">
      <c r="A7" s="260">
        <v>2011</v>
      </c>
      <c r="B7" s="31">
        <v>40544</v>
      </c>
      <c r="C7" s="24">
        <v>1966.6001228312846</v>
      </c>
      <c r="D7" s="25"/>
      <c r="E7" s="41">
        <f>_xlfn.IFERROR(C7/C6-1,"")</f>
      </c>
      <c r="F7" s="1"/>
      <c r="G7" s="38"/>
    </row>
    <row r="8" spans="1:7" ht="16.5">
      <c r="A8" s="260"/>
      <c r="B8" s="33">
        <v>40575</v>
      </c>
      <c r="C8" s="25">
        <v>1917.3247028231406</v>
      </c>
      <c r="D8" s="25">
        <f>+C8-C7</f>
        <v>-49.27542000814401</v>
      </c>
      <c r="E8" s="41">
        <f>_xlfn.IFERROR(C8/C7-1,"")</f>
        <v>-0.02505614610518936</v>
      </c>
      <c r="F8" s="1"/>
      <c r="G8" s="9"/>
    </row>
    <row r="9" spans="1:7" ht="16.5">
      <c r="A9" s="260"/>
      <c r="B9" s="33">
        <v>40603</v>
      </c>
      <c r="C9" s="25">
        <v>1861</v>
      </c>
      <c r="D9" s="25">
        <f>+C9-C8</f>
        <v>-56.32470282314057</v>
      </c>
      <c r="E9" s="41">
        <f>_xlfn.IFERROR(C9/C8-1,"")</f>
        <v>-0.029376715764526495</v>
      </c>
      <c r="F9" s="1"/>
      <c r="G9" s="9"/>
    </row>
    <row r="10" spans="1:7" ht="16.5">
      <c r="A10" s="260"/>
      <c r="B10" s="33">
        <v>40634</v>
      </c>
      <c r="C10" s="25">
        <v>1927</v>
      </c>
      <c r="D10" s="25">
        <f aca="true" t="shared" si="0" ref="D10:D73">+C10-C9</f>
        <v>66</v>
      </c>
      <c r="E10" s="41">
        <f>_xlfn.IFERROR(C10/C9-1,"")</f>
        <v>0.03546480386888762</v>
      </c>
      <c r="F10" s="1"/>
      <c r="G10" s="9"/>
    </row>
    <row r="11" spans="1:7" ht="16.5">
      <c r="A11" s="260"/>
      <c r="B11" s="33">
        <v>40664</v>
      </c>
      <c r="C11" s="25">
        <v>2045</v>
      </c>
      <c r="D11" s="25">
        <f t="shared" si="0"/>
        <v>118</v>
      </c>
      <c r="E11" s="41">
        <f aca="true" t="shared" si="1" ref="E11:E74">_xlfn.IFERROR(C11/C10-1,"")</f>
        <v>0.06123508043591075</v>
      </c>
      <c r="F11" s="1"/>
      <c r="G11" s="9"/>
    </row>
    <row r="12" spans="1:7" ht="16.5">
      <c r="A12" s="260"/>
      <c r="B12" s="33">
        <v>40695</v>
      </c>
      <c r="C12" s="25">
        <v>2095</v>
      </c>
      <c r="D12" s="25">
        <f t="shared" si="0"/>
        <v>50</v>
      </c>
      <c r="E12" s="41">
        <f t="shared" si="1"/>
        <v>0.02444987775061125</v>
      </c>
      <c r="F12" s="1"/>
      <c r="G12" s="9"/>
    </row>
    <row r="13" spans="1:7" ht="16.5">
      <c r="A13" s="260"/>
      <c r="B13" s="33">
        <v>40725</v>
      </c>
      <c r="C13" s="25">
        <v>2240</v>
      </c>
      <c r="D13" s="25">
        <f t="shared" si="0"/>
        <v>145</v>
      </c>
      <c r="E13" s="41">
        <f t="shared" si="1"/>
        <v>0.06921241050119331</v>
      </c>
      <c r="F13" s="1"/>
      <c r="G13" s="9"/>
    </row>
    <row r="14" spans="1:7" ht="16.5">
      <c r="A14" s="260"/>
      <c r="B14" s="33">
        <v>40756</v>
      </c>
      <c r="C14" s="25">
        <v>2251.4</v>
      </c>
      <c r="D14" s="25">
        <f t="shared" si="0"/>
        <v>11.400000000000091</v>
      </c>
      <c r="E14" s="41">
        <f t="shared" si="1"/>
        <v>0.005089285714285685</v>
      </c>
      <c r="F14" s="1"/>
      <c r="G14" s="9"/>
    </row>
    <row r="15" spans="1:7" ht="16.5">
      <c r="A15" s="260"/>
      <c r="B15" s="33">
        <v>40787</v>
      </c>
      <c r="C15" s="25">
        <v>2132.8</v>
      </c>
      <c r="D15" s="25">
        <f t="shared" si="0"/>
        <v>-118.59999999999991</v>
      </c>
      <c r="E15" s="41">
        <f t="shared" si="1"/>
        <v>-0.05267833348138928</v>
      </c>
      <c r="F15" s="1"/>
      <c r="G15" s="9"/>
    </row>
    <row r="16" spans="1:7" ht="16.5">
      <c r="A16" s="260"/>
      <c r="B16" s="33">
        <v>40817</v>
      </c>
      <c r="C16" s="25">
        <v>2138</v>
      </c>
      <c r="D16" s="25">
        <f t="shared" si="0"/>
        <v>5.199999999999818</v>
      </c>
      <c r="E16" s="41">
        <f t="shared" si="1"/>
        <v>0.002438109527381771</v>
      </c>
      <c r="F16" s="1"/>
      <c r="G16" s="9"/>
    </row>
    <row r="17" spans="1:7" ht="16.5">
      <c r="A17" s="260"/>
      <c r="B17" s="33">
        <v>40848</v>
      </c>
      <c r="C17" s="25">
        <v>2149</v>
      </c>
      <c r="D17" s="25">
        <f t="shared" si="0"/>
        <v>11</v>
      </c>
      <c r="E17" s="41">
        <f t="shared" si="1"/>
        <v>0.005144995322731605</v>
      </c>
      <c r="F17" s="1"/>
      <c r="G17" s="9"/>
    </row>
    <row r="18" spans="1:7" ht="16.5">
      <c r="A18" s="260"/>
      <c r="B18" s="32">
        <v>40888</v>
      </c>
      <c r="C18" s="26">
        <v>2228</v>
      </c>
      <c r="D18" s="25">
        <f t="shared" si="0"/>
        <v>79</v>
      </c>
      <c r="E18" s="41">
        <f t="shared" si="1"/>
        <v>0.036761284318287624</v>
      </c>
      <c r="F18" s="1"/>
      <c r="G18" s="9"/>
    </row>
    <row r="19" spans="1:7" ht="16.5">
      <c r="A19" s="260">
        <v>2012</v>
      </c>
      <c r="B19" s="31">
        <v>40909</v>
      </c>
      <c r="C19" s="24">
        <v>2101.5</v>
      </c>
      <c r="D19" s="25">
        <f t="shared" si="0"/>
        <v>-126.5</v>
      </c>
      <c r="E19" s="41">
        <f t="shared" si="1"/>
        <v>-0.056777378815080826</v>
      </c>
      <c r="F19" s="41">
        <f>_xlfn.IFERROR(C19/C7-1,"")</f>
        <v>0.06859547886862849</v>
      </c>
      <c r="G19" s="9"/>
    </row>
    <row r="20" spans="1:7" ht="16.5">
      <c r="A20" s="260"/>
      <c r="B20" s="33">
        <v>40940</v>
      </c>
      <c r="C20" s="25">
        <v>2139.9</v>
      </c>
      <c r="D20" s="25">
        <f t="shared" si="0"/>
        <v>38.40000000000009</v>
      </c>
      <c r="E20" s="41">
        <f t="shared" si="1"/>
        <v>0.018272662384011484</v>
      </c>
      <c r="F20" s="41">
        <f aca="true" t="shared" si="2" ref="F20:F76">_xlfn.IFERROR(C20/C8-1,"")</f>
        <v>0.11608638685410533</v>
      </c>
      <c r="G20" s="9"/>
    </row>
    <row r="21" spans="1:7" ht="16.5">
      <c r="A21" s="260"/>
      <c r="B21" s="33">
        <v>40969</v>
      </c>
      <c r="C21" s="25">
        <v>2111.3</v>
      </c>
      <c r="D21" s="25">
        <f t="shared" si="0"/>
        <v>-28.59999999999991</v>
      </c>
      <c r="E21" s="41">
        <f t="shared" si="1"/>
        <v>-0.013365110519183099</v>
      </c>
      <c r="F21" s="41">
        <f t="shared" si="2"/>
        <v>0.1344975819451908</v>
      </c>
      <c r="G21" s="9"/>
    </row>
    <row r="22" spans="1:7" ht="16.5">
      <c r="A22" s="260"/>
      <c r="B22" s="33">
        <v>41000</v>
      </c>
      <c r="C22" s="25">
        <v>2133.6</v>
      </c>
      <c r="D22" s="25">
        <f t="shared" si="0"/>
        <v>22.299999999999727</v>
      </c>
      <c r="E22" s="41">
        <f t="shared" si="1"/>
        <v>0.010562212854639208</v>
      </c>
      <c r="F22" s="41">
        <f t="shared" si="2"/>
        <v>0.10721328489880633</v>
      </c>
      <c r="G22" s="9"/>
    </row>
    <row r="23" spans="1:7" ht="16.5">
      <c r="A23" s="260"/>
      <c r="B23" s="33">
        <v>41030</v>
      </c>
      <c r="C23" s="25">
        <v>2259.3</v>
      </c>
      <c r="D23" s="25">
        <f t="shared" si="0"/>
        <v>125.70000000000027</v>
      </c>
      <c r="E23" s="41">
        <f t="shared" si="1"/>
        <v>0.05891451068616438</v>
      </c>
      <c r="F23" s="41">
        <f t="shared" si="2"/>
        <v>0.10479217603911994</v>
      </c>
      <c r="G23" s="9"/>
    </row>
    <row r="24" spans="1:7" ht="16.5">
      <c r="A24" s="260"/>
      <c r="B24" s="33">
        <v>41061</v>
      </c>
      <c r="C24" s="25">
        <v>2280.2</v>
      </c>
      <c r="D24" s="25">
        <f t="shared" si="0"/>
        <v>20.899999999999636</v>
      </c>
      <c r="E24" s="41">
        <f t="shared" si="1"/>
        <v>0.009250652857079489</v>
      </c>
      <c r="F24" s="41">
        <f t="shared" si="2"/>
        <v>0.08840095465393794</v>
      </c>
      <c r="G24" s="9"/>
    </row>
    <row r="25" spans="1:7" ht="16.5">
      <c r="A25" s="260"/>
      <c r="B25" s="33">
        <v>41091</v>
      </c>
      <c r="C25" s="34">
        <v>2293.1</v>
      </c>
      <c r="D25" s="25">
        <f t="shared" si="0"/>
        <v>12.900000000000091</v>
      </c>
      <c r="E25" s="41">
        <f t="shared" si="1"/>
        <v>0.005657398473818187</v>
      </c>
      <c r="F25" s="41">
        <f t="shared" si="2"/>
        <v>0.023705357142857153</v>
      </c>
      <c r="G25" s="9"/>
    </row>
    <row r="26" spans="1:7" ht="16.5">
      <c r="A26" s="260"/>
      <c r="B26" s="33">
        <v>41122</v>
      </c>
      <c r="C26" s="25">
        <v>2409.4</v>
      </c>
      <c r="D26" s="25">
        <f t="shared" si="0"/>
        <v>116.30000000000018</v>
      </c>
      <c r="E26" s="41">
        <f t="shared" si="1"/>
        <v>0.050717369499803766</v>
      </c>
      <c r="F26" s="41">
        <f t="shared" si="2"/>
        <v>0.07017855556542596</v>
      </c>
      <c r="G26" s="9"/>
    </row>
    <row r="27" spans="1:7" ht="16.5">
      <c r="A27" s="260"/>
      <c r="B27" s="33">
        <v>41153</v>
      </c>
      <c r="C27" s="25">
        <v>2664.1</v>
      </c>
      <c r="D27" s="25">
        <f t="shared" si="0"/>
        <v>254.69999999999982</v>
      </c>
      <c r="E27" s="41">
        <f t="shared" si="1"/>
        <v>0.10571096538557301</v>
      </c>
      <c r="F27" s="41">
        <f t="shared" si="2"/>
        <v>0.24910915228807196</v>
      </c>
      <c r="G27" s="9"/>
    </row>
    <row r="28" spans="1:7" ht="16.5">
      <c r="A28" s="260"/>
      <c r="B28" s="33">
        <v>41183</v>
      </c>
      <c r="C28" s="25">
        <v>2662.3</v>
      </c>
      <c r="D28" s="25">
        <f t="shared" si="0"/>
        <v>-1.7999999999997272</v>
      </c>
      <c r="E28" s="41">
        <f t="shared" si="1"/>
        <v>-0.0006756503134265346</v>
      </c>
      <c r="F28" s="41">
        <f t="shared" si="2"/>
        <v>0.24522918615528533</v>
      </c>
      <c r="G28" s="9"/>
    </row>
    <row r="29" spans="1:7" ht="16.5">
      <c r="A29" s="260"/>
      <c r="B29" s="33">
        <v>41214</v>
      </c>
      <c r="C29" s="25">
        <v>2608.5</v>
      </c>
      <c r="D29" s="25">
        <f t="shared" si="0"/>
        <v>-53.80000000000018</v>
      </c>
      <c r="E29" s="41">
        <f t="shared" si="1"/>
        <v>-0.02020809074860086</v>
      </c>
      <c r="F29" s="41">
        <f t="shared" si="2"/>
        <v>0.21382038157282457</v>
      </c>
      <c r="G29" s="9"/>
    </row>
    <row r="30" spans="1:7" ht="16.5">
      <c r="A30" s="260"/>
      <c r="B30" s="32">
        <v>41244</v>
      </c>
      <c r="C30" s="26">
        <v>2656.2</v>
      </c>
      <c r="D30" s="25">
        <f t="shared" si="0"/>
        <v>47.69999999999982</v>
      </c>
      <c r="E30" s="41">
        <f t="shared" si="1"/>
        <v>0.01828637147786072</v>
      </c>
      <c r="F30" s="41">
        <f t="shared" si="2"/>
        <v>0.19219030520646307</v>
      </c>
      <c r="G30" s="9"/>
    </row>
    <row r="31" spans="1:8" ht="16.5">
      <c r="A31" s="260">
        <v>2013</v>
      </c>
      <c r="B31" s="31">
        <v>41275</v>
      </c>
      <c r="C31" s="24">
        <v>2417.6</v>
      </c>
      <c r="D31" s="25">
        <f t="shared" si="0"/>
        <v>-238.5999999999999</v>
      </c>
      <c r="E31" s="41">
        <f t="shared" si="1"/>
        <v>-0.08982757322490775</v>
      </c>
      <c r="F31" s="41">
        <f t="shared" si="2"/>
        <v>0.1504163692600522</v>
      </c>
      <c r="G31" s="9"/>
      <c r="H31" s="39"/>
    </row>
    <row r="32" spans="1:8" ht="16.5">
      <c r="A32" s="260"/>
      <c r="B32" s="33">
        <v>41306</v>
      </c>
      <c r="C32" s="25">
        <v>2356.3</v>
      </c>
      <c r="D32" s="25">
        <f t="shared" si="0"/>
        <v>-61.29999999999973</v>
      </c>
      <c r="E32" s="41">
        <f t="shared" si="1"/>
        <v>-0.025355724685638514</v>
      </c>
      <c r="F32" s="41">
        <f t="shared" si="2"/>
        <v>0.10112622085144163</v>
      </c>
      <c r="G32" s="9"/>
      <c r="H32" s="39"/>
    </row>
    <row r="33" spans="1:8" ht="16.5">
      <c r="A33" s="260"/>
      <c r="B33" s="33">
        <v>41334</v>
      </c>
      <c r="C33" s="25">
        <v>2278</v>
      </c>
      <c r="D33" s="25">
        <f t="shared" si="0"/>
        <v>-78.30000000000018</v>
      </c>
      <c r="E33" s="41">
        <f t="shared" si="1"/>
        <v>-0.033230064083520805</v>
      </c>
      <c r="F33" s="41">
        <f t="shared" si="2"/>
        <v>0.07895609340216914</v>
      </c>
      <c r="G33" s="9"/>
      <c r="H33" s="39"/>
    </row>
    <row r="34" spans="1:8" ht="16.5">
      <c r="A34" s="260"/>
      <c r="B34" s="33">
        <v>41365</v>
      </c>
      <c r="C34" s="25">
        <v>2202.9</v>
      </c>
      <c r="D34" s="25">
        <f t="shared" si="0"/>
        <v>-75.09999999999991</v>
      </c>
      <c r="E34" s="41">
        <f t="shared" si="1"/>
        <v>-0.032967515364354605</v>
      </c>
      <c r="F34" s="41">
        <f t="shared" si="2"/>
        <v>0.032480314960630086</v>
      </c>
      <c r="G34" s="9"/>
      <c r="H34" s="39"/>
    </row>
    <row r="35" spans="1:8" ht="16.5">
      <c r="A35" s="260"/>
      <c r="B35" s="33">
        <v>41395</v>
      </c>
      <c r="C35" s="25">
        <v>2198.8</v>
      </c>
      <c r="D35" s="25">
        <f t="shared" si="0"/>
        <v>-4.099999999999909</v>
      </c>
      <c r="E35" s="41">
        <f t="shared" si="1"/>
        <v>-0.0018611829860637474</v>
      </c>
      <c r="F35" s="41">
        <f t="shared" si="2"/>
        <v>-0.026778205638914754</v>
      </c>
      <c r="G35" s="9"/>
      <c r="H35" s="39"/>
    </row>
    <row r="36" spans="1:8" ht="16.5">
      <c r="A36" s="260"/>
      <c r="B36" s="33">
        <v>41426</v>
      </c>
      <c r="C36" s="25">
        <v>2301</v>
      </c>
      <c r="D36" s="25">
        <f t="shared" si="0"/>
        <v>102.19999999999982</v>
      </c>
      <c r="E36" s="41">
        <f t="shared" si="1"/>
        <v>0.04647989812625064</v>
      </c>
      <c r="F36" s="41">
        <f t="shared" si="2"/>
        <v>0.009122006841505215</v>
      </c>
      <c r="G36" s="9"/>
      <c r="H36" s="39"/>
    </row>
    <row r="37" spans="1:8" ht="16.5">
      <c r="A37" s="260"/>
      <c r="B37" s="33">
        <v>41456</v>
      </c>
      <c r="C37" s="34">
        <v>2401.2</v>
      </c>
      <c r="D37" s="25">
        <f t="shared" si="0"/>
        <v>100.19999999999982</v>
      </c>
      <c r="E37" s="41">
        <f t="shared" si="1"/>
        <v>0.04354628422425022</v>
      </c>
      <c r="F37" s="41">
        <f t="shared" si="2"/>
        <v>0.04714142427281831</v>
      </c>
      <c r="G37" s="9"/>
      <c r="H37" s="39"/>
    </row>
    <row r="38" spans="1:8" ht="16.5">
      <c r="A38" s="260"/>
      <c r="B38" s="33">
        <v>41487</v>
      </c>
      <c r="C38" s="25">
        <v>2825.1</v>
      </c>
      <c r="D38" s="25">
        <f t="shared" si="0"/>
        <v>423.9000000000001</v>
      </c>
      <c r="E38" s="41">
        <f t="shared" si="1"/>
        <v>0.17653673163418304</v>
      </c>
      <c r="F38" s="41">
        <f t="shared" si="2"/>
        <v>0.17253258072549182</v>
      </c>
      <c r="G38" s="9"/>
      <c r="H38" s="39"/>
    </row>
    <row r="39" spans="1:8" ht="16.5">
      <c r="A39" s="260"/>
      <c r="B39" s="33">
        <v>41530</v>
      </c>
      <c r="C39" s="25">
        <v>2877.5</v>
      </c>
      <c r="D39" s="25">
        <f t="shared" si="0"/>
        <v>52.40000000000009</v>
      </c>
      <c r="E39" s="41">
        <f t="shared" si="1"/>
        <v>0.018548015999433787</v>
      </c>
      <c r="F39" s="41">
        <f t="shared" si="2"/>
        <v>0.08010209826958459</v>
      </c>
      <c r="G39" s="9"/>
      <c r="H39" s="39"/>
    </row>
    <row r="40" spans="1:8" ht="16.5">
      <c r="A40" s="260"/>
      <c r="B40" s="33">
        <v>41560</v>
      </c>
      <c r="C40" s="25">
        <v>2919</v>
      </c>
      <c r="D40" s="25">
        <f t="shared" si="0"/>
        <v>41.5</v>
      </c>
      <c r="E40" s="41">
        <f t="shared" si="1"/>
        <v>0.014422241529105095</v>
      </c>
      <c r="F40" s="41">
        <f t="shared" si="2"/>
        <v>0.09642038838598199</v>
      </c>
      <c r="G40" s="9"/>
      <c r="H40" s="39"/>
    </row>
    <row r="41" spans="1:8" ht="16.5">
      <c r="A41" s="260"/>
      <c r="B41" s="33">
        <v>41591</v>
      </c>
      <c r="C41" s="25">
        <v>2931.1</v>
      </c>
      <c r="D41" s="25">
        <f t="shared" si="0"/>
        <v>12.099999999999909</v>
      </c>
      <c r="E41" s="41">
        <f t="shared" si="1"/>
        <v>0.004145255224391908</v>
      </c>
      <c r="F41" s="41">
        <f t="shared" si="2"/>
        <v>0.12367260877899167</v>
      </c>
      <c r="G41" s="9"/>
      <c r="H41" s="39"/>
    </row>
    <row r="42" spans="1:8" ht="16.5">
      <c r="A42" s="260"/>
      <c r="B42" s="32">
        <v>41621</v>
      </c>
      <c r="C42" s="26">
        <v>3009.3</v>
      </c>
      <c r="D42" s="25">
        <f t="shared" si="0"/>
        <v>78.20000000000027</v>
      </c>
      <c r="E42" s="41">
        <f t="shared" si="1"/>
        <v>0.026679403636860055</v>
      </c>
      <c r="F42" s="41">
        <f t="shared" si="2"/>
        <v>0.13293426699796718</v>
      </c>
      <c r="G42" s="9"/>
      <c r="H42" s="39"/>
    </row>
    <row r="43" spans="1:8" ht="16.5">
      <c r="A43" s="260">
        <v>2014</v>
      </c>
      <c r="B43" s="31">
        <v>41652</v>
      </c>
      <c r="C43" s="24">
        <v>2905.1</v>
      </c>
      <c r="D43" s="25">
        <f t="shared" si="0"/>
        <v>-104.20000000000027</v>
      </c>
      <c r="E43" s="41">
        <f t="shared" si="1"/>
        <v>-0.03462599275579048</v>
      </c>
      <c r="F43" s="41">
        <f t="shared" si="2"/>
        <v>0.20164626075446734</v>
      </c>
      <c r="G43" s="9"/>
      <c r="H43" s="40"/>
    </row>
    <row r="44" spans="1:8" ht="16.5">
      <c r="A44" s="260"/>
      <c r="B44" s="33">
        <v>41683</v>
      </c>
      <c r="C44" s="25">
        <v>2792</v>
      </c>
      <c r="D44" s="25">
        <f t="shared" si="0"/>
        <v>-113.09999999999991</v>
      </c>
      <c r="E44" s="41">
        <f t="shared" si="1"/>
        <v>-0.0389315341984785</v>
      </c>
      <c r="F44" s="41">
        <f t="shared" si="2"/>
        <v>0.1849085430547892</v>
      </c>
      <c r="G44" s="9"/>
      <c r="H44" s="40"/>
    </row>
    <row r="45" spans="1:8" ht="16.5">
      <c r="A45" s="260"/>
      <c r="B45" s="33">
        <v>41711</v>
      </c>
      <c r="C45" s="25">
        <v>3161.3</v>
      </c>
      <c r="D45" s="25">
        <f t="shared" si="0"/>
        <v>369.3000000000002</v>
      </c>
      <c r="E45" s="41">
        <f t="shared" si="1"/>
        <v>0.13227077363896855</v>
      </c>
      <c r="F45" s="41">
        <f t="shared" si="2"/>
        <v>0.3877524143985953</v>
      </c>
      <c r="G45" s="9"/>
      <c r="H45" s="40"/>
    </row>
    <row r="46" spans="1:8" ht="16.5">
      <c r="A46" s="260"/>
      <c r="B46" s="33">
        <v>41742</v>
      </c>
      <c r="C46" s="25">
        <v>3185.4</v>
      </c>
      <c r="D46" s="25">
        <f t="shared" si="0"/>
        <v>24.09999999999991</v>
      </c>
      <c r="E46" s="41">
        <f t="shared" si="1"/>
        <v>0.00762344605067522</v>
      </c>
      <c r="F46" s="41">
        <f t="shared" si="2"/>
        <v>0.4460029960506604</v>
      </c>
      <c r="G46" s="9"/>
      <c r="H46" s="40"/>
    </row>
    <row r="47" spans="1:8" ht="16.5">
      <c r="A47" s="260"/>
      <c r="B47" s="33">
        <v>41772</v>
      </c>
      <c r="C47" s="25">
        <v>3177.2</v>
      </c>
      <c r="D47" s="25">
        <f t="shared" si="0"/>
        <v>-8.200000000000273</v>
      </c>
      <c r="E47" s="41">
        <f t="shared" si="1"/>
        <v>-0.002574244992779695</v>
      </c>
      <c r="F47" s="41">
        <f t="shared" si="2"/>
        <v>0.444969983627433</v>
      </c>
      <c r="G47" s="9"/>
      <c r="H47" s="40"/>
    </row>
    <row r="48" spans="1:8" ht="16.5">
      <c r="A48" s="260"/>
      <c r="B48" s="33">
        <v>41803</v>
      </c>
      <c r="C48" s="25">
        <v>3150</v>
      </c>
      <c r="D48" s="25">
        <f t="shared" si="0"/>
        <v>-27.199999999999818</v>
      </c>
      <c r="E48" s="41">
        <f t="shared" si="1"/>
        <v>-0.008560997104368528</v>
      </c>
      <c r="F48" s="41">
        <f t="shared" si="2"/>
        <v>0.36897001303780974</v>
      </c>
      <c r="G48" s="9"/>
      <c r="H48" s="40"/>
    </row>
    <row r="49" spans="1:8" ht="16.5">
      <c r="A49" s="260"/>
      <c r="B49" s="33">
        <v>41833</v>
      </c>
      <c r="C49" s="34">
        <v>3233.3</v>
      </c>
      <c r="D49" s="25">
        <f t="shared" si="0"/>
        <v>83.30000000000018</v>
      </c>
      <c r="E49" s="41">
        <f t="shared" si="1"/>
        <v>0.026444444444444493</v>
      </c>
      <c r="F49" s="41">
        <f t="shared" si="2"/>
        <v>0.34653506580043336</v>
      </c>
      <c r="G49" s="9"/>
      <c r="H49" s="40"/>
    </row>
    <row r="50" spans="1:8" ht="16.5">
      <c r="A50" s="260"/>
      <c r="B50" s="33">
        <v>41864</v>
      </c>
      <c r="C50" s="25">
        <v>3243.8</v>
      </c>
      <c r="D50" s="25">
        <f t="shared" si="0"/>
        <v>10.5</v>
      </c>
      <c r="E50" s="41">
        <f t="shared" si="1"/>
        <v>0.003247456159341855</v>
      </c>
      <c r="F50" s="41">
        <f t="shared" si="2"/>
        <v>0.1482071431099785</v>
      </c>
      <c r="G50" s="9"/>
      <c r="H50" s="40"/>
    </row>
    <row r="51" spans="1:8" ht="16.5">
      <c r="A51" s="260"/>
      <c r="B51" s="33">
        <v>41895</v>
      </c>
      <c r="C51" s="25">
        <v>3092.5</v>
      </c>
      <c r="D51" s="25">
        <f t="shared" si="0"/>
        <v>-151.30000000000018</v>
      </c>
      <c r="E51" s="41">
        <f t="shared" si="1"/>
        <v>-0.04664282631481598</v>
      </c>
      <c r="F51" s="41">
        <f t="shared" si="2"/>
        <v>0.07471763683753263</v>
      </c>
      <c r="G51" s="9"/>
      <c r="H51" s="40"/>
    </row>
    <row r="52" spans="1:8" ht="16.5">
      <c r="A52" s="260"/>
      <c r="B52" s="33">
        <v>41925</v>
      </c>
      <c r="C52" s="25">
        <v>2939.6</v>
      </c>
      <c r="D52" s="25">
        <f t="shared" si="0"/>
        <v>-152.9000000000001</v>
      </c>
      <c r="E52" s="41">
        <f t="shared" si="1"/>
        <v>-0.04944219886822965</v>
      </c>
      <c r="F52" s="41">
        <f t="shared" si="2"/>
        <v>0.007057211373758143</v>
      </c>
      <c r="G52" s="9"/>
      <c r="H52" s="40"/>
    </row>
    <row r="53" spans="1:8" ht="16.5">
      <c r="A53" s="260"/>
      <c r="B53" s="33">
        <v>41956</v>
      </c>
      <c r="C53" s="25">
        <v>2852.4</v>
      </c>
      <c r="D53" s="25">
        <f t="shared" si="0"/>
        <v>-87.19999999999982</v>
      </c>
      <c r="E53" s="41">
        <f t="shared" si="1"/>
        <v>-0.029663899850319697</v>
      </c>
      <c r="F53" s="41">
        <f t="shared" si="2"/>
        <v>-0.026849988059090335</v>
      </c>
      <c r="G53" s="9"/>
      <c r="H53" s="40"/>
    </row>
    <row r="54" spans="1:8" ht="16.5">
      <c r="A54" s="260"/>
      <c r="B54" s="32">
        <v>41986</v>
      </c>
      <c r="C54" s="26">
        <v>2861.5</v>
      </c>
      <c r="D54" s="25">
        <f t="shared" si="0"/>
        <v>9.099999999999909</v>
      </c>
      <c r="E54" s="41">
        <f t="shared" si="1"/>
        <v>0.003190295891179362</v>
      </c>
      <c r="F54" s="41">
        <f t="shared" si="2"/>
        <v>-0.049114411989499285</v>
      </c>
      <c r="G54" s="9"/>
      <c r="H54" s="40"/>
    </row>
    <row r="55" spans="1:8" ht="16.5">
      <c r="A55" s="260">
        <v>2015</v>
      </c>
      <c r="B55" s="31">
        <v>42017</v>
      </c>
      <c r="C55" s="24">
        <v>2693.4</v>
      </c>
      <c r="D55" s="25">
        <f t="shared" si="0"/>
        <v>-168.0999999999999</v>
      </c>
      <c r="E55" s="41">
        <f t="shared" si="1"/>
        <v>-0.05874541324480165</v>
      </c>
      <c r="F55" s="41">
        <f t="shared" si="2"/>
        <v>-0.07287184606381869</v>
      </c>
      <c r="G55" s="41">
        <f>+C55/$C$55-1</f>
        <v>0</v>
      </c>
      <c r="H55" s="41">
        <f>+C55/$C$55-1</f>
        <v>0</v>
      </c>
    </row>
    <row r="56" spans="1:8" ht="16.5">
      <c r="A56" s="260"/>
      <c r="B56" s="33">
        <v>42048</v>
      </c>
      <c r="C56" s="25">
        <v>2485.2</v>
      </c>
      <c r="D56" s="25">
        <f t="shared" si="0"/>
        <v>-208.20000000000027</v>
      </c>
      <c r="E56" s="41">
        <f t="shared" si="1"/>
        <v>-0.0773000668300291</v>
      </c>
      <c r="F56" s="41">
        <f t="shared" si="2"/>
        <v>-0.10988538681948434</v>
      </c>
      <c r="G56" s="41">
        <f aca="true" t="shared" si="3" ref="G56:G66">+C56/$C$55-1</f>
        <v>-0.0773000668300291</v>
      </c>
      <c r="H56" s="41">
        <f aca="true" t="shared" si="4" ref="H56:H76">+C56/$C$55-1</f>
        <v>-0.0773000668300291</v>
      </c>
    </row>
    <row r="57" spans="1:8" ht="16.5">
      <c r="A57" s="260"/>
      <c r="B57" s="33">
        <v>42076</v>
      </c>
      <c r="C57" s="25">
        <v>2463</v>
      </c>
      <c r="D57" s="25">
        <f t="shared" si="0"/>
        <v>-22.199999999999818</v>
      </c>
      <c r="E57" s="41">
        <f t="shared" si="1"/>
        <v>-0.00893288266537895</v>
      </c>
      <c r="F57" s="41">
        <f t="shared" si="2"/>
        <v>-0.22089014013222408</v>
      </c>
      <c r="G57" s="41">
        <f t="shared" si="3"/>
        <v>-0.08554243706838938</v>
      </c>
      <c r="H57" s="41">
        <f t="shared" si="4"/>
        <v>-0.08554243706838938</v>
      </c>
    </row>
    <row r="58" spans="1:8" ht="16.5">
      <c r="A58" s="260"/>
      <c r="B58" s="33">
        <v>42107</v>
      </c>
      <c r="C58" s="25">
        <v>2523.2</v>
      </c>
      <c r="D58" s="25">
        <f t="shared" si="0"/>
        <v>60.19999999999982</v>
      </c>
      <c r="E58" s="41">
        <f t="shared" si="1"/>
        <v>0.024441737718229772</v>
      </c>
      <c r="F58" s="41">
        <f t="shared" si="2"/>
        <v>-0.2078859797827589</v>
      </c>
      <c r="G58" s="41">
        <f t="shared" si="3"/>
        <v>-0.06319150516076344</v>
      </c>
      <c r="H58" s="41">
        <f t="shared" si="4"/>
        <v>-0.06319150516076344</v>
      </c>
    </row>
    <row r="59" spans="1:8" ht="16.5">
      <c r="A59" s="260"/>
      <c r="B59" s="33">
        <v>42137</v>
      </c>
      <c r="C59" s="25">
        <v>2463.3</v>
      </c>
      <c r="D59" s="25">
        <f t="shared" si="0"/>
        <v>-59.899999999999636</v>
      </c>
      <c r="E59" s="41">
        <f t="shared" si="1"/>
        <v>-0.02373969562460354</v>
      </c>
      <c r="F59" s="41">
        <f t="shared" si="2"/>
        <v>-0.22469469973561618</v>
      </c>
      <c r="G59" s="41">
        <f t="shared" si="3"/>
        <v>-0.08543105368678994</v>
      </c>
      <c r="H59" s="41">
        <f t="shared" si="4"/>
        <v>-0.08543105368678994</v>
      </c>
    </row>
    <row r="60" spans="1:8" ht="16.5">
      <c r="A60" s="260"/>
      <c r="B60" s="33">
        <v>42168</v>
      </c>
      <c r="C60" s="25">
        <v>2600.2</v>
      </c>
      <c r="D60" s="25">
        <f t="shared" si="0"/>
        <v>136.89999999999964</v>
      </c>
      <c r="E60" s="41">
        <f t="shared" si="1"/>
        <v>0.05557585352981764</v>
      </c>
      <c r="F60" s="41">
        <f t="shared" si="2"/>
        <v>-0.17453968253968255</v>
      </c>
      <c r="G60" s="41">
        <f t="shared" si="3"/>
        <v>-0.034603103883567354</v>
      </c>
      <c r="H60" s="41">
        <f t="shared" si="4"/>
        <v>-0.034603103883567354</v>
      </c>
    </row>
    <row r="61" spans="1:8" ht="16.5">
      <c r="A61" s="260"/>
      <c r="B61" s="33">
        <v>42198</v>
      </c>
      <c r="C61" s="34">
        <v>2613.4</v>
      </c>
      <c r="D61" s="25">
        <f t="shared" si="0"/>
        <v>13.200000000000273</v>
      </c>
      <c r="E61" s="41">
        <f t="shared" si="1"/>
        <v>0.005076532574417536</v>
      </c>
      <c r="F61" s="41">
        <f t="shared" si="2"/>
        <v>-0.19172362601676307</v>
      </c>
      <c r="G61" s="41">
        <f t="shared" si="3"/>
        <v>-0.02970223509319081</v>
      </c>
      <c r="H61" s="41">
        <f t="shared" si="4"/>
        <v>-0.02970223509319081</v>
      </c>
    </row>
    <row r="62" spans="1:8" ht="16.5">
      <c r="A62" s="260"/>
      <c r="B62" s="33">
        <v>42229</v>
      </c>
      <c r="C62" s="48">
        <f>+C61-73.2</f>
        <v>2540.2000000000003</v>
      </c>
      <c r="D62" s="25">
        <f t="shared" si="0"/>
        <v>-73.19999999999982</v>
      </c>
      <c r="E62" s="41">
        <f t="shared" si="1"/>
        <v>-0.028009489553837863</v>
      </c>
      <c r="F62" s="41">
        <f t="shared" si="2"/>
        <v>-0.21690609778654657</v>
      </c>
      <c r="G62" s="41">
        <f t="shared" si="3"/>
        <v>-0.056879780203460295</v>
      </c>
      <c r="H62" s="41">
        <f t="shared" si="4"/>
        <v>-0.056879780203460295</v>
      </c>
    </row>
    <row r="63" spans="1:8" ht="16.5">
      <c r="A63" s="260"/>
      <c r="B63" s="33">
        <v>42260</v>
      </c>
      <c r="C63" s="25">
        <v>2307.9</v>
      </c>
      <c r="D63" s="25">
        <f t="shared" si="0"/>
        <v>-232.30000000000018</v>
      </c>
      <c r="E63" s="41">
        <f t="shared" si="1"/>
        <v>-0.0914494921659712</v>
      </c>
      <c r="F63" s="41">
        <f t="shared" si="2"/>
        <v>-0.25371059013742925</v>
      </c>
      <c r="G63" s="41">
        <f t="shared" si="3"/>
        <v>-0.14312764535531297</v>
      </c>
      <c r="H63" s="41">
        <f t="shared" si="4"/>
        <v>-0.14312764535531297</v>
      </c>
    </row>
    <row r="64" spans="1:8" ht="16.5">
      <c r="A64" s="260"/>
      <c r="B64" s="33">
        <v>42290</v>
      </c>
      <c r="C64" s="25">
        <v>2026.8</v>
      </c>
      <c r="D64" s="25">
        <f t="shared" si="0"/>
        <v>-281.10000000000014</v>
      </c>
      <c r="E64" s="41">
        <f t="shared" si="1"/>
        <v>-0.12179903808657222</v>
      </c>
      <c r="F64" s="41">
        <f t="shared" si="2"/>
        <v>-0.31051843788270517</v>
      </c>
      <c r="G64" s="41">
        <f t="shared" si="3"/>
        <v>-0.24749387391401212</v>
      </c>
      <c r="H64" s="41">
        <f t="shared" si="4"/>
        <v>-0.24749387391401212</v>
      </c>
    </row>
    <row r="65" spans="1:8" ht="16.5">
      <c r="A65" s="260"/>
      <c r="B65" s="33">
        <v>42321</v>
      </c>
      <c r="C65" s="48">
        <v>1959.1</v>
      </c>
      <c r="D65" s="25">
        <f t="shared" si="0"/>
        <v>-67.70000000000005</v>
      </c>
      <c r="E65" s="41">
        <f t="shared" si="1"/>
        <v>-0.033402407736333184</v>
      </c>
      <c r="F65" s="41">
        <f t="shared" si="2"/>
        <v>-0.3131748702846726</v>
      </c>
      <c r="G65" s="41">
        <f t="shared" si="3"/>
        <v>-0.2726293903616248</v>
      </c>
      <c r="H65" s="41">
        <f t="shared" si="4"/>
        <v>-0.2726293903616248</v>
      </c>
    </row>
    <row r="66" spans="1:8" ht="16.5">
      <c r="A66" s="260"/>
      <c r="B66" s="32">
        <v>42351</v>
      </c>
      <c r="C66" s="26">
        <v>1997.9</v>
      </c>
      <c r="D66" s="25">
        <f t="shared" si="0"/>
        <v>38.80000000000018</v>
      </c>
      <c r="E66" s="41">
        <f t="shared" si="1"/>
        <v>0.019805012505742514</v>
      </c>
      <c r="F66" s="41">
        <f t="shared" si="2"/>
        <v>-0.30179975537305603</v>
      </c>
      <c r="G66" s="41">
        <f t="shared" si="3"/>
        <v>-0.25822380634142716</v>
      </c>
      <c r="H66" s="41">
        <f t="shared" si="4"/>
        <v>-0.25822380634142716</v>
      </c>
    </row>
    <row r="67" spans="1:13" ht="16.5">
      <c r="A67" s="260">
        <v>2016</v>
      </c>
      <c r="B67" s="31">
        <v>42382</v>
      </c>
      <c r="C67" s="24">
        <v>1869.1</v>
      </c>
      <c r="D67" s="25">
        <f t="shared" si="0"/>
        <v>-128.80000000000018</v>
      </c>
      <c r="E67" s="41">
        <f t="shared" si="1"/>
        <v>-0.06446769107562955</v>
      </c>
      <c r="F67" s="41">
        <f t="shared" si="2"/>
        <v>-0.30604440484146433</v>
      </c>
      <c r="G67" s="41">
        <f>+C67/$C$67-1</f>
        <v>0</v>
      </c>
      <c r="H67" s="41">
        <f t="shared" si="4"/>
        <v>-0.30604440484146433</v>
      </c>
      <c r="I67" s="39"/>
      <c r="K67" s="93"/>
      <c r="L67" s="93"/>
      <c r="M67" s="93"/>
    </row>
    <row r="68" spans="1:12" ht="16.5">
      <c r="A68" s="260"/>
      <c r="B68" s="33">
        <v>42413</v>
      </c>
      <c r="C68" s="25">
        <v>1830.7</v>
      </c>
      <c r="D68" s="25">
        <f t="shared" si="0"/>
        <v>-38.399999999999864</v>
      </c>
      <c r="E68" s="41">
        <f t="shared" si="1"/>
        <v>-0.020544647156385376</v>
      </c>
      <c r="F68" s="41">
        <f t="shared" si="2"/>
        <v>-0.26335908578786404</v>
      </c>
      <c r="G68" s="41">
        <f aca="true" t="shared" si="5" ref="G68:G75">+C68/$C$67-1</f>
        <v>-0.020544647156385376</v>
      </c>
      <c r="H68" s="41">
        <f t="shared" si="4"/>
        <v>-0.3203014776861959</v>
      </c>
      <c r="K68" s="9"/>
      <c r="L68" s="40"/>
    </row>
    <row r="69" spans="1:13" ht="16.5">
      <c r="A69" s="260"/>
      <c r="B69" s="33">
        <v>42442</v>
      </c>
      <c r="C69" s="25">
        <f>+C70+46</f>
        <v>1850.6</v>
      </c>
      <c r="D69" s="25">
        <f t="shared" si="0"/>
        <v>19.899999999999864</v>
      </c>
      <c r="E69" s="41">
        <f t="shared" si="1"/>
        <v>0.010870158955590625</v>
      </c>
      <c r="F69" s="41">
        <f t="shared" si="2"/>
        <v>-0.24863987007714172</v>
      </c>
      <c r="G69" s="41">
        <f t="shared" si="5"/>
        <v>-0.009897811781071075</v>
      </c>
      <c r="H69" s="41">
        <f t="shared" si="4"/>
        <v>-0.3129130467067648</v>
      </c>
      <c r="I69" s="9"/>
      <c r="K69" s="9"/>
      <c r="L69" s="9"/>
      <c r="M69" s="9"/>
    </row>
    <row r="70" spans="1:13" ht="16.5">
      <c r="A70" s="260"/>
      <c r="B70" s="106">
        <v>42473</v>
      </c>
      <c r="C70" s="25">
        <v>1804.6</v>
      </c>
      <c r="D70" s="25">
        <f t="shared" si="0"/>
        <v>-46</v>
      </c>
      <c r="E70" s="41">
        <f t="shared" si="1"/>
        <v>-0.02485680319896255</v>
      </c>
      <c r="F70" s="41">
        <f t="shared" si="2"/>
        <v>-0.28479708306911855</v>
      </c>
      <c r="G70" s="41">
        <f t="shared" si="5"/>
        <v>-0.0345085870204912</v>
      </c>
      <c r="H70" s="41">
        <f t="shared" si="4"/>
        <v>-0.3299918318853494</v>
      </c>
      <c r="I70" s="94"/>
      <c r="K70" s="94"/>
      <c r="L70" s="94"/>
      <c r="M70" s="94"/>
    </row>
    <row r="71" spans="1:8" ht="16.5">
      <c r="A71" s="260"/>
      <c r="B71" s="33">
        <v>42503</v>
      </c>
      <c r="C71" s="25">
        <v>1713.8</v>
      </c>
      <c r="D71" s="25">
        <f t="shared" si="0"/>
        <v>-90.79999999999995</v>
      </c>
      <c r="E71" s="41">
        <f t="shared" si="1"/>
        <v>-0.05031585947024264</v>
      </c>
      <c r="F71" s="41">
        <f t="shared" si="2"/>
        <v>-0.30426663418990796</v>
      </c>
      <c r="G71" s="41">
        <f t="shared" si="5"/>
        <v>-0.0830881172756942</v>
      </c>
      <c r="H71" s="41">
        <f t="shared" si="4"/>
        <v>-0.3637038687161209</v>
      </c>
    </row>
    <row r="72" spans="1:8" ht="16.5">
      <c r="A72" s="260"/>
      <c r="B72" s="33">
        <v>42534</v>
      </c>
      <c r="C72" s="25">
        <v>1920.9</v>
      </c>
      <c r="D72" s="25">
        <f t="shared" si="0"/>
        <v>207.10000000000014</v>
      </c>
      <c r="E72" s="41">
        <f t="shared" si="1"/>
        <v>0.12084257206208426</v>
      </c>
      <c r="F72" s="41">
        <f t="shared" si="2"/>
        <v>-0.26124913468194744</v>
      </c>
      <c r="G72" s="41">
        <f t="shared" si="5"/>
        <v>0.027713872986999233</v>
      </c>
      <c r="H72" s="41">
        <f t="shared" si="4"/>
        <v>-0.28681220761862325</v>
      </c>
    </row>
    <row r="73" spans="1:8" ht="16.5">
      <c r="A73" s="260"/>
      <c r="B73" s="33">
        <v>42564</v>
      </c>
      <c r="C73" s="34">
        <v>1840.5</v>
      </c>
      <c r="D73" s="25">
        <f t="shared" si="0"/>
        <v>-80.40000000000009</v>
      </c>
      <c r="E73" s="41">
        <f t="shared" si="1"/>
        <v>-0.04185538029048885</v>
      </c>
      <c r="F73" s="41">
        <f t="shared" si="2"/>
        <v>-0.29574500650493607</v>
      </c>
      <c r="G73" s="41">
        <f t="shared" si="5"/>
        <v>-0.015301481996682798</v>
      </c>
      <c r="H73" s="41">
        <f t="shared" si="4"/>
        <v>-0.31666295388728005</v>
      </c>
    </row>
    <row r="74" spans="1:8" ht="16.5">
      <c r="A74" s="260"/>
      <c r="B74" s="33">
        <v>42595</v>
      </c>
      <c r="C74" s="25">
        <v>1769</v>
      </c>
      <c r="D74" s="25">
        <f>+C74-C73</f>
        <v>-71.5</v>
      </c>
      <c r="E74" s="41">
        <f t="shared" si="1"/>
        <v>-0.038848139092637846</v>
      </c>
      <c r="F74" s="41">
        <f t="shared" si="2"/>
        <v>-0.30359814187859235</v>
      </c>
      <c r="G74" s="41">
        <f t="shared" si="5"/>
        <v>-0.053555186988390124</v>
      </c>
      <c r="H74" s="41">
        <f t="shared" si="4"/>
        <v>-0.34320932650181923</v>
      </c>
    </row>
    <row r="75" spans="1:8" ht="16.5">
      <c r="A75" s="260"/>
      <c r="B75" s="33">
        <v>42626</v>
      </c>
      <c r="C75" s="25">
        <v>1693</v>
      </c>
      <c r="D75" s="25">
        <f>+C75-C74</f>
        <v>-76</v>
      </c>
      <c r="E75" s="41">
        <f>_xlfn.IFERROR(C75/C74-1,"")</f>
        <v>-0.042962125494629744</v>
      </c>
      <c r="F75" s="41">
        <f t="shared" si="2"/>
        <v>-0.26643268772477147</v>
      </c>
      <c r="G75" s="41">
        <f t="shared" si="5"/>
        <v>-0.09421646781873627</v>
      </c>
      <c r="H75" s="41">
        <f t="shared" si="4"/>
        <v>-0.37142644984035056</v>
      </c>
    </row>
    <row r="76" spans="1:8" ht="16.5">
      <c r="A76" s="260"/>
      <c r="B76" s="33">
        <v>42656</v>
      </c>
      <c r="C76" s="25">
        <v>1670.5</v>
      </c>
      <c r="D76" s="25">
        <f>+C76-C75</f>
        <v>-22.5</v>
      </c>
      <c r="E76" s="41">
        <f>_xlfn.IFERROR(C76/C75-1,"")</f>
        <v>-0.013290017720023584</v>
      </c>
      <c r="F76" s="41">
        <f t="shared" si="2"/>
        <v>-0.17579435563449775</v>
      </c>
      <c r="G76" s="41">
        <f>+C76/$C$67-1</f>
        <v>-0.10625434701193082</v>
      </c>
      <c r="H76" s="41">
        <f t="shared" si="4"/>
        <v>-0.3797802034603104</v>
      </c>
    </row>
    <row r="77" spans="1:8" ht="16.5">
      <c r="A77" s="260"/>
      <c r="B77" s="33">
        <v>42687</v>
      </c>
      <c r="C77" s="25"/>
      <c r="D77" s="25"/>
      <c r="E77" s="41"/>
      <c r="F77" s="41"/>
      <c r="G77" s="41"/>
      <c r="H77" s="41"/>
    </row>
    <row r="78" spans="1:8" ht="16.5">
      <c r="A78" s="260"/>
      <c r="B78" s="32">
        <v>42717</v>
      </c>
      <c r="C78" s="26"/>
      <c r="D78" s="25"/>
      <c r="E78" s="41"/>
      <c r="F78" s="41"/>
      <c r="G78" s="41"/>
      <c r="H78" s="41"/>
    </row>
    <row r="79" ht="16.5">
      <c r="G79" s="9"/>
    </row>
    <row r="80" ht="16.5">
      <c r="G80" s="9"/>
    </row>
    <row r="81" ht="16.5">
      <c r="G81" s="9"/>
    </row>
    <row r="82" ht="16.5">
      <c r="G82" s="9"/>
    </row>
    <row r="83" ht="16.5">
      <c r="G83" s="9"/>
    </row>
    <row r="84" ht="16.5">
      <c r="G84" s="9"/>
    </row>
    <row r="85" ht="16.5">
      <c r="G85" s="9"/>
    </row>
    <row r="86" ht="16.5">
      <c r="G86" s="9"/>
    </row>
    <row r="87" ht="16.5">
      <c r="G87" s="9"/>
    </row>
    <row r="88" ht="16.5">
      <c r="G88" s="9"/>
    </row>
    <row r="89" ht="16.5">
      <c r="G89" s="9"/>
    </row>
    <row r="90" ht="16.5">
      <c r="G90" s="9"/>
    </row>
    <row r="91" ht="16.5">
      <c r="G91" s="9"/>
    </row>
    <row r="92" ht="16.5">
      <c r="G92" s="9"/>
    </row>
    <row r="93" ht="16.5">
      <c r="G93" s="9"/>
    </row>
    <row r="94" ht="16.5">
      <c r="G94" s="9"/>
    </row>
    <row r="95" ht="16.5">
      <c r="G95" s="9"/>
    </row>
    <row r="96" ht="16.5">
      <c r="G96" s="9"/>
    </row>
    <row r="97" ht="16.5">
      <c r="G97" s="9"/>
    </row>
    <row r="98" ht="16.5">
      <c r="G98" s="9"/>
    </row>
    <row r="99" ht="16.5">
      <c r="G99" s="9"/>
    </row>
    <row r="100" ht="16.5">
      <c r="G100" s="9"/>
    </row>
    <row r="101" ht="16.5">
      <c r="G101" s="9"/>
    </row>
    <row r="102" ht="16.5">
      <c r="G102" s="9"/>
    </row>
    <row r="103" ht="16.5">
      <c r="G103" s="9"/>
    </row>
    <row r="104" ht="16.5">
      <c r="G104" s="9"/>
    </row>
    <row r="105" ht="16.5">
      <c r="G105" s="9"/>
    </row>
    <row r="106" ht="16.5">
      <c r="G106" s="9"/>
    </row>
    <row r="107" ht="16.5">
      <c r="G107" s="9"/>
    </row>
    <row r="108" ht="16.5">
      <c r="G108" s="9"/>
    </row>
    <row r="109" ht="16.5">
      <c r="G109" s="9"/>
    </row>
    <row r="110" ht="16.5">
      <c r="G110" s="9"/>
    </row>
    <row r="111" ht="16.5">
      <c r="G111" s="9"/>
    </row>
    <row r="112" ht="16.5">
      <c r="G112" s="9"/>
    </row>
    <row r="113" ht="16.5">
      <c r="G113" s="9"/>
    </row>
    <row r="114" ht="16.5">
      <c r="G114" s="9"/>
    </row>
    <row r="115" ht="16.5">
      <c r="G115" s="9"/>
    </row>
    <row r="116" ht="16.5">
      <c r="G116" s="9"/>
    </row>
    <row r="117" ht="16.5">
      <c r="G117" s="9"/>
    </row>
    <row r="118" ht="16.5">
      <c r="G118" s="9"/>
    </row>
    <row r="119" ht="16.5">
      <c r="G119" s="9"/>
    </row>
    <row r="120" ht="16.5">
      <c r="G120" s="9"/>
    </row>
    <row r="121" ht="16.5">
      <c r="G121" s="9"/>
    </row>
    <row r="122" ht="16.5">
      <c r="G122" s="9"/>
    </row>
    <row r="123" ht="16.5">
      <c r="G123" s="9"/>
    </row>
    <row r="124" ht="16.5">
      <c r="G124" s="9"/>
    </row>
    <row r="125" ht="16.5">
      <c r="G125" s="9"/>
    </row>
    <row r="126" ht="16.5">
      <c r="G126" s="9"/>
    </row>
    <row r="127" ht="16.5">
      <c r="G127" s="9"/>
    </row>
    <row r="128" ht="16.5">
      <c r="G128" s="9"/>
    </row>
    <row r="129" ht="16.5">
      <c r="G129" s="9"/>
    </row>
    <row r="130" ht="16.5">
      <c r="G130" s="9"/>
    </row>
    <row r="131" ht="16.5">
      <c r="G131" s="9"/>
    </row>
    <row r="132" ht="16.5">
      <c r="G132" s="9"/>
    </row>
    <row r="133" ht="16.5">
      <c r="G133" s="9"/>
    </row>
    <row r="134" ht="16.5">
      <c r="G134" s="9"/>
    </row>
    <row r="135" ht="16.5">
      <c r="G135" s="9"/>
    </row>
    <row r="136" ht="16.5">
      <c r="G136" s="9"/>
    </row>
    <row r="137" ht="16.5">
      <c r="G137" s="9"/>
    </row>
    <row r="138" ht="16.5">
      <c r="G138" s="9"/>
    </row>
    <row r="139" ht="16.5">
      <c r="G139" s="9"/>
    </row>
    <row r="140" ht="16.5">
      <c r="G140" s="9"/>
    </row>
    <row r="141" ht="16.5">
      <c r="G141" s="9"/>
    </row>
    <row r="142" ht="16.5">
      <c r="G142" s="9"/>
    </row>
    <row r="143" ht="16.5">
      <c r="G143" s="9"/>
    </row>
    <row r="144" ht="16.5">
      <c r="G144" s="9"/>
    </row>
    <row r="145" ht="16.5">
      <c r="G145" s="9"/>
    </row>
    <row r="146" ht="16.5">
      <c r="G146" s="9"/>
    </row>
    <row r="147" ht="16.5">
      <c r="G147" s="9"/>
    </row>
    <row r="148" ht="16.5">
      <c r="G148" s="9"/>
    </row>
    <row r="149" ht="16.5">
      <c r="G149" s="9"/>
    </row>
    <row r="150" ht="16.5">
      <c r="G150" s="9"/>
    </row>
    <row r="151" ht="16.5">
      <c r="G151" s="9"/>
    </row>
  </sheetData>
  <sheetProtection/>
  <mergeCells count="6">
    <mergeCell ref="A67:A78"/>
    <mergeCell ref="A7:A18"/>
    <mergeCell ref="A19:A30"/>
    <mergeCell ref="A31:A42"/>
    <mergeCell ref="A43:A54"/>
    <mergeCell ref="A55:A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B6"/>
  <sheetViews>
    <sheetView zoomScalePageLayoutView="0" workbookViewId="0" topLeftCell="A1">
      <selection activeCell="F33" sqref="F33"/>
    </sheetView>
  </sheetViews>
  <sheetFormatPr defaultColWidth="8.8515625" defaultRowHeight="15"/>
  <cols>
    <col min="1" max="16384" width="8.8515625" style="174" customWidth="1"/>
  </cols>
  <sheetData>
    <row r="2" ht="18.75">
      <c r="B2" s="173" t="s">
        <v>195</v>
      </c>
    </row>
    <row r="3" ht="18.75">
      <c r="B3" s="173"/>
    </row>
    <row r="4" ht="15.75">
      <c r="B4" s="172" t="s">
        <v>288</v>
      </c>
    </row>
    <row r="5" ht="15">
      <c r="B5" s="257" t="s">
        <v>301</v>
      </c>
    </row>
    <row r="6" ht="15">
      <c r="B6" s="257" t="s">
        <v>302</v>
      </c>
    </row>
  </sheetData>
  <sheetProtection/>
  <hyperlinks>
    <hyperlink ref="B5" location="'BoM rates'!A1" display="Central Bank reference rates (reserve requirements and interest rates)"/>
    <hyperlink ref="B6" location="'Monetary survey'!A1" display="Monetary survery - Overall, Central Bank and Commercial Bank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PageLayoutView="0" workbookViewId="0" topLeftCell="A1">
      <pane xSplit="2" ySplit="6" topLeftCell="C11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3" sqref="B3"/>
    </sheetView>
  </sheetViews>
  <sheetFormatPr defaultColWidth="8.8515625" defaultRowHeight="15"/>
  <cols>
    <col min="1" max="2" width="12.7109375" style="1" customWidth="1"/>
    <col min="3" max="3" width="18.8515625" style="1" customWidth="1"/>
    <col min="4" max="4" width="17.421875" style="1" customWidth="1"/>
    <col min="5" max="5" width="8.8515625" style="1" customWidth="1"/>
    <col min="6" max="6" width="22.421875" style="1" customWidth="1"/>
    <col min="7" max="7" width="23.140625" style="1" customWidth="1"/>
    <col min="8" max="8" width="13.421875" style="1" customWidth="1"/>
    <col min="9" max="9" width="11.421875" style="1" customWidth="1"/>
    <col min="10" max="10" width="12.421875" style="1" bestFit="1" customWidth="1"/>
    <col min="11" max="11" width="8.8515625" style="1" customWidth="1"/>
    <col min="12" max="13" width="10.8515625" style="1" bestFit="1" customWidth="1"/>
    <col min="14" max="16384" width="8.8515625" style="1" customWidth="1"/>
  </cols>
  <sheetData>
    <row r="1" spans="1:2" ht="16.5">
      <c r="A1" s="9" t="s">
        <v>260</v>
      </c>
      <c r="B1" s="35"/>
    </row>
    <row r="2" spans="1:2" ht="16.5">
      <c r="A2" s="9" t="s">
        <v>266</v>
      </c>
      <c r="B2" s="35"/>
    </row>
    <row r="3" spans="1:2" ht="16.5">
      <c r="A3" s="2" t="s">
        <v>13</v>
      </c>
      <c r="B3" s="3">
        <v>42644</v>
      </c>
    </row>
    <row r="4" spans="1:4" ht="16.5">
      <c r="A4" s="2"/>
      <c r="B4" s="3"/>
      <c r="C4" s="272"/>
      <c r="D4" s="272"/>
    </row>
    <row r="5" spans="3:7" ht="16.5">
      <c r="C5" s="272" t="s">
        <v>192</v>
      </c>
      <c r="D5" s="272"/>
      <c r="F5" s="272" t="s">
        <v>261</v>
      </c>
      <c r="G5" s="272"/>
    </row>
    <row r="6" spans="1:7" ht="16.5">
      <c r="A6" s="165" t="s">
        <v>9</v>
      </c>
      <c r="B6" s="165" t="s">
        <v>27</v>
      </c>
      <c r="C6" s="165" t="s">
        <v>191</v>
      </c>
      <c r="D6" s="165" t="s">
        <v>193</v>
      </c>
      <c r="F6" s="1" t="s">
        <v>8</v>
      </c>
      <c r="G6" s="1" t="s">
        <v>21</v>
      </c>
    </row>
    <row r="7" spans="1:3" ht="16.5">
      <c r="A7" s="260">
        <v>2007</v>
      </c>
      <c r="B7" s="33">
        <v>39083</v>
      </c>
      <c r="C7" s="97"/>
    </row>
    <row r="8" spans="1:3" ht="16.5">
      <c r="A8" s="260"/>
      <c r="B8" s="33">
        <v>39114</v>
      </c>
      <c r="C8" s="97"/>
    </row>
    <row r="9" spans="1:3" ht="16.5">
      <c r="A9" s="260"/>
      <c r="B9" s="33">
        <v>39142</v>
      </c>
      <c r="C9" s="97"/>
    </row>
    <row r="10" spans="1:3" ht="16.5">
      <c r="A10" s="260"/>
      <c r="B10" s="33">
        <v>39173</v>
      </c>
      <c r="C10" s="97"/>
    </row>
    <row r="11" spans="1:3" ht="16.5">
      <c r="A11" s="260"/>
      <c r="B11" s="33">
        <v>39203</v>
      </c>
      <c r="C11" s="97"/>
    </row>
    <row r="12" spans="1:3" ht="16.5">
      <c r="A12" s="260"/>
      <c r="B12" s="33">
        <v>39234</v>
      </c>
      <c r="C12" s="97"/>
    </row>
    <row r="13" spans="1:3" ht="16.5">
      <c r="A13" s="260"/>
      <c r="B13" s="33">
        <v>39264</v>
      </c>
      <c r="C13" s="97"/>
    </row>
    <row r="14" spans="1:3" ht="16.5">
      <c r="A14" s="260"/>
      <c r="B14" s="33">
        <v>39295</v>
      </c>
      <c r="C14" s="97"/>
    </row>
    <row r="15" spans="1:3" ht="16.5">
      <c r="A15" s="260"/>
      <c r="B15" s="33">
        <v>39326</v>
      </c>
      <c r="C15" s="97"/>
    </row>
    <row r="16" spans="1:3" ht="16.5">
      <c r="A16" s="260"/>
      <c r="B16" s="33">
        <v>39356</v>
      </c>
      <c r="C16" s="97"/>
    </row>
    <row r="17" spans="1:3" ht="16.5">
      <c r="A17" s="260"/>
      <c r="B17" s="33">
        <v>39387</v>
      </c>
      <c r="C17" s="97"/>
    </row>
    <row r="18" spans="1:3" ht="16.5">
      <c r="A18" s="260"/>
      <c r="B18" s="32">
        <v>39417</v>
      </c>
      <c r="C18" s="47"/>
    </row>
    <row r="19" spans="1:4" ht="16.5">
      <c r="A19" s="260">
        <v>2008</v>
      </c>
      <c r="B19" s="33">
        <v>39448</v>
      </c>
      <c r="C19" s="97">
        <v>0.09</v>
      </c>
      <c r="D19" s="97">
        <v>0.09</v>
      </c>
    </row>
    <row r="20" spans="1:4" ht="16.5">
      <c r="A20" s="260"/>
      <c r="B20" s="33">
        <v>39479</v>
      </c>
      <c r="C20" s="97">
        <v>0.09</v>
      </c>
      <c r="D20" s="97">
        <v>0.09</v>
      </c>
    </row>
    <row r="21" spans="1:4" ht="16.5">
      <c r="A21" s="260"/>
      <c r="B21" s="33">
        <v>39508</v>
      </c>
      <c r="C21" s="97">
        <v>0.09</v>
      </c>
      <c r="D21" s="97">
        <v>0.09</v>
      </c>
    </row>
    <row r="22" spans="1:4" ht="16.5">
      <c r="A22" s="260"/>
      <c r="B22" s="33">
        <v>39539</v>
      </c>
      <c r="C22" s="97">
        <v>0.09</v>
      </c>
      <c r="D22" s="97">
        <v>0.09</v>
      </c>
    </row>
    <row r="23" spans="1:4" ht="16.5">
      <c r="A23" s="260"/>
      <c r="B23" s="33">
        <v>39569</v>
      </c>
      <c r="C23" s="97">
        <v>0.09</v>
      </c>
      <c r="D23" s="97">
        <v>0.09</v>
      </c>
    </row>
    <row r="24" spans="1:4" ht="16.5">
      <c r="A24" s="260"/>
      <c r="B24" s="33">
        <v>39600</v>
      </c>
      <c r="C24" s="97">
        <v>0.09</v>
      </c>
      <c r="D24" s="97">
        <v>0.09</v>
      </c>
    </row>
    <row r="25" spans="1:4" ht="16.5">
      <c r="A25" s="260"/>
      <c r="B25" s="33">
        <v>39630</v>
      </c>
      <c r="C25" s="97">
        <v>0.09</v>
      </c>
      <c r="D25" s="97">
        <v>0.09</v>
      </c>
    </row>
    <row r="26" spans="1:4" ht="16.5">
      <c r="A26" s="260"/>
      <c r="B26" s="33">
        <v>39661</v>
      </c>
      <c r="C26" s="97">
        <v>0.09</v>
      </c>
      <c r="D26" s="97">
        <v>0.09</v>
      </c>
    </row>
    <row r="27" spans="1:4" ht="16.5">
      <c r="A27" s="260"/>
      <c r="B27" s="33">
        <v>39692</v>
      </c>
      <c r="C27" s="97">
        <v>0.09</v>
      </c>
      <c r="D27" s="97">
        <v>0.09</v>
      </c>
    </row>
    <row r="28" spans="1:4" ht="16.5">
      <c r="A28" s="260"/>
      <c r="B28" s="33">
        <v>39722</v>
      </c>
      <c r="C28" s="97">
        <v>0.09</v>
      </c>
      <c r="D28" s="97">
        <v>0.09</v>
      </c>
    </row>
    <row r="29" spans="1:4" ht="16.5">
      <c r="A29" s="260"/>
      <c r="B29" s="33">
        <v>39753</v>
      </c>
      <c r="C29" s="97">
        <v>0.09</v>
      </c>
      <c r="D29" s="97">
        <v>0.09</v>
      </c>
    </row>
    <row r="30" spans="1:4" ht="16.5">
      <c r="A30" s="260"/>
      <c r="B30" s="32">
        <v>39783</v>
      </c>
      <c r="C30" s="47">
        <v>0.09</v>
      </c>
      <c r="D30" s="47">
        <v>0.09</v>
      </c>
    </row>
    <row r="31" spans="1:4" ht="16.5">
      <c r="A31" s="260">
        <v>2009</v>
      </c>
      <c r="B31" s="33">
        <v>39814</v>
      </c>
      <c r="C31" s="97">
        <v>0.08</v>
      </c>
      <c r="D31" s="97">
        <v>0.08</v>
      </c>
    </row>
    <row r="32" spans="1:4" ht="16.5">
      <c r="A32" s="260"/>
      <c r="B32" s="33">
        <v>39845</v>
      </c>
      <c r="C32" s="97">
        <v>0.08</v>
      </c>
      <c r="D32" s="97">
        <v>0.08</v>
      </c>
    </row>
    <row r="33" spans="1:4" ht="16.5">
      <c r="A33" s="260"/>
      <c r="B33" s="33">
        <v>39873</v>
      </c>
      <c r="C33" s="97">
        <v>0.08</v>
      </c>
      <c r="D33" s="97">
        <v>0.08</v>
      </c>
    </row>
    <row r="34" spans="1:4" ht="16.5">
      <c r="A34" s="260"/>
      <c r="B34" s="33">
        <v>39904</v>
      </c>
      <c r="C34" s="97">
        <v>0.08</v>
      </c>
      <c r="D34" s="97">
        <v>0.08</v>
      </c>
    </row>
    <row r="35" spans="1:4" ht="16.5">
      <c r="A35" s="260"/>
      <c r="B35" s="33">
        <v>39934</v>
      </c>
      <c r="C35" s="97">
        <v>0.08</v>
      </c>
      <c r="D35" s="97">
        <v>0.08</v>
      </c>
    </row>
    <row r="36" spans="1:4" ht="16.5">
      <c r="A36" s="260"/>
      <c r="B36" s="33">
        <v>39965</v>
      </c>
      <c r="C36" s="97">
        <v>0.08</v>
      </c>
      <c r="D36" s="97">
        <v>0.08</v>
      </c>
    </row>
    <row r="37" spans="1:4" ht="16.5">
      <c r="A37" s="260"/>
      <c r="B37" s="33">
        <v>39995</v>
      </c>
      <c r="C37" s="97">
        <v>0.08</v>
      </c>
      <c r="D37" s="97">
        <v>0.08</v>
      </c>
    </row>
    <row r="38" spans="1:4" ht="16.5">
      <c r="A38" s="260"/>
      <c r="B38" s="33">
        <v>40026</v>
      </c>
      <c r="C38" s="97">
        <v>0.08</v>
      </c>
      <c r="D38" s="97">
        <v>0.08</v>
      </c>
    </row>
    <row r="39" spans="1:4" ht="16.5">
      <c r="A39" s="260"/>
      <c r="B39" s="33">
        <v>40057</v>
      </c>
      <c r="C39" s="97">
        <v>0.08</v>
      </c>
      <c r="D39" s="97">
        <v>0.08</v>
      </c>
    </row>
    <row r="40" spans="1:4" ht="16.5">
      <c r="A40" s="260"/>
      <c r="B40" s="33">
        <v>40087</v>
      </c>
      <c r="C40" s="97">
        <v>0.08</v>
      </c>
      <c r="D40" s="97">
        <v>0.08</v>
      </c>
    </row>
    <row r="41" spans="1:4" ht="16.5">
      <c r="A41" s="260"/>
      <c r="B41" s="33">
        <v>40118</v>
      </c>
      <c r="C41" s="97">
        <v>0.08</v>
      </c>
      <c r="D41" s="97">
        <v>0.08</v>
      </c>
    </row>
    <row r="42" spans="1:4" ht="16.5">
      <c r="A42" s="260"/>
      <c r="B42" s="32">
        <v>40148</v>
      </c>
      <c r="C42" s="47">
        <v>0.08</v>
      </c>
      <c r="D42" s="47">
        <v>0.08</v>
      </c>
    </row>
    <row r="43" spans="1:4" ht="16.5">
      <c r="A43" s="260">
        <v>2010</v>
      </c>
      <c r="B43" s="33">
        <v>40179</v>
      </c>
      <c r="C43" s="97">
        <v>0.0875</v>
      </c>
      <c r="D43" s="97">
        <v>0.0875</v>
      </c>
    </row>
    <row r="44" spans="1:4" ht="16.5">
      <c r="A44" s="260"/>
      <c r="B44" s="33">
        <v>40210</v>
      </c>
      <c r="C44" s="97">
        <v>0.0875</v>
      </c>
      <c r="D44" s="97">
        <v>0.0875</v>
      </c>
    </row>
    <row r="45" spans="1:4" ht="16.5">
      <c r="A45" s="260"/>
      <c r="B45" s="33">
        <v>40238</v>
      </c>
      <c r="C45" s="97">
        <v>0.0875</v>
      </c>
      <c r="D45" s="97">
        <v>0.0875</v>
      </c>
    </row>
    <row r="46" spans="1:4" ht="16.5">
      <c r="A46" s="260"/>
      <c r="B46" s="33">
        <v>40269</v>
      </c>
      <c r="C46" s="97">
        <v>0.0875</v>
      </c>
      <c r="D46" s="97">
        <v>0.0875</v>
      </c>
    </row>
    <row r="47" spans="1:4" ht="16.5">
      <c r="A47" s="260"/>
      <c r="B47" s="33">
        <v>40299</v>
      </c>
      <c r="C47" s="97">
        <v>0.0875</v>
      </c>
      <c r="D47" s="97">
        <v>0.0875</v>
      </c>
    </row>
    <row r="48" spans="1:4" ht="16.5">
      <c r="A48" s="260"/>
      <c r="B48" s="33">
        <v>40330</v>
      </c>
      <c r="C48" s="97">
        <v>0.0875</v>
      </c>
      <c r="D48" s="97">
        <v>0.0875</v>
      </c>
    </row>
    <row r="49" spans="1:4" ht="16.5">
      <c r="A49" s="260"/>
      <c r="B49" s="33">
        <v>40360</v>
      </c>
      <c r="C49" s="97">
        <v>0.0875</v>
      </c>
      <c r="D49" s="97">
        <v>0.0875</v>
      </c>
    </row>
    <row r="50" spans="1:4" ht="16.5">
      <c r="A50" s="260"/>
      <c r="B50" s="33">
        <v>40391</v>
      </c>
      <c r="C50" s="97">
        <v>0.0875</v>
      </c>
      <c r="D50" s="97">
        <v>0.0875</v>
      </c>
    </row>
    <row r="51" spans="1:4" ht="16.5">
      <c r="A51" s="260"/>
      <c r="B51" s="33">
        <v>40422</v>
      </c>
      <c r="C51" s="97">
        <v>0.0875</v>
      </c>
      <c r="D51" s="97">
        <v>0.0875</v>
      </c>
    </row>
    <row r="52" spans="1:4" ht="16.5">
      <c r="A52" s="260"/>
      <c r="B52" s="33">
        <v>40452</v>
      </c>
      <c r="C52" s="97">
        <v>0.0875</v>
      </c>
      <c r="D52" s="97">
        <v>0.0875</v>
      </c>
    </row>
    <row r="53" spans="1:4" ht="16.5">
      <c r="A53" s="260"/>
      <c r="B53" s="33">
        <v>40483</v>
      </c>
      <c r="C53" s="97">
        <v>0.0875</v>
      </c>
      <c r="D53" s="97">
        <v>0.0875</v>
      </c>
    </row>
    <row r="54" spans="1:4" ht="16.5">
      <c r="A54" s="260"/>
      <c r="B54" s="32">
        <v>40513</v>
      </c>
      <c r="C54" s="47">
        <v>0.0875</v>
      </c>
      <c r="D54" s="47">
        <v>0.0875</v>
      </c>
    </row>
    <row r="55" spans="1:7" ht="16.5">
      <c r="A55" s="260">
        <v>2011</v>
      </c>
      <c r="B55" s="33">
        <v>40544</v>
      </c>
      <c r="C55" s="96">
        <v>0.09</v>
      </c>
      <c r="D55" s="96">
        <v>0.09</v>
      </c>
      <c r="E55" s="170"/>
      <c r="F55" s="96">
        <v>0.165</v>
      </c>
      <c r="G55" s="96">
        <v>0.05</v>
      </c>
    </row>
    <row r="56" spans="1:10" ht="16.5">
      <c r="A56" s="260"/>
      <c r="B56" s="33">
        <v>40575</v>
      </c>
      <c r="C56" s="96">
        <v>0.09</v>
      </c>
      <c r="D56" s="96">
        <v>0.09</v>
      </c>
      <c r="E56" s="170"/>
      <c r="F56" s="96">
        <v>0.165</v>
      </c>
      <c r="G56" s="96">
        <v>0.05</v>
      </c>
      <c r="H56" s="10"/>
      <c r="I56" s="10"/>
      <c r="J56" s="10"/>
    </row>
    <row r="57" spans="1:10" ht="16.5">
      <c r="A57" s="260"/>
      <c r="B57" s="33">
        <v>40603</v>
      </c>
      <c r="C57" s="96">
        <v>0.09</v>
      </c>
      <c r="D57" s="96">
        <v>0.09</v>
      </c>
      <c r="E57" s="170"/>
      <c r="F57" s="96">
        <v>0.165</v>
      </c>
      <c r="G57" s="96">
        <v>0.05</v>
      </c>
      <c r="H57" s="10"/>
      <c r="I57" s="10"/>
      <c r="J57" s="10"/>
    </row>
    <row r="58" spans="1:10" ht="16.5">
      <c r="A58" s="260"/>
      <c r="B58" s="33">
        <v>40634</v>
      </c>
      <c r="C58" s="96">
        <v>0.09</v>
      </c>
      <c r="D58" s="96">
        <v>0.09</v>
      </c>
      <c r="E58" s="170"/>
      <c r="F58" s="96">
        <v>0.165</v>
      </c>
      <c r="G58" s="96">
        <v>0.05</v>
      </c>
      <c r="H58" s="10"/>
      <c r="I58" s="10"/>
      <c r="J58" s="10"/>
    </row>
    <row r="59" spans="1:10" ht="16.5">
      <c r="A59" s="260"/>
      <c r="B59" s="33">
        <v>40664</v>
      </c>
      <c r="C59" s="96">
        <v>0.09</v>
      </c>
      <c r="D59" s="96">
        <v>0.09</v>
      </c>
      <c r="E59" s="170"/>
      <c r="F59" s="96">
        <v>0.165</v>
      </c>
      <c r="G59" s="96">
        <v>0.05</v>
      </c>
      <c r="H59" s="10"/>
      <c r="I59" s="10"/>
      <c r="J59" s="10"/>
    </row>
    <row r="60" spans="1:10" ht="16.5">
      <c r="A60" s="260"/>
      <c r="B60" s="33">
        <v>40695</v>
      </c>
      <c r="C60" s="96">
        <v>0.09</v>
      </c>
      <c r="D60" s="96">
        <v>0.09</v>
      </c>
      <c r="E60" s="170"/>
      <c r="F60" s="96">
        <v>0.165</v>
      </c>
      <c r="G60" s="96">
        <v>0.05</v>
      </c>
      <c r="H60" s="10"/>
      <c r="I60" s="10"/>
      <c r="J60" s="10"/>
    </row>
    <row r="61" spans="1:10" ht="16.5">
      <c r="A61" s="260"/>
      <c r="B61" s="33">
        <v>40725</v>
      </c>
      <c r="C61" s="96">
        <v>0.09</v>
      </c>
      <c r="D61" s="96">
        <v>0.09</v>
      </c>
      <c r="E61" s="170"/>
      <c r="F61" s="96">
        <v>0.165</v>
      </c>
      <c r="G61" s="96">
        <v>0.05</v>
      </c>
      <c r="H61" s="10"/>
      <c r="I61" s="10"/>
      <c r="J61" s="10"/>
    </row>
    <row r="62" spans="1:7" ht="16.5">
      <c r="A62" s="260"/>
      <c r="B62" s="33">
        <v>40756</v>
      </c>
      <c r="C62" s="96">
        <v>0.09</v>
      </c>
      <c r="D62" s="96">
        <v>0.09</v>
      </c>
      <c r="E62" s="170"/>
      <c r="F62" s="96">
        <v>0.16</v>
      </c>
      <c r="G62" s="96">
        <v>0.05</v>
      </c>
    </row>
    <row r="63" spans="1:7" ht="16.5">
      <c r="A63" s="260"/>
      <c r="B63" s="33">
        <v>40787</v>
      </c>
      <c r="C63" s="96">
        <v>0.09</v>
      </c>
      <c r="D63" s="96">
        <v>0.09</v>
      </c>
      <c r="E63" s="170"/>
      <c r="F63" s="97">
        <v>0.16</v>
      </c>
      <c r="G63" s="97">
        <v>0.05</v>
      </c>
    </row>
    <row r="64" spans="1:7" ht="16.5">
      <c r="A64" s="260"/>
      <c r="B64" s="33">
        <v>40817</v>
      </c>
      <c r="C64" s="96">
        <v>0.09</v>
      </c>
      <c r="D64" s="96">
        <v>0.09</v>
      </c>
      <c r="E64" s="170"/>
      <c r="F64" s="97">
        <v>0.16</v>
      </c>
      <c r="G64" s="97">
        <v>0.05</v>
      </c>
    </row>
    <row r="65" spans="1:7" ht="16.5">
      <c r="A65" s="260"/>
      <c r="B65" s="33">
        <v>40848</v>
      </c>
      <c r="C65" s="96">
        <v>0.09</v>
      </c>
      <c r="D65" s="96">
        <v>0.09</v>
      </c>
      <c r="E65" s="170"/>
      <c r="F65" s="97">
        <v>0.16</v>
      </c>
      <c r="G65" s="97">
        <v>0.05</v>
      </c>
    </row>
    <row r="66" spans="1:7" ht="16.5">
      <c r="A66" s="260"/>
      <c r="B66" s="32">
        <v>40888</v>
      </c>
      <c r="C66" s="47">
        <v>0.09</v>
      </c>
      <c r="D66" s="47">
        <v>0.09</v>
      </c>
      <c r="E66" s="170"/>
      <c r="F66" s="47">
        <v>0.15</v>
      </c>
      <c r="G66" s="47">
        <v>0.05</v>
      </c>
    </row>
    <row r="67" spans="1:7" ht="16.5">
      <c r="A67" s="260">
        <v>2012</v>
      </c>
      <c r="B67" s="33">
        <v>40909</v>
      </c>
      <c r="C67" s="97">
        <v>0.09</v>
      </c>
      <c r="D67" s="97">
        <v>0.09</v>
      </c>
      <c r="E67" s="170"/>
      <c r="F67" s="97">
        <v>0.15</v>
      </c>
      <c r="G67" s="97">
        <v>0.05</v>
      </c>
    </row>
    <row r="68" spans="1:7" ht="16.5">
      <c r="A68" s="260"/>
      <c r="B68" s="33">
        <v>40940</v>
      </c>
      <c r="C68" s="97">
        <v>0.09</v>
      </c>
      <c r="D68" s="97">
        <v>0.09</v>
      </c>
      <c r="E68" s="170"/>
      <c r="F68" s="97">
        <v>0.15</v>
      </c>
      <c r="G68" s="97">
        <v>0.05</v>
      </c>
    </row>
    <row r="69" spans="1:7" ht="16.5">
      <c r="A69" s="260"/>
      <c r="B69" s="33">
        <v>40969</v>
      </c>
      <c r="C69" s="97">
        <v>0.09</v>
      </c>
      <c r="D69" s="97">
        <v>0.09</v>
      </c>
      <c r="E69" s="170"/>
      <c r="F69" s="97">
        <v>0.1375</v>
      </c>
      <c r="G69" s="97">
        <v>0.035</v>
      </c>
    </row>
    <row r="70" spans="1:7" ht="16.5">
      <c r="A70" s="260"/>
      <c r="B70" s="33">
        <v>41000</v>
      </c>
      <c r="C70" s="97">
        <v>0.0825</v>
      </c>
      <c r="D70" s="97">
        <v>0.0825</v>
      </c>
      <c r="E70" s="170"/>
      <c r="F70" s="97">
        <v>0.135</v>
      </c>
      <c r="G70" s="97">
        <v>0.03</v>
      </c>
    </row>
    <row r="71" spans="1:7" ht="16.5">
      <c r="A71" s="260"/>
      <c r="B71" s="33">
        <v>41030</v>
      </c>
      <c r="C71" s="97">
        <v>0.0825</v>
      </c>
      <c r="D71" s="97">
        <v>0.0825</v>
      </c>
      <c r="E71" s="170"/>
      <c r="F71" s="97">
        <v>0.135</v>
      </c>
      <c r="G71" s="97">
        <v>0.03</v>
      </c>
    </row>
    <row r="72" spans="1:7" ht="16.5">
      <c r="A72" s="260"/>
      <c r="B72" s="33">
        <v>41061</v>
      </c>
      <c r="C72" s="97">
        <v>0.0825</v>
      </c>
      <c r="D72" s="97">
        <v>0.0825</v>
      </c>
      <c r="E72" s="170"/>
      <c r="F72" s="97">
        <v>0.125</v>
      </c>
      <c r="G72" s="97">
        <v>0.03</v>
      </c>
    </row>
    <row r="73" spans="1:7" ht="16.5">
      <c r="A73" s="260"/>
      <c r="B73" s="33">
        <v>41091</v>
      </c>
      <c r="C73" s="97">
        <v>0.0825</v>
      </c>
      <c r="D73" s="97">
        <v>0.0825</v>
      </c>
      <c r="E73" s="170"/>
      <c r="F73" s="97">
        <v>0.115</v>
      </c>
      <c r="G73" s="97">
        <v>0.03</v>
      </c>
    </row>
    <row r="74" spans="1:7" ht="16.5">
      <c r="A74" s="260"/>
      <c r="B74" s="33">
        <v>41122</v>
      </c>
      <c r="C74" s="97">
        <v>0.08</v>
      </c>
      <c r="D74" s="97">
        <v>0.08</v>
      </c>
      <c r="E74" s="170"/>
      <c r="F74" s="97">
        <v>0.115</v>
      </c>
      <c r="G74" s="97">
        <v>0.03</v>
      </c>
    </row>
    <row r="75" spans="1:7" ht="16.5">
      <c r="A75" s="260"/>
      <c r="B75" s="33">
        <v>41153</v>
      </c>
      <c r="C75" s="97">
        <v>0.08</v>
      </c>
      <c r="D75" s="97">
        <v>0.08</v>
      </c>
      <c r="E75" s="170"/>
      <c r="F75" s="97">
        <v>0.105</v>
      </c>
      <c r="G75" s="97">
        <v>0.025</v>
      </c>
    </row>
    <row r="76" spans="1:7" ht="16.5">
      <c r="A76" s="260"/>
      <c r="B76" s="33">
        <v>41183</v>
      </c>
      <c r="C76" s="97">
        <v>0.08</v>
      </c>
      <c r="D76" s="97">
        <v>0.08</v>
      </c>
      <c r="E76" s="170"/>
      <c r="F76" s="97">
        <v>0.105</v>
      </c>
      <c r="G76" s="97">
        <v>0.025</v>
      </c>
    </row>
    <row r="77" spans="1:7" ht="16.5">
      <c r="A77" s="260"/>
      <c r="B77" s="33">
        <v>41214</v>
      </c>
      <c r="C77" s="97">
        <v>0.08</v>
      </c>
      <c r="D77" s="97">
        <v>0.08</v>
      </c>
      <c r="E77" s="170"/>
      <c r="F77" s="97">
        <v>0.095</v>
      </c>
      <c r="G77" s="97">
        <v>0.0225</v>
      </c>
    </row>
    <row r="78" spans="1:7" ht="16.5">
      <c r="A78" s="260"/>
      <c r="B78" s="32">
        <v>41244</v>
      </c>
      <c r="C78" s="47">
        <v>0.08</v>
      </c>
      <c r="D78" s="47">
        <v>0.08</v>
      </c>
      <c r="E78" s="170"/>
      <c r="F78" s="47">
        <v>0.095</v>
      </c>
      <c r="G78" s="47">
        <v>0.0225</v>
      </c>
    </row>
    <row r="79" spans="1:7" ht="16.5">
      <c r="A79" s="260">
        <v>2013</v>
      </c>
      <c r="B79" s="33">
        <v>41275</v>
      </c>
      <c r="C79" s="97">
        <v>0.08</v>
      </c>
      <c r="D79" s="97">
        <v>0.08</v>
      </c>
      <c r="E79" s="170"/>
      <c r="F79" s="97">
        <v>0.095</v>
      </c>
      <c r="G79" s="97">
        <v>0.0225</v>
      </c>
    </row>
    <row r="80" spans="1:7" ht="16.5">
      <c r="A80" s="260"/>
      <c r="B80" s="33">
        <v>41306</v>
      </c>
      <c r="C80" s="97">
        <v>0.08</v>
      </c>
      <c r="D80" s="97">
        <v>0.08</v>
      </c>
      <c r="E80" s="170"/>
      <c r="F80" s="97">
        <v>0.095</v>
      </c>
      <c r="G80" s="97">
        <v>0.0225</v>
      </c>
    </row>
    <row r="81" spans="1:7" ht="16.5">
      <c r="A81" s="260"/>
      <c r="B81" s="33">
        <v>41334</v>
      </c>
      <c r="C81" s="97">
        <v>0.08</v>
      </c>
      <c r="D81" s="97">
        <v>0.08</v>
      </c>
      <c r="E81" s="170"/>
      <c r="F81" s="97">
        <v>0.095</v>
      </c>
      <c r="G81" s="97">
        <v>0.0225</v>
      </c>
    </row>
    <row r="82" spans="1:7" ht="16.5">
      <c r="A82" s="260"/>
      <c r="B82" s="33">
        <v>41365</v>
      </c>
      <c r="C82" s="97">
        <v>0.08</v>
      </c>
      <c r="D82" s="97">
        <v>0.08</v>
      </c>
      <c r="E82" s="170"/>
      <c r="F82" s="97">
        <v>0.095</v>
      </c>
      <c r="G82" s="97">
        <v>0.0225</v>
      </c>
    </row>
    <row r="83" spans="1:7" ht="16.5">
      <c r="A83" s="260"/>
      <c r="B83" s="33">
        <v>41395</v>
      </c>
      <c r="C83" s="97">
        <v>0.08</v>
      </c>
      <c r="D83" s="97">
        <v>0.08</v>
      </c>
      <c r="E83" s="170"/>
      <c r="F83" s="97">
        <v>0.095</v>
      </c>
      <c r="G83" s="97">
        <v>0.0225</v>
      </c>
    </row>
    <row r="84" spans="1:7" ht="16.5">
      <c r="A84" s="260"/>
      <c r="B84" s="33">
        <v>41426</v>
      </c>
      <c r="C84" s="97">
        <v>0.08</v>
      </c>
      <c r="D84" s="97">
        <v>0.08</v>
      </c>
      <c r="E84" s="170"/>
      <c r="F84" s="97">
        <v>0.09</v>
      </c>
      <c r="G84" s="97">
        <v>0.0175</v>
      </c>
    </row>
    <row r="85" spans="1:7" ht="16.5">
      <c r="A85" s="260"/>
      <c r="B85" s="33">
        <v>41456</v>
      </c>
      <c r="C85" s="97">
        <v>0.08</v>
      </c>
      <c r="D85" s="97">
        <v>0.08</v>
      </c>
      <c r="E85" s="170"/>
      <c r="F85" s="97">
        <v>0.09</v>
      </c>
      <c r="G85" s="97">
        <v>0.0175</v>
      </c>
    </row>
    <row r="86" spans="1:7" ht="16.5">
      <c r="A86" s="260"/>
      <c r="B86" s="33">
        <v>41487</v>
      </c>
      <c r="C86" s="97">
        <v>0.08</v>
      </c>
      <c r="D86" s="97">
        <v>0.08</v>
      </c>
      <c r="E86" s="170"/>
      <c r="F86" s="97">
        <v>0.0875</v>
      </c>
      <c r="G86" s="97">
        <v>0.015</v>
      </c>
    </row>
    <row r="87" spans="1:7" ht="16.5">
      <c r="A87" s="260"/>
      <c r="B87" s="33">
        <v>41530</v>
      </c>
      <c r="C87" s="97">
        <v>0.08</v>
      </c>
      <c r="D87" s="97">
        <v>0.08</v>
      </c>
      <c r="E87" s="170"/>
      <c r="F87" s="97">
        <v>0.0875</v>
      </c>
      <c r="G87" s="97">
        <v>0.015</v>
      </c>
    </row>
    <row r="88" spans="1:7" ht="16.5">
      <c r="A88" s="260"/>
      <c r="B88" s="33">
        <v>41560</v>
      </c>
      <c r="C88" s="97">
        <v>0.08</v>
      </c>
      <c r="D88" s="97">
        <v>0.08</v>
      </c>
      <c r="E88" s="170"/>
      <c r="F88" s="97">
        <v>0.0825</v>
      </c>
      <c r="G88" s="97">
        <v>0.015</v>
      </c>
    </row>
    <row r="89" spans="1:7" ht="16.5">
      <c r="A89" s="260"/>
      <c r="B89" s="33">
        <v>41591</v>
      </c>
      <c r="C89" s="97">
        <v>0.08</v>
      </c>
      <c r="D89" s="97">
        <v>0.08</v>
      </c>
      <c r="E89" s="170"/>
      <c r="F89" s="97">
        <v>0.0825</v>
      </c>
      <c r="G89" s="97">
        <v>0.015</v>
      </c>
    </row>
    <row r="90" spans="1:7" ht="16.5">
      <c r="A90" s="260"/>
      <c r="B90" s="32">
        <v>41621</v>
      </c>
      <c r="C90" s="47">
        <v>0.08</v>
      </c>
      <c r="D90" s="47">
        <v>0.08</v>
      </c>
      <c r="E90" s="170"/>
      <c r="F90" s="47">
        <v>0.0825</v>
      </c>
      <c r="G90" s="47">
        <v>0.015</v>
      </c>
    </row>
    <row r="91" spans="1:7" ht="16.5">
      <c r="A91" s="260">
        <v>2014</v>
      </c>
      <c r="B91" s="33">
        <v>41652</v>
      </c>
      <c r="C91" s="97">
        <v>0.08</v>
      </c>
      <c r="D91" s="97">
        <v>0.08</v>
      </c>
      <c r="E91" s="170"/>
      <c r="F91" s="97">
        <v>0.0825</v>
      </c>
      <c r="G91" s="97">
        <v>0.015</v>
      </c>
    </row>
    <row r="92" spans="1:7" ht="16.5">
      <c r="A92" s="260"/>
      <c r="B92" s="33">
        <v>41683</v>
      </c>
      <c r="C92" s="97">
        <v>0.08</v>
      </c>
      <c r="D92" s="97">
        <v>0.08</v>
      </c>
      <c r="E92" s="170"/>
      <c r="F92" s="97">
        <v>0.0825</v>
      </c>
      <c r="G92" s="97">
        <v>0.015</v>
      </c>
    </row>
    <row r="93" spans="1:7" ht="16.5">
      <c r="A93" s="260"/>
      <c r="B93" s="33">
        <v>41711</v>
      </c>
      <c r="C93" s="97">
        <v>0.08</v>
      </c>
      <c r="D93" s="97">
        <v>0.08</v>
      </c>
      <c r="E93" s="170"/>
      <c r="F93" s="97">
        <v>0.0825</v>
      </c>
      <c r="G93" s="97">
        <v>0.015</v>
      </c>
    </row>
    <row r="94" spans="1:7" ht="16.5">
      <c r="A94" s="260"/>
      <c r="B94" s="33">
        <v>41742</v>
      </c>
      <c r="C94" s="97">
        <v>0.08</v>
      </c>
      <c r="D94" s="97">
        <v>0.08</v>
      </c>
      <c r="E94" s="170"/>
      <c r="F94" s="97">
        <v>0.0825</v>
      </c>
      <c r="G94" s="97">
        <v>0.015</v>
      </c>
    </row>
    <row r="95" spans="1:9" ht="16.5">
      <c r="A95" s="260"/>
      <c r="B95" s="33">
        <v>41772</v>
      </c>
      <c r="C95" s="97">
        <v>0.08</v>
      </c>
      <c r="D95" s="97">
        <v>0.08</v>
      </c>
      <c r="E95" s="170"/>
      <c r="F95" s="97">
        <v>0.0825</v>
      </c>
      <c r="G95" s="97">
        <v>0.015</v>
      </c>
      <c r="I95" s="30"/>
    </row>
    <row r="96" spans="1:7" ht="16.5">
      <c r="A96" s="260"/>
      <c r="B96" s="33">
        <v>41803</v>
      </c>
      <c r="C96" s="97">
        <v>0.08</v>
      </c>
      <c r="D96" s="97">
        <v>0.08</v>
      </c>
      <c r="E96" s="170"/>
      <c r="F96" s="97">
        <v>0.0825</v>
      </c>
      <c r="G96" s="97">
        <v>0.015</v>
      </c>
    </row>
    <row r="97" spans="1:7" ht="16.5">
      <c r="A97" s="260"/>
      <c r="B97" s="33">
        <v>41833</v>
      </c>
      <c r="C97" s="97">
        <v>0.08</v>
      </c>
      <c r="D97" s="97">
        <v>0.08</v>
      </c>
      <c r="E97" s="170"/>
      <c r="F97" s="97">
        <v>0.0825</v>
      </c>
      <c r="G97" s="97">
        <v>0.015</v>
      </c>
    </row>
    <row r="98" spans="1:7" ht="16.5">
      <c r="A98" s="260"/>
      <c r="B98" s="33">
        <v>41864</v>
      </c>
      <c r="C98" s="97">
        <v>0.08</v>
      </c>
      <c r="D98" s="97">
        <v>0.08</v>
      </c>
      <c r="E98" s="170"/>
      <c r="F98" s="97">
        <v>0.0825</v>
      </c>
      <c r="G98" s="97">
        <v>0.015</v>
      </c>
    </row>
    <row r="99" spans="1:7" ht="16.5">
      <c r="A99" s="260"/>
      <c r="B99" s="33">
        <v>41895</v>
      </c>
      <c r="C99" s="97">
        <v>0.08</v>
      </c>
      <c r="D99" s="97">
        <v>0.08</v>
      </c>
      <c r="E99" s="170"/>
      <c r="F99" s="97">
        <v>0.0825</v>
      </c>
      <c r="G99" s="98">
        <v>0.015</v>
      </c>
    </row>
    <row r="100" spans="1:7" ht="16.5">
      <c r="A100" s="260"/>
      <c r="B100" s="33">
        <v>41925</v>
      </c>
      <c r="C100" s="97">
        <v>0.08</v>
      </c>
      <c r="D100" s="97">
        <v>0.08</v>
      </c>
      <c r="E100" s="170"/>
      <c r="F100" s="97">
        <v>0.0825</v>
      </c>
      <c r="G100" s="98">
        <v>0.015</v>
      </c>
    </row>
    <row r="101" spans="1:7" ht="16.5">
      <c r="A101" s="260"/>
      <c r="B101" s="33">
        <v>41956</v>
      </c>
      <c r="C101" s="97">
        <v>0.08</v>
      </c>
      <c r="D101" s="97">
        <v>0.08</v>
      </c>
      <c r="E101" s="170"/>
      <c r="F101" s="97">
        <v>0.075</v>
      </c>
      <c r="G101" s="98">
        <v>0.015</v>
      </c>
    </row>
    <row r="102" spans="1:7" ht="16.5">
      <c r="A102" s="260"/>
      <c r="B102" s="32">
        <v>41986</v>
      </c>
      <c r="C102" s="47">
        <v>0.08</v>
      </c>
      <c r="D102" s="47">
        <v>0.08</v>
      </c>
      <c r="E102" s="170"/>
      <c r="F102" s="47">
        <v>0.075</v>
      </c>
      <c r="G102" s="99">
        <v>0.015</v>
      </c>
    </row>
    <row r="103" spans="1:7" ht="16.5">
      <c r="A103" s="260">
        <v>2015</v>
      </c>
      <c r="B103" s="33">
        <v>42017</v>
      </c>
      <c r="C103" s="97">
        <v>0.08</v>
      </c>
      <c r="D103" s="97">
        <v>0.08</v>
      </c>
      <c r="F103" s="97">
        <v>0.075</v>
      </c>
      <c r="G103" s="98">
        <v>0.015</v>
      </c>
    </row>
    <row r="104" spans="1:7" ht="16.5">
      <c r="A104" s="260"/>
      <c r="B104" s="33">
        <v>42048</v>
      </c>
      <c r="C104" s="97">
        <v>0.08</v>
      </c>
      <c r="D104" s="97">
        <v>0.08</v>
      </c>
      <c r="F104" s="97">
        <v>0.075</v>
      </c>
      <c r="G104" s="98">
        <v>0.015</v>
      </c>
    </row>
    <row r="105" spans="1:7" ht="16.5">
      <c r="A105" s="260"/>
      <c r="B105" s="33">
        <v>42076</v>
      </c>
      <c r="C105" s="97">
        <v>0.08</v>
      </c>
      <c r="D105" s="97">
        <v>0.08</v>
      </c>
      <c r="F105" s="97">
        <v>0.075</v>
      </c>
      <c r="G105" s="98">
        <v>0.015</v>
      </c>
    </row>
    <row r="106" spans="1:7" ht="16.5">
      <c r="A106" s="260"/>
      <c r="B106" s="33">
        <v>42107</v>
      </c>
      <c r="C106" s="97">
        <v>0.08</v>
      </c>
      <c r="D106" s="97">
        <v>0.08</v>
      </c>
      <c r="F106" s="97">
        <v>0.075</v>
      </c>
      <c r="G106" s="98">
        <v>0.015</v>
      </c>
    </row>
    <row r="107" spans="1:7" ht="16.5">
      <c r="A107" s="260"/>
      <c r="B107" s="33">
        <v>42137</v>
      </c>
      <c r="C107" s="97">
        <v>0.08</v>
      </c>
      <c r="D107" s="97">
        <v>0.08</v>
      </c>
      <c r="F107" s="97">
        <v>0.075</v>
      </c>
      <c r="G107" s="98">
        <v>0.015</v>
      </c>
    </row>
    <row r="108" spans="1:7" ht="16.5">
      <c r="A108" s="260"/>
      <c r="B108" s="33">
        <v>42168</v>
      </c>
      <c r="C108" s="97">
        <v>0.08</v>
      </c>
      <c r="D108" s="97">
        <v>0.08</v>
      </c>
      <c r="F108" s="97">
        <v>0.075</v>
      </c>
      <c r="G108" s="98">
        <v>0.015</v>
      </c>
    </row>
    <row r="109" spans="1:7" ht="16.5">
      <c r="A109" s="260"/>
      <c r="B109" s="33">
        <v>42198</v>
      </c>
      <c r="C109" s="97">
        <v>0.08</v>
      </c>
      <c r="D109" s="97">
        <v>0.08</v>
      </c>
      <c r="F109" s="98">
        <v>0.075</v>
      </c>
      <c r="G109" s="98">
        <v>0.015</v>
      </c>
    </row>
    <row r="110" spans="1:7" ht="16.5">
      <c r="A110" s="260"/>
      <c r="B110" s="33">
        <v>42229</v>
      </c>
      <c r="C110" s="97">
        <v>0.08</v>
      </c>
      <c r="D110" s="97">
        <v>0.08</v>
      </c>
      <c r="F110" s="98">
        <v>0.075</v>
      </c>
      <c r="G110" s="98">
        <v>0.015</v>
      </c>
    </row>
    <row r="111" spans="1:7" ht="16.5">
      <c r="A111" s="260"/>
      <c r="B111" s="33">
        <v>42260</v>
      </c>
      <c r="C111" s="97">
        <v>0.08</v>
      </c>
      <c r="D111" s="97">
        <v>0.08</v>
      </c>
      <c r="F111" s="98">
        <v>0.075</v>
      </c>
      <c r="G111" s="98">
        <v>0.015</v>
      </c>
    </row>
    <row r="112" spans="1:7" ht="16.5">
      <c r="A112" s="260"/>
      <c r="B112" s="33">
        <v>42290</v>
      </c>
      <c r="C112" s="97">
        <v>0.09</v>
      </c>
      <c r="D112" s="97">
        <v>0.09</v>
      </c>
      <c r="F112" s="98">
        <v>0.0775</v>
      </c>
      <c r="G112" s="98">
        <v>0.02</v>
      </c>
    </row>
    <row r="113" spans="1:7" ht="16.5">
      <c r="A113" s="260"/>
      <c r="B113" s="33">
        <v>42321</v>
      </c>
      <c r="C113" s="97">
        <v>0.09</v>
      </c>
      <c r="D113" s="97">
        <v>0.09</v>
      </c>
      <c r="F113" s="98">
        <v>0.0825</v>
      </c>
      <c r="G113" s="98">
        <v>0.0275</v>
      </c>
    </row>
    <row r="114" spans="1:7" ht="16.5">
      <c r="A114" s="260"/>
      <c r="B114" s="32">
        <v>42351</v>
      </c>
      <c r="C114" s="47">
        <v>0.105</v>
      </c>
      <c r="D114" s="47">
        <v>0.105</v>
      </c>
      <c r="F114" s="99">
        <v>0.0975</v>
      </c>
      <c r="G114" s="99">
        <v>0.0375</v>
      </c>
    </row>
    <row r="115" spans="1:7" ht="16.5">
      <c r="A115" s="260">
        <v>2016</v>
      </c>
      <c r="B115" s="33">
        <v>42382</v>
      </c>
      <c r="C115" s="50">
        <v>0.105</v>
      </c>
      <c r="D115" s="50">
        <v>0.105</v>
      </c>
      <c r="F115" s="50">
        <v>0.0975</v>
      </c>
      <c r="G115" s="50">
        <v>0.0375</v>
      </c>
    </row>
    <row r="116" spans="1:7" ht="16.5">
      <c r="A116" s="260"/>
      <c r="B116" s="33">
        <v>42413</v>
      </c>
      <c r="C116" s="50">
        <v>0.105</v>
      </c>
      <c r="D116" s="50">
        <v>0.105</v>
      </c>
      <c r="F116" s="50">
        <v>0.1075</v>
      </c>
      <c r="G116" s="50">
        <v>0.0425</v>
      </c>
    </row>
    <row r="117" spans="1:7" ht="16.5">
      <c r="A117" s="260"/>
      <c r="B117" s="33">
        <v>42442</v>
      </c>
      <c r="C117" s="50">
        <v>0.105</v>
      </c>
      <c r="D117" s="50">
        <v>0.105</v>
      </c>
      <c r="F117" s="50">
        <v>0.1075</v>
      </c>
      <c r="G117" s="50">
        <v>0.0425</v>
      </c>
    </row>
    <row r="118" spans="1:7" ht="16.5">
      <c r="A118" s="260"/>
      <c r="B118" s="43">
        <v>42473</v>
      </c>
      <c r="C118" s="50">
        <v>0.105</v>
      </c>
      <c r="D118" s="50">
        <v>0.105</v>
      </c>
      <c r="F118" s="50">
        <v>0.1275</v>
      </c>
      <c r="G118" s="50">
        <v>0.0575</v>
      </c>
    </row>
    <row r="119" spans="1:7" ht="16.5">
      <c r="A119" s="260"/>
      <c r="B119" s="33">
        <v>42503</v>
      </c>
      <c r="C119" s="50">
        <v>0.105</v>
      </c>
      <c r="D119" s="50">
        <v>0.105</v>
      </c>
      <c r="F119" s="50">
        <v>0.1275</v>
      </c>
      <c r="G119" s="50">
        <v>0.0575</v>
      </c>
    </row>
    <row r="120" spans="1:7" ht="16.5">
      <c r="A120" s="260"/>
      <c r="B120" s="33">
        <v>42534</v>
      </c>
      <c r="C120" s="50">
        <v>0.105</v>
      </c>
      <c r="D120" s="50">
        <v>0.15</v>
      </c>
      <c r="F120" s="49">
        <v>0.1425</v>
      </c>
      <c r="G120" s="49">
        <v>0.0725</v>
      </c>
    </row>
    <row r="121" spans="1:7" ht="16.5">
      <c r="A121" s="260"/>
      <c r="B121" s="33">
        <v>42564</v>
      </c>
      <c r="C121" s="50">
        <v>0.105</v>
      </c>
      <c r="D121" s="50">
        <v>0.15</v>
      </c>
      <c r="F121" s="49">
        <v>0.1425</v>
      </c>
      <c r="G121" s="49">
        <v>0.0725</v>
      </c>
    </row>
    <row r="122" spans="1:7" ht="16.5">
      <c r="A122" s="260"/>
      <c r="B122" s="33">
        <v>42595</v>
      </c>
      <c r="C122" s="49">
        <v>0.135</v>
      </c>
      <c r="D122" s="50">
        <v>0.15</v>
      </c>
      <c r="F122" s="49">
        <v>0.1725</v>
      </c>
      <c r="G122" s="49">
        <v>0.1025</v>
      </c>
    </row>
    <row r="123" spans="1:7" ht="16.5">
      <c r="A123" s="260"/>
      <c r="B123" s="33">
        <v>42626</v>
      </c>
      <c r="C123" s="49">
        <v>0.135</v>
      </c>
      <c r="D123" s="50">
        <v>0.15</v>
      </c>
      <c r="F123" s="49">
        <v>0.1725</v>
      </c>
      <c r="G123" s="49">
        <v>0.1025</v>
      </c>
    </row>
    <row r="124" spans="1:7" ht="16.5">
      <c r="A124" s="260"/>
      <c r="B124" s="33">
        <v>42656</v>
      </c>
      <c r="C124" s="49">
        <v>0.155</v>
      </c>
      <c r="D124" s="49">
        <v>0.155</v>
      </c>
      <c r="F124" s="49">
        <v>0.2325</v>
      </c>
      <c r="G124" s="49">
        <v>0.1625</v>
      </c>
    </row>
    <row r="125" spans="1:3" ht="16.5">
      <c r="A125" s="260"/>
      <c r="B125" s="33">
        <v>42687</v>
      </c>
      <c r="C125" s="165"/>
    </row>
    <row r="126" spans="1:3" ht="16.5">
      <c r="A126" s="260"/>
      <c r="B126" s="32">
        <v>42717</v>
      </c>
      <c r="C126" s="165"/>
    </row>
  </sheetData>
  <sheetProtection/>
  <mergeCells count="13">
    <mergeCell ref="A43:A54"/>
    <mergeCell ref="A55:A66"/>
    <mergeCell ref="F5:G5"/>
    <mergeCell ref="C5:D5"/>
    <mergeCell ref="C4:D4"/>
    <mergeCell ref="A7:A18"/>
    <mergeCell ref="A19:A30"/>
    <mergeCell ref="A31:A42"/>
    <mergeCell ref="A67:A78"/>
    <mergeCell ref="A79:A90"/>
    <mergeCell ref="A91:A102"/>
    <mergeCell ref="A103:A114"/>
    <mergeCell ref="A115:A126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9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"/>
    </sheetView>
  </sheetViews>
  <sheetFormatPr defaultColWidth="8.8515625" defaultRowHeight="15"/>
  <cols>
    <col min="1" max="1" width="33.421875" style="221" customWidth="1"/>
    <col min="2" max="32" width="11.28125" style="205" bestFit="1" customWidth="1"/>
    <col min="33" max="41" width="10.421875" style="205" bestFit="1" customWidth="1"/>
    <col min="42" max="93" width="11.28125" style="205" bestFit="1" customWidth="1"/>
    <col min="94" max="105" width="7.8515625" style="205" customWidth="1"/>
    <col min="106" max="106" width="11.28125" style="205" bestFit="1" customWidth="1"/>
    <col min="107" max="16384" width="8.8515625" style="205" customWidth="1"/>
  </cols>
  <sheetData>
    <row r="1" ht="16.5">
      <c r="A1" s="9" t="s">
        <v>265</v>
      </c>
    </row>
    <row r="2" ht="16.5">
      <c r="A2" s="9" t="s">
        <v>39</v>
      </c>
    </row>
    <row r="3" spans="1:2" ht="16.5">
      <c r="A3" s="2" t="s">
        <v>13</v>
      </c>
      <c r="B3" s="3">
        <v>42614</v>
      </c>
    </row>
    <row r="5" spans="1:6" ht="11.25">
      <c r="A5" s="207"/>
      <c r="F5" s="208"/>
    </row>
    <row r="6" spans="1:106" s="211" customFormat="1" ht="11.25">
      <c r="A6" s="209"/>
      <c r="B6" s="210">
        <v>39448</v>
      </c>
      <c r="C6" s="210">
        <v>39479</v>
      </c>
      <c r="D6" s="210">
        <v>39508</v>
      </c>
      <c r="E6" s="210">
        <v>39539</v>
      </c>
      <c r="F6" s="210">
        <v>39569</v>
      </c>
      <c r="G6" s="210">
        <v>39600</v>
      </c>
      <c r="H6" s="210">
        <v>39630</v>
      </c>
      <c r="I6" s="210">
        <v>39661</v>
      </c>
      <c r="J6" s="210">
        <v>39692</v>
      </c>
      <c r="K6" s="210">
        <v>39722</v>
      </c>
      <c r="L6" s="210">
        <v>39753</v>
      </c>
      <c r="M6" s="210">
        <v>39783</v>
      </c>
      <c r="N6" s="210">
        <v>39814</v>
      </c>
      <c r="O6" s="210">
        <v>39845</v>
      </c>
      <c r="P6" s="210">
        <v>39873</v>
      </c>
      <c r="Q6" s="210">
        <v>39904</v>
      </c>
      <c r="R6" s="210">
        <v>39934</v>
      </c>
      <c r="S6" s="210">
        <v>39965</v>
      </c>
      <c r="T6" s="210">
        <v>39995</v>
      </c>
      <c r="U6" s="210">
        <v>40026</v>
      </c>
      <c r="V6" s="210">
        <v>40057</v>
      </c>
      <c r="W6" s="210">
        <v>40087</v>
      </c>
      <c r="X6" s="210">
        <v>40118</v>
      </c>
      <c r="Y6" s="210">
        <v>40148</v>
      </c>
      <c r="Z6" s="210">
        <v>40179</v>
      </c>
      <c r="AA6" s="210">
        <v>40210</v>
      </c>
      <c r="AB6" s="210">
        <v>40238</v>
      </c>
      <c r="AC6" s="210">
        <v>40269</v>
      </c>
      <c r="AD6" s="210">
        <v>40299</v>
      </c>
      <c r="AE6" s="210">
        <v>40330</v>
      </c>
      <c r="AF6" s="210">
        <v>40360</v>
      </c>
      <c r="AG6" s="210">
        <v>40391</v>
      </c>
      <c r="AH6" s="210">
        <v>40422</v>
      </c>
      <c r="AI6" s="210">
        <v>40452</v>
      </c>
      <c r="AJ6" s="210">
        <v>40483</v>
      </c>
      <c r="AK6" s="210">
        <v>40513</v>
      </c>
      <c r="AL6" s="210">
        <v>40544</v>
      </c>
      <c r="AM6" s="210">
        <v>40575</v>
      </c>
      <c r="AN6" s="210">
        <v>40603</v>
      </c>
      <c r="AO6" s="210">
        <v>40634</v>
      </c>
      <c r="AP6" s="210">
        <v>40664</v>
      </c>
      <c r="AQ6" s="210">
        <v>40695</v>
      </c>
      <c r="AR6" s="210">
        <v>40725</v>
      </c>
      <c r="AS6" s="210">
        <v>40756</v>
      </c>
      <c r="AT6" s="210">
        <v>40787</v>
      </c>
      <c r="AU6" s="210">
        <v>40817</v>
      </c>
      <c r="AV6" s="210">
        <v>40848</v>
      </c>
      <c r="AW6" s="210">
        <v>40888</v>
      </c>
      <c r="AX6" s="210">
        <v>40909</v>
      </c>
      <c r="AY6" s="210">
        <v>40940</v>
      </c>
      <c r="AZ6" s="210">
        <v>40969</v>
      </c>
      <c r="BA6" s="210">
        <v>41000</v>
      </c>
      <c r="BB6" s="210">
        <v>41030</v>
      </c>
      <c r="BC6" s="210">
        <v>41061</v>
      </c>
      <c r="BD6" s="210">
        <v>41091</v>
      </c>
      <c r="BE6" s="210">
        <v>41122</v>
      </c>
      <c r="BF6" s="210">
        <v>41153</v>
      </c>
      <c r="BG6" s="210">
        <v>41183</v>
      </c>
      <c r="BH6" s="210">
        <v>41214</v>
      </c>
      <c r="BI6" s="210">
        <v>41244</v>
      </c>
      <c r="BJ6" s="210">
        <v>41275</v>
      </c>
      <c r="BK6" s="210">
        <v>41306</v>
      </c>
      <c r="BL6" s="210">
        <v>41334</v>
      </c>
      <c r="BM6" s="210">
        <v>41365</v>
      </c>
      <c r="BN6" s="210">
        <v>41395</v>
      </c>
      <c r="BO6" s="210">
        <v>41426</v>
      </c>
      <c r="BP6" s="210">
        <v>41456</v>
      </c>
      <c r="BQ6" s="210">
        <v>41487</v>
      </c>
      <c r="BR6" s="210">
        <v>41530</v>
      </c>
      <c r="BS6" s="210">
        <v>41560</v>
      </c>
      <c r="BT6" s="210">
        <v>41591</v>
      </c>
      <c r="BU6" s="210">
        <v>41621</v>
      </c>
      <c r="BV6" s="210">
        <v>41652</v>
      </c>
      <c r="BW6" s="210">
        <v>41683</v>
      </c>
      <c r="BX6" s="210">
        <v>41711</v>
      </c>
      <c r="BY6" s="210">
        <v>41742</v>
      </c>
      <c r="BZ6" s="210">
        <v>41772</v>
      </c>
      <c r="CA6" s="210">
        <v>41803</v>
      </c>
      <c r="CB6" s="210">
        <v>41833</v>
      </c>
      <c r="CC6" s="210">
        <v>41864</v>
      </c>
      <c r="CD6" s="210">
        <v>41895</v>
      </c>
      <c r="CE6" s="210">
        <v>41925</v>
      </c>
      <c r="CF6" s="210">
        <v>41956</v>
      </c>
      <c r="CG6" s="210">
        <v>41986</v>
      </c>
      <c r="CH6" s="210">
        <v>42017</v>
      </c>
      <c r="CI6" s="210">
        <v>42048</v>
      </c>
      <c r="CJ6" s="210">
        <v>42076</v>
      </c>
      <c r="CK6" s="210">
        <v>42107</v>
      </c>
      <c r="CL6" s="210">
        <v>42137</v>
      </c>
      <c r="CM6" s="210">
        <v>42168</v>
      </c>
      <c r="CN6" s="210">
        <v>42198</v>
      </c>
      <c r="CO6" s="210">
        <v>42229</v>
      </c>
      <c r="CP6" s="210">
        <v>42260</v>
      </c>
      <c r="CQ6" s="210">
        <v>42290</v>
      </c>
      <c r="CR6" s="210">
        <v>42321</v>
      </c>
      <c r="CS6" s="210">
        <v>42351</v>
      </c>
      <c r="CT6" s="210">
        <v>42382</v>
      </c>
      <c r="CU6" s="210">
        <v>42413</v>
      </c>
      <c r="CV6" s="210">
        <v>42442</v>
      </c>
      <c r="CW6" s="210">
        <v>42473</v>
      </c>
      <c r="CX6" s="210">
        <v>42503</v>
      </c>
      <c r="CY6" s="210">
        <v>42534</v>
      </c>
      <c r="CZ6" s="210">
        <v>42564</v>
      </c>
      <c r="DA6" s="210">
        <v>42595</v>
      </c>
      <c r="DB6" s="210">
        <v>42626</v>
      </c>
    </row>
    <row r="7" spans="1:106" s="211" customFormat="1" ht="11.25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</row>
    <row r="8" spans="1:106" s="211" customFormat="1" ht="15">
      <c r="A8" s="202" t="s">
        <v>205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</row>
    <row r="9" spans="1:106" s="211" customFormat="1" ht="12">
      <c r="A9" s="244" t="s">
        <v>206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</row>
    <row r="10" spans="1:106" s="211" customFormat="1" ht="11.25">
      <c r="A10" s="247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</row>
    <row r="11" spans="1:106" ht="11.25">
      <c r="A11" s="212" t="s">
        <v>156</v>
      </c>
      <c r="B11" s="203"/>
      <c r="C11" s="203"/>
      <c r="D11" s="213"/>
      <c r="E11" s="203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</row>
    <row r="12" spans="1:106" s="211" customFormat="1" ht="11.25">
      <c r="A12" s="238" t="s">
        <v>245</v>
      </c>
      <c r="B12" s="214">
        <v>55279.48267968559</v>
      </c>
      <c r="C12" s="214">
        <v>53742.48498696614</v>
      </c>
      <c r="D12" s="214">
        <v>60463.472106455105</v>
      </c>
      <c r="E12" s="214">
        <v>61182.892078266144</v>
      </c>
      <c r="F12" s="214">
        <v>60636.49817583312</v>
      </c>
      <c r="G12" s="214">
        <v>60369.90947639135</v>
      </c>
      <c r="H12" s="214">
        <v>59191.449242533774</v>
      </c>
      <c r="I12" s="214">
        <v>60792.25543673481</v>
      </c>
      <c r="J12" s="214">
        <v>57379.332689949704</v>
      </c>
      <c r="K12" s="214">
        <v>53314.75967396992</v>
      </c>
      <c r="L12" s="214">
        <v>52849.492268651295</v>
      </c>
      <c r="M12" s="213">
        <v>56939.38487921685</v>
      </c>
      <c r="N12" s="214">
        <v>54579.33046032712</v>
      </c>
      <c r="O12" s="213">
        <v>55578.54483596913</v>
      </c>
      <c r="P12" s="214">
        <v>56829.85343495362</v>
      </c>
      <c r="Q12" s="213">
        <v>58275.88371947692</v>
      </c>
      <c r="R12" s="214">
        <v>58396.334235984374</v>
      </c>
      <c r="S12" s="214">
        <v>59572.29958632747</v>
      </c>
      <c r="T12" s="214">
        <v>58541.031816630406</v>
      </c>
      <c r="U12" s="214">
        <v>60299.851043957984</v>
      </c>
      <c r="V12" s="214">
        <v>61389.26707760275</v>
      </c>
      <c r="W12" s="214">
        <v>62850.49162578602</v>
      </c>
      <c r="X12" s="214">
        <v>61392.39301538781</v>
      </c>
      <c r="Y12" s="214">
        <v>63758.806027647006</v>
      </c>
      <c r="Z12" s="214">
        <v>64414.26476905085</v>
      </c>
      <c r="AA12" s="214">
        <v>59992.587862945045</v>
      </c>
      <c r="AB12" s="214">
        <v>60918.975849738155</v>
      </c>
      <c r="AC12" s="214">
        <v>70079.2004020084</v>
      </c>
      <c r="AD12" s="214">
        <v>66257.54722363541</v>
      </c>
      <c r="AE12" s="214">
        <v>73479.81721770595</v>
      </c>
      <c r="AF12" s="214">
        <v>80107.30236463982</v>
      </c>
      <c r="AG12" s="214">
        <v>79478.71776788362</v>
      </c>
      <c r="AH12" s="214">
        <v>80778.15695957282</v>
      </c>
      <c r="AI12" s="214">
        <v>79385.09241602692</v>
      </c>
      <c r="AJ12" s="214">
        <v>76531.45604039844</v>
      </c>
      <c r="AK12" s="214">
        <v>79875.08896759637</v>
      </c>
      <c r="AL12" s="214">
        <v>80100.62225191023</v>
      </c>
      <c r="AM12" s="214">
        <v>77796.99644212658</v>
      </c>
      <c r="AN12" s="214">
        <v>77250.2412958326</v>
      </c>
      <c r="AO12" s="214">
        <v>77893.19474888255</v>
      </c>
      <c r="AP12" s="214">
        <v>76358.10799848911</v>
      </c>
      <c r="AQ12" s="214">
        <v>72707.42599401527</v>
      </c>
      <c r="AR12" s="214">
        <v>72398.9560342408</v>
      </c>
      <c r="AS12" s="214">
        <v>72362.07868694601</v>
      </c>
      <c r="AT12" s="214">
        <v>67113.41872786824</v>
      </c>
      <c r="AU12" s="214">
        <v>67039.42937734681</v>
      </c>
      <c r="AV12" s="214">
        <v>67961.13547152873</v>
      </c>
      <c r="AW12" s="214">
        <v>73026.21879320203</v>
      </c>
      <c r="AX12" s="214">
        <v>70440.09045164895</v>
      </c>
      <c r="AY12" s="214">
        <v>69402.56909278526</v>
      </c>
      <c r="AZ12" s="214">
        <v>72045.29369925073</v>
      </c>
      <c r="BA12" s="214">
        <v>72489.686396254</v>
      </c>
      <c r="BB12" s="214">
        <v>75731.15964675383</v>
      </c>
      <c r="BC12" s="214">
        <v>77733.39459725945</v>
      </c>
      <c r="BD12" s="214">
        <v>82208.2790307287</v>
      </c>
      <c r="BE12" s="214">
        <v>83171.87227680263</v>
      </c>
      <c r="BF12" s="214">
        <v>92662.26143109778</v>
      </c>
      <c r="BG12" s="214">
        <v>93143.22010220613</v>
      </c>
      <c r="BH12" s="214">
        <v>91641.84506126375</v>
      </c>
      <c r="BI12" s="214">
        <v>94362.91674649404</v>
      </c>
      <c r="BJ12" s="214">
        <v>97868.24192525813</v>
      </c>
      <c r="BK12" s="214">
        <v>96019.73184794116</v>
      </c>
      <c r="BL12" s="214">
        <v>92694.27611345542</v>
      </c>
      <c r="BM12" s="214">
        <v>89935.93457258886</v>
      </c>
      <c r="BN12" s="214">
        <v>84379.2942268567</v>
      </c>
      <c r="BO12" s="214">
        <v>86872.48500600667</v>
      </c>
      <c r="BP12" s="214">
        <v>91226.01449931845</v>
      </c>
      <c r="BQ12" s="214">
        <v>101630.28364182817</v>
      </c>
      <c r="BR12" s="214">
        <v>100348.77486774298</v>
      </c>
      <c r="BS12" s="214">
        <v>101118.42428515234</v>
      </c>
      <c r="BT12" s="214">
        <v>98749.68899879744</v>
      </c>
      <c r="BU12" s="214">
        <v>99989.64469758145</v>
      </c>
      <c r="BV12" s="214">
        <v>99008.40540559395</v>
      </c>
      <c r="BW12" s="214">
        <v>97676.99622837493</v>
      </c>
      <c r="BX12" s="214">
        <v>106998.45155665252</v>
      </c>
      <c r="BY12" s="214">
        <v>108482.41785585579</v>
      </c>
      <c r="BZ12" s="214">
        <v>108700.3832363147</v>
      </c>
      <c r="CA12" s="214">
        <v>107160.90287558438</v>
      </c>
      <c r="CB12" s="214">
        <v>105612.14302553731</v>
      </c>
      <c r="CC12" s="214">
        <v>103313.75637051808</v>
      </c>
      <c r="CD12" s="214">
        <v>103136.06135458227</v>
      </c>
      <c r="CE12" s="214">
        <v>100433.41994894692</v>
      </c>
      <c r="CF12" s="214">
        <v>98878.37408606856</v>
      </c>
      <c r="CG12" s="214">
        <v>104793.46790447064</v>
      </c>
      <c r="CH12" s="214">
        <v>105377.82825721614</v>
      </c>
      <c r="CI12" s="214">
        <v>95765.9034593024</v>
      </c>
      <c r="CJ12" s="214">
        <v>104852.52541135697</v>
      </c>
      <c r="CK12" s="214">
        <v>103576.95471949967</v>
      </c>
      <c r="CL12" s="214">
        <v>98263.77062200382</v>
      </c>
      <c r="CM12" s="214">
        <v>108677.48366602376</v>
      </c>
      <c r="CN12" s="214">
        <v>112598.20057784044</v>
      </c>
      <c r="CO12" s="214">
        <v>115651.5016380028</v>
      </c>
      <c r="CP12" s="214">
        <v>113818.29304229235</v>
      </c>
      <c r="CQ12" s="214">
        <v>119511.47862709605</v>
      </c>
      <c r="CR12" s="214">
        <v>134429.0740588887</v>
      </c>
      <c r="CS12" s="214">
        <v>115342.55292132657</v>
      </c>
      <c r="CT12" s="214">
        <v>113363.13423913653</v>
      </c>
      <c r="CU12" s="214">
        <v>109306.20925578612</v>
      </c>
      <c r="CV12" s="214">
        <v>105446.50682597523</v>
      </c>
      <c r="CW12" s="214">
        <v>112937.03332379024</v>
      </c>
      <c r="CX12" s="214">
        <v>115116.6025412998</v>
      </c>
      <c r="CY12" s="214">
        <v>130863.17442748146</v>
      </c>
      <c r="CZ12" s="214">
        <v>143335.3191906258</v>
      </c>
      <c r="DA12" s="214">
        <v>158938.41635134618</v>
      </c>
      <c r="DB12" s="214">
        <v>168608.2051037729</v>
      </c>
    </row>
    <row r="13" spans="1:106" s="211" customFormat="1" ht="11.25">
      <c r="A13" s="215" t="s">
        <v>248</v>
      </c>
      <c r="B13" s="214">
        <v>57993.94008827739</v>
      </c>
      <c r="C13" s="214">
        <v>57297.776236059944</v>
      </c>
      <c r="D13" s="214">
        <v>63680.925482306106</v>
      </c>
      <c r="E13" s="214">
        <v>64131.17008826984</v>
      </c>
      <c r="F13" s="214">
        <v>63700.65369915112</v>
      </c>
      <c r="G13" s="214">
        <v>63582.03648263135</v>
      </c>
      <c r="H13" s="214">
        <v>62240.58963980266</v>
      </c>
      <c r="I13" s="214">
        <v>63718.6143064443</v>
      </c>
      <c r="J13" s="214">
        <v>60414.4080004517</v>
      </c>
      <c r="K13" s="214">
        <v>56229.33149371341</v>
      </c>
      <c r="L13" s="214">
        <v>55752.67382607929</v>
      </c>
      <c r="M13" s="213">
        <v>61043.90302267234</v>
      </c>
      <c r="N13" s="214">
        <v>59014.09573421912</v>
      </c>
      <c r="O13" s="213">
        <v>59840.80391476313</v>
      </c>
      <c r="P13" s="214">
        <v>62128.71079362962</v>
      </c>
      <c r="Q13" s="213">
        <v>63128.67322309292</v>
      </c>
      <c r="R13" s="214">
        <v>63236.03093925437</v>
      </c>
      <c r="S13" s="214">
        <v>64682.70332766167</v>
      </c>
      <c r="T13" s="214">
        <v>68031.34096398641</v>
      </c>
      <c r="U13" s="214">
        <v>70827.60235863998</v>
      </c>
      <c r="V13" s="214">
        <v>78230.00007958215</v>
      </c>
      <c r="W13" s="214">
        <v>79880.89773848202</v>
      </c>
      <c r="X13" s="214">
        <v>79196.22480114672</v>
      </c>
      <c r="Y13" s="214">
        <v>81854.03484590452</v>
      </c>
      <c r="Z13" s="214">
        <v>83369.53920273691</v>
      </c>
      <c r="AA13" s="214">
        <v>78833.44528118189</v>
      </c>
      <c r="AB13" s="214">
        <v>81636.6058267012</v>
      </c>
      <c r="AC13" s="214">
        <v>92243.35561370791</v>
      </c>
      <c r="AD13" s="214">
        <v>87372.21541662992</v>
      </c>
      <c r="AE13" s="214">
        <v>96076.08938790794</v>
      </c>
      <c r="AF13" s="214">
        <v>104582.0779981407</v>
      </c>
      <c r="AG13" s="214">
        <v>103110.55634960631</v>
      </c>
      <c r="AH13" s="214">
        <v>104096.79642787852</v>
      </c>
      <c r="AI13" s="214">
        <v>102553.8905841507</v>
      </c>
      <c r="AJ13" s="214">
        <v>99204.70038654964</v>
      </c>
      <c r="AK13" s="214">
        <v>101824.52502496887</v>
      </c>
      <c r="AL13" s="214">
        <v>102220.68242948223</v>
      </c>
      <c r="AM13" s="214">
        <v>99424.76174811658</v>
      </c>
      <c r="AN13" s="214">
        <v>98034.4663879261</v>
      </c>
      <c r="AO13" s="214">
        <v>102160.51493402466</v>
      </c>
      <c r="AP13" s="214">
        <v>96230.50139459141</v>
      </c>
      <c r="AQ13" s="214">
        <v>92480.30079625447</v>
      </c>
      <c r="AR13" s="214">
        <v>91206.46984083159</v>
      </c>
      <c r="AS13" s="214">
        <v>91341.19441558323</v>
      </c>
      <c r="AT13" s="214">
        <v>87693.15158725763</v>
      </c>
      <c r="AU13" s="214">
        <v>87874.14490888681</v>
      </c>
      <c r="AV13" s="214">
        <v>87994.76924032533</v>
      </c>
      <c r="AW13" s="214">
        <v>93142.07263130533</v>
      </c>
      <c r="AX13" s="214">
        <v>91864.01621213296</v>
      </c>
      <c r="AY13" s="214">
        <v>91090.03311379126</v>
      </c>
      <c r="AZ13" s="214">
        <v>93457.72933680634</v>
      </c>
      <c r="BA13" s="214">
        <v>94168.587666644</v>
      </c>
      <c r="BB13" s="214">
        <v>97010.65991257784</v>
      </c>
      <c r="BC13" s="214">
        <v>99250.56849406945</v>
      </c>
      <c r="BD13" s="214">
        <v>103493.9659399924</v>
      </c>
      <c r="BE13" s="214">
        <v>105504.43261159764</v>
      </c>
      <c r="BF13" s="214">
        <v>114722.61170959278</v>
      </c>
      <c r="BG13" s="214">
        <v>116719.67210408614</v>
      </c>
      <c r="BH13" s="214">
        <v>116422.88075123946</v>
      </c>
      <c r="BI13" s="214">
        <v>120276.41342479404</v>
      </c>
      <c r="BJ13" s="214">
        <v>124390.79585634562</v>
      </c>
      <c r="BK13" s="214">
        <v>122912.11703458316</v>
      </c>
      <c r="BL13" s="214">
        <v>118713.04368290541</v>
      </c>
      <c r="BM13" s="214">
        <v>116397.57665922886</v>
      </c>
      <c r="BN13" s="214">
        <v>110319.3184620897</v>
      </c>
      <c r="BO13" s="214">
        <v>114369.66965803535</v>
      </c>
      <c r="BP13" s="214">
        <v>119317.07313034045</v>
      </c>
      <c r="BQ13" s="214">
        <v>129895.00625912816</v>
      </c>
      <c r="BR13" s="214">
        <v>129822.62499817298</v>
      </c>
      <c r="BS13" s="214">
        <v>130980.75823267915</v>
      </c>
      <c r="BT13" s="214">
        <v>129586.66139605395</v>
      </c>
      <c r="BU13" s="214">
        <v>131324.01199196145</v>
      </c>
      <c r="BV13" s="214">
        <v>131324.34151750396</v>
      </c>
      <c r="BW13" s="214">
        <v>131521.78426241493</v>
      </c>
      <c r="BX13" s="214">
        <v>140810.58480351252</v>
      </c>
      <c r="BY13" s="214">
        <v>141905.2072394818</v>
      </c>
      <c r="BZ13" s="214">
        <v>141414.8634281697</v>
      </c>
      <c r="CA13" s="214">
        <v>139456.26441715038</v>
      </c>
      <c r="CB13" s="214">
        <v>138411.5587105453</v>
      </c>
      <c r="CC13" s="214">
        <v>138671.62163517807</v>
      </c>
      <c r="CD13" s="214">
        <v>136485.90556001227</v>
      </c>
      <c r="CE13" s="214">
        <v>134115.8626959169</v>
      </c>
      <c r="CF13" s="214">
        <v>133888.38135176856</v>
      </c>
      <c r="CG13" s="214">
        <v>139061.94989309064</v>
      </c>
      <c r="CH13" s="214">
        <v>138444.75108163615</v>
      </c>
      <c r="CI13" s="214">
        <v>127320.78165069841</v>
      </c>
      <c r="CJ13" s="214">
        <v>139374.01461613097</v>
      </c>
      <c r="CK13" s="214">
        <v>137004.63136711967</v>
      </c>
      <c r="CL13" s="214">
        <v>131517.92396233382</v>
      </c>
      <c r="CM13" s="214">
        <v>144732.10851233176</v>
      </c>
      <c r="CN13" s="214">
        <v>148374.58820040865</v>
      </c>
      <c r="CO13" s="214">
        <v>152590.7186689828</v>
      </c>
      <c r="CP13" s="214">
        <v>151375.31453566835</v>
      </c>
      <c r="CQ13" s="214">
        <v>160490.49826236704</v>
      </c>
      <c r="CR13" s="214">
        <v>183443.26367132572</v>
      </c>
      <c r="CS13" s="214">
        <v>163593.98299419857</v>
      </c>
      <c r="CT13" s="214">
        <v>162561.31519839654</v>
      </c>
      <c r="CU13" s="214">
        <v>155329.78531077612</v>
      </c>
      <c r="CV13" s="214">
        <v>152715.31994215603</v>
      </c>
      <c r="CW13" s="214">
        <v>163356.2362800342</v>
      </c>
      <c r="CX13" s="214">
        <v>170103.2202254908</v>
      </c>
      <c r="CY13" s="214">
        <v>189439.53140133145</v>
      </c>
      <c r="CZ13" s="214">
        <v>203884.98752109578</v>
      </c>
      <c r="DA13" s="214">
        <v>222838.4040500123</v>
      </c>
      <c r="DB13" s="214">
        <v>236910.9452543179</v>
      </c>
    </row>
    <row r="14" spans="1:106" s="211" customFormat="1" ht="11.25">
      <c r="A14" s="215" t="s">
        <v>267</v>
      </c>
      <c r="B14" s="214">
        <v>-2714.4574085918</v>
      </c>
      <c r="C14" s="214">
        <v>-3555.2912490937997</v>
      </c>
      <c r="D14" s="214">
        <v>-3217.4533758509997</v>
      </c>
      <c r="E14" s="214">
        <v>-2948.2780100037003</v>
      </c>
      <c r="F14" s="214">
        <v>-3064.155523318</v>
      </c>
      <c r="G14" s="214">
        <v>-3212.1270062400004</v>
      </c>
      <c r="H14" s="214">
        <v>-3049.140397268886</v>
      </c>
      <c r="I14" s="214">
        <v>-2926.35886970949</v>
      </c>
      <c r="J14" s="214">
        <v>-3035.075310502</v>
      </c>
      <c r="K14" s="214">
        <v>-2914.57181974349</v>
      </c>
      <c r="L14" s="214">
        <v>-2903.181557428</v>
      </c>
      <c r="M14" s="213">
        <v>-4104.518143455491</v>
      </c>
      <c r="N14" s="214">
        <v>-4434.765273892001</v>
      </c>
      <c r="O14" s="213">
        <v>-4262.259078794</v>
      </c>
      <c r="P14" s="214">
        <v>-5298.857358676</v>
      </c>
      <c r="Q14" s="213">
        <v>-4852.789503616</v>
      </c>
      <c r="R14" s="214">
        <v>-4839.696703269999</v>
      </c>
      <c r="S14" s="214">
        <v>-5110.4037413342</v>
      </c>
      <c r="T14" s="214">
        <v>-9490.309147356002</v>
      </c>
      <c r="U14" s="214">
        <v>-10527.751314682</v>
      </c>
      <c r="V14" s="214">
        <v>-16840.733001979403</v>
      </c>
      <c r="W14" s="214">
        <v>-17030.406112696</v>
      </c>
      <c r="X14" s="214">
        <v>-17803.831785758906</v>
      </c>
      <c r="Y14" s="214">
        <v>-18095.228818257518</v>
      </c>
      <c r="Z14" s="214">
        <v>-18955.274433686056</v>
      </c>
      <c r="AA14" s="214">
        <v>-18840.85741823685</v>
      </c>
      <c r="AB14" s="214">
        <v>-20717.629976963046</v>
      </c>
      <c r="AC14" s="214">
        <v>-22164.155211699515</v>
      </c>
      <c r="AD14" s="214">
        <v>-21114.6681929945</v>
      </c>
      <c r="AE14" s="214">
        <v>-22596.272170202</v>
      </c>
      <c r="AF14" s="214">
        <v>-24474.775633500874</v>
      </c>
      <c r="AG14" s="214">
        <v>-23631.838581722703</v>
      </c>
      <c r="AH14" s="214">
        <v>-23318.6394683057</v>
      </c>
      <c r="AI14" s="214">
        <v>-23168.798168123765</v>
      </c>
      <c r="AJ14" s="214">
        <v>-22673.2443461512</v>
      </c>
      <c r="AK14" s="214">
        <v>-21949.4360573725</v>
      </c>
      <c r="AL14" s="214">
        <v>-22120.060177572002</v>
      </c>
      <c r="AM14" s="214">
        <v>-21627.765305990004</v>
      </c>
      <c r="AN14" s="214">
        <v>-20784.2250920935</v>
      </c>
      <c r="AO14" s="214">
        <v>-24267.320185142104</v>
      </c>
      <c r="AP14" s="214">
        <v>-19872.3933961023</v>
      </c>
      <c r="AQ14" s="214">
        <v>-19772.8748022392</v>
      </c>
      <c r="AR14" s="214">
        <v>-18807.513806590796</v>
      </c>
      <c r="AS14" s="214">
        <v>-18979.115728637225</v>
      </c>
      <c r="AT14" s="214">
        <v>-20579.732859389398</v>
      </c>
      <c r="AU14" s="214">
        <v>-20834.71553154</v>
      </c>
      <c r="AV14" s="214">
        <v>-20033.6337687966</v>
      </c>
      <c r="AW14" s="214">
        <v>-20115.8538381033</v>
      </c>
      <c r="AX14" s="214">
        <v>-21423.925760484002</v>
      </c>
      <c r="AY14" s="214">
        <v>-21687.464021006002</v>
      </c>
      <c r="AZ14" s="214">
        <v>-21412.4356375556</v>
      </c>
      <c r="BA14" s="214">
        <v>-21678.90127039</v>
      </c>
      <c r="BB14" s="214">
        <v>-21279.500265824005</v>
      </c>
      <c r="BC14" s="214">
        <v>-21517.17389681</v>
      </c>
      <c r="BD14" s="214">
        <v>-21285.6869092637</v>
      </c>
      <c r="BE14" s="214">
        <v>-22332.560334795002</v>
      </c>
      <c r="BF14" s="214">
        <v>-22060.350278495</v>
      </c>
      <c r="BG14" s="214">
        <v>-23576.452001880003</v>
      </c>
      <c r="BH14" s="214">
        <v>-24781.035689975703</v>
      </c>
      <c r="BI14" s="214">
        <v>-25913.496678299998</v>
      </c>
      <c r="BJ14" s="214">
        <v>-26522.553931087496</v>
      </c>
      <c r="BK14" s="214">
        <v>-26892.385186642</v>
      </c>
      <c r="BL14" s="214">
        <v>-26018.76756945</v>
      </c>
      <c r="BM14" s="214">
        <v>-26461.642086639997</v>
      </c>
      <c r="BN14" s="214">
        <v>-25940.024235233</v>
      </c>
      <c r="BO14" s="214">
        <v>-27497.184652028678</v>
      </c>
      <c r="BP14" s="214">
        <v>-28091.058631022</v>
      </c>
      <c r="BQ14" s="214">
        <v>-28264.7226173</v>
      </c>
      <c r="BR14" s="214">
        <v>-29473.850130429997</v>
      </c>
      <c r="BS14" s="214">
        <v>-29862.3339475268</v>
      </c>
      <c r="BT14" s="214">
        <v>-30836.972397256504</v>
      </c>
      <c r="BU14" s="214">
        <v>-31334.367294379997</v>
      </c>
      <c r="BV14" s="214">
        <v>-32315.93611191</v>
      </c>
      <c r="BW14" s="214">
        <v>-33844.78803404</v>
      </c>
      <c r="BX14" s="214">
        <v>-33812.13324686</v>
      </c>
      <c r="BY14" s="214">
        <v>-33422.789383626005</v>
      </c>
      <c r="BZ14" s="214">
        <v>-32714.480191855</v>
      </c>
      <c r="CA14" s="214">
        <v>-32295.361541565995</v>
      </c>
      <c r="CB14" s="214">
        <v>-32799.41568500799</v>
      </c>
      <c r="CC14" s="214">
        <v>-35357.865264659995</v>
      </c>
      <c r="CD14" s="214">
        <v>-33349.844205429996</v>
      </c>
      <c r="CE14" s="214">
        <v>-33682.442746969995</v>
      </c>
      <c r="CF14" s="214">
        <v>-35010.0072657</v>
      </c>
      <c r="CG14" s="214">
        <v>-34268.48198862</v>
      </c>
      <c r="CH14" s="214">
        <v>-33066.92282442</v>
      </c>
      <c r="CI14" s="214">
        <v>-31554.87819139601</v>
      </c>
      <c r="CJ14" s="214">
        <v>-34521.489204774</v>
      </c>
      <c r="CK14" s="214">
        <v>-33427.67664762</v>
      </c>
      <c r="CL14" s="214">
        <v>-33254.153340330005</v>
      </c>
      <c r="CM14" s="214">
        <v>-36054.624846308</v>
      </c>
      <c r="CN14" s="214">
        <v>-35776.3876225682</v>
      </c>
      <c r="CO14" s="214">
        <v>-36939.21703098</v>
      </c>
      <c r="CP14" s="214">
        <v>-37557.021493376</v>
      </c>
      <c r="CQ14" s="214">
        <v>-40979.019635271</v>
      </c>
      <c r="CR14" s="214">
        <v>-49014.189612436996</v>
      </c>
      <c r="CS14" s="214">
        <v>-48251.430072872</v>
      </c>
      <c r="CT14" s="214">
        <v>-49198.180959260004</v>
      </c>
      <c r="CU14" s="214">
        <v>-46023.57605499</v>
      </c>
      <c r="CV14" s="214">
        <v>-47268.8131161808</v>
      </c>
      <c r="CW14" s="214">
        <v>-50419.202956243964</v>
      </c>
      <c r="CX14" s="214">
        <v>-54986.617684191006</v>
      </c>
      <c r="CY14" s="214">
        <v>-58576.35697385</v>
      </c>
      <c r="CZ14" s="214">
        <v>-60549.66833047</v>
      </c>
      <c r="DA14" s="214">
        <v>-63899.9876986661</v>
      </c>
      <c r="DB14" s="214">
        <v>-68302.740150545</v>
      </c>
    </row>
    <row r="15" spans="1:106" s="211" customFormat="1" ht="11.25">
      <c r="A15" s="212" t="s">
        <v>255</v>
      </c>
      <c r="B15" s="214">
        <v>10479.720873321814</v>
      </c>
      <c r="C15" s="214">
        <v>11784.166910514054</v>
      </c>
      <c r="D15" s="214">
        <v>5749.527337807704</v>
      </c>
      <c r="E15" s="214">
        <v>7344.302306280864</v>
      </c>
      <c r="F15" s="214">
        <v>9258.498430172673</v>
      </c>
      <c r="G15" s="214">
        <v>10519.171661458655</v>
      </c>
      <c r="H15" s="214">
        <v>12910.167904367227</v>
      </c>
      <c r="I15" s="214">
        <v>12814.833480159497</v>
      </c>
      <c r="J15" s="214">
        <v>16521.21359846661</v>
      </c>
      <c r="K15" s="214">
        <v>21402.655615543583</v>
      </c>
      <c r="L15" s="214">
        <v>23281.884048304266</v>
      </c>
      <c r="M15" s="213">
        <v>23784.300257766205</v>
      </c>
      <c r="N15" s="214">
        <v>26060.8862065129</v>
      </c>
      <c r="O15" s="213">
        <v>25291.33498410286</v>
      </c>
      <c r="P15" s="214">
        <v>25471.786039156374</v>
      </c>
      <c r="Q15" s="213">
        <v>26869.173313341693</v>
      </c>
      <c r="R15" s="214">
        <v>28182.685824678636</v>
      </c>
      <c r="S15" s="214">
        <v>29578.353957730826</v>
      </c>
      <c r="T15" s="214">
        <v>32193.374494990596</v>
      </c>
      <c r="U15" s="214">
        <v>33933.11348537699</v>
      </c>
      <c r="V15" s="214">
        <v>35039.56552576984</v>
      </c>
      <c r="W15" s="214">
        <v>37146.472219915464</v>
      </c>
      <c r="X15" s="214">
        <v>40879.8558904122</v>
      </c>
      <c r="Y15" s="214">
        <v>43314.99727570587</v>
      </c>
      <c r="Z15" s="214">
        <v>43720.54598272713</v>
      </c>
      <c r="AA15" s="214">
        <v>47376.53923002473</v>
      </c>
      <c r="AB15" s="214">
        <v>47419.28123717796</v>
      </c>
      <c r="AC15" s="214">
        <v>45114.30300870158</v>
      </c>
      <c r="AD15" s="214">
        <v>48702.69882856459</v>
      </c>
      <c r="AE15" s="214">
        <v>44994.08550632505</v>
      </c>
      <c r="AF15" s="214">
        <v>42821.42094407018</v>
      </c>
      <c r="AG15" s="214">
        <v>46507.422935408365</v>
      </c>
      <c r="AH15" s="214">
        <v>47215.6846288597</v>
      </c>
      <c r="AI15" s="214">
        <v>49576.660713416844</v>
      </c>
      <c r="AJ15" s="214">
        <v>52297.9751444767</v>
      </c>
      <c r="AK15" s="214">
        <v>53536.704662301534</v>
      </c>
      <c r="AL15" s="214">
        <v>53995.86285591884</v>
      </c>
      <c r="AM15" s="214">
        <v>55272.57580059624</v>
      </c>
      <c r="AN15" s="214">
        <v>53380.4847846279</v>
      </c>
      <c r="AO15" s="214">
        <v>54437.16126681474</v>
      </c>
      <c r="AP15" s="214">
        <v>54531.9256230623</v>
      </c>
      <c r="AQ15" s="214">
        <v>58029.39495682181</v>
      </c>
      <c r="AR15" s="214">
        <v>59000.53340048982</v>
      </c>
      <c r="AS15" s="214">
        <v>62110.415774360765</v>
      </c>
      <c r="AT15" s="214">
        <v>66875.56939588397</v>
      </c>
      <c r="AU15" s="214">
        <v>67861.92907532827</v>
      </c>
      <c r="AV15" s="214">
        <v>70205.98950417039</v>
      </c>
      <c r="AW15" s="214">
        <v>70775.50480530529</v>
      </c>
      <c r="AX15" s="214">
        <v>72605.83449311092</v>
      </c>
      <c r="AY15" s="214">
        <v>73617.09632953275</v>
      </c>
      <c r="AZ15" s="214">
        <v>71103.11680355127</v>
      </c>
      <c r="BA15" s="214">
        <v>73841.70875428803</v>
      </c>
      <c r="BB15" s="214">
        <v>74495.51762090821</v>
      </c>
      <c r="BC15" s="214">
        <v>78176.03603602057</v>
      </c>
      <c r="BD15" s="214">
        <v>75707.79740158128</v>
      </c>
      <c r="BE15" s="214">
        <v>77712.83541909937</v>
      </c>
      <c r="BF15" s="214">
        <v>74125.15362818172</v>
      </c>
      <c r="BG15" s="214">
        <v>78572.90710532502</v>
      </c>
      <c r="BH15" s="214">
        <v>86140.12047324645</v>
      </c>
      <c r="BI15" s="214">
        <v>91650.07160461793</v>
      </c>
      <c r="BJ15" s="214">
        <v>84627.41572561025</v>
      </c>
      <c r="BK15" s="214">
        <v>87730.70775046088</v>
      </c>
      <c r="BL15" s="214">
        <v>91052.35130941661</v>
      </c>
      <c r="BM15" s="214">
        <v>97042.84696654312</v>
      </c>
      <c r="BN15" s="214">
        <v>101494.59298411533</v>
      </c>
      <c r="BO15" s="214">
        <v>103085.78668139334</v>
      </c>
      <c r="BP15" s="214">
        <v>103682.62582073383</v>
      </c>
      <c r="BQ15" s="214">
        <v>95311.66499700182</v>
      </c>
      <c r="BR15" s="214">
        <v>100516.52543537419</v>
      </c>
      <c r="BS15" s="214">
        <v>100132.111521566</v>
      </c>
      <c r="BT15" s="214">
        <v>107993.24519654253</v>
      </c>
      <c r="BU15" s="214">
        <v>116432.66925133849</v>
      </c>
      <c r="BV15" s="214">
        <v>116946.46066802551</v>
      </c>
      <c r="BW15" s="214">
        <v>117980.20654428792</v>
      </c>
      <c r="BX15" s="214">
        <v>109345.52626248746</v>
      </c>
      <c r="BY15" s="214">
        <v>111577.08143430993</v>
      </c>
      <c r="BZ15" s="214">
        <v>113679.42050612412</v>
      </c>
      <c r="CA15" s="214">
        <v>121884.33622211558</v>
      </c>
      <c r="CB15" s="214">
        <v>123335.86356393283</v>
      </c>
      <c r="CC15" s="214">
        <v>130315.34134601943</v>
      </c>
      <c r="CD15" s="214">
        <v>132331.47753085778</v>
      </c>
      <c r="CE15" s="214">
        <v>144620.3812977631</v>
      </c>
      <c r="CF15" s="214">
        <v>148959.92446414146</v>
      </c>
      <c r="CG15" s="214">
        <v>159674.5993920982</v>
      </c>
      <c r="CH15" s="214">
        <v>154753.29817198386</v>
      </c>
      <c r="CI15" s="214">
        <v>160147.19685216848</v>
      </c>
      <c r="CJ15" s="214">
        <v>160620.08778395623</v>
      </c>
      <c r="CK15" s="214">
        <v>164744.23970852926</v>
      </c>
      <c r="CL15" s="214">
        <v>170664.09819282708</v>
      </c>
      <c r="CM15" s="214">
        <v>172534.77318925643</v>
      </c>
      <c r="CN15" s="214">
        <v>173164.91840257216</v>
      </c>
      <c r="CO15" s="214">
        <v>177486.86886102724</v>
      </c>
      <c r="CP15" s="214">
        <v>184875.0167641724</v>
      </c>
      <c r="CQ15" s="214">
        <v>187909.90225111519</v>
      </c>
      <c r="CR15" s="214">
        <v>197563.66092676343</v>
      </c>
      <c r="CS15" s="214">
        <v>218122.05471554105</v>
      </c>
      <c r="CT15" s="214">
        <v>222100.17849161156</v>
      </c>
      <c r="CU15" s="214">
        <v>218533.39841979268</v>
      </c>
      <c r="CV15" s="214">
        <v>223524.9595096681</v>
      </c>
      <c r="CW15" s="214">
        <v>226878.35258965415</v>
      </c>
      <c r="CX15" s="214">
        <v>225593.66554109092</v>
      </c>
      <c r="CY15" s="214">
        <v>221700.32509863444</v>
      </c>
      <c r="CZ15" s="214">
        <v>219627.45611822716</v>
      </c>
      <c r="DA15" s="214">
        <v>213074.22194007447</v>
      </c>
      <c r="DB15" s="214">
        <v>213418.0883081913</v>
      </c>
    </row>
    <row r="16" spans="1:106" s="211" customFormat="1" ht="11.25">
      <c r="A16" s="215" t="s">
        <v>262</v>
      </c>
      <c r="B16" s="214">
        <v>20966.248422304343</v>
      </c>
      <c r="C16" s="214">
        <v>22729.908696267044</v>
      </c>
      <c r="D16" s="214">
        <v>16527.470436745418</v>
      </c>
      <c r="E16" s="214">
        <v>18617.83387366023</v>
      </c>
      <c r="F16" s="214">
        <v>19506.753015026625</v>
      </c>
      <c r="G16" s="214">
        <v>20956.417480726417</v>
      </c>
      <c r="H16" s="214">
        <v>23760.082370434942</v>
      </c>
      <c r="I16" s="214">
        <v>22869.28864444126</v>
      </c>
      <c r="J16" s="214">
        <v>25995.71490818659</v>
      </c>
      <c r="K16" s="214">
        <v>29291.392079854042</v>
      </c>
      <c r="L16" s="214">
        <v>31702.534520824825</v>
      </c>
      <c r="M16" s="213">
        <v>33373.750831987825</v>
      </c>
      <c r="N16" s="214">
        <v>34674.07802875952</v>
      </c>
      <c r="O16" s="213">
        <v>35745.29512839476</v>
      </c>
      <c r="P16" s="214">
        <v>38154.32654839508</v>
      </c>
      <c r="Q16" s="213">
        <v>39439.23751459645</v>
      </c>
      <c r="R16" s="214">
        <v>40434.6146477608</v>
      </c>
      <c r="S16" s="214">
        <v>41446.31109295466</v>
      </c>
      <c r="T16" s="214">
        <v>43932.642002572815</v>
      </c>
      <c r="U16" s="214">
        <v>47432.52035661999</v>
      </c>
      <c r="V16" s="214">
        <v>50468.710688180014</v>
      </c>
      <c r="W16" s="214">
        <v>54887.10855560021</v>
      </c>
      <c r="X16" s="214">
        <v>58950.96343166999</v>
      </c>
      <c r="Y16" s="214">
        <v>59962.44427085819</v>
      </c>
      <c r="Z16" s="214">
        <v>61948.42765934038</v>
      </c>
      <c r="AA16" s="214">
        <v>65653.35368871927</v>
      </c>
      <c r="AB16" s="214">
        <v>66197.15401662655</v>
      </c>
      <c r="AC16" s="214">
        <v>69100.73625979933</v>
      </c>
      <c r="AD16" s="214">
        <v>69443.46137748368</v>
      </c>
      <c r="AE16" s="214">
        <v>70490.39497373569</v>
      </c>
      <c r="AF16" s="214">
        <v>72199.40801906121</v>
      </c>
      <c r="AG16" s="214">
        <v>76052.84201541686</v>
      </c>
      <c r="AH16" s="214">
        <v>77035.42492261475</v>
      </c>
      <c r="AI16" s="214">
        <v>79274.71795594733</v>
      </c>
      <c r="AJ16" s="214">
        <v>81125.70305447833</v>
      </c>
      <c r="AK16" s="214">
        <v>80151.5039836371</v>
      </c>
      <c r="AL16" s="214">
        <v>80584.59850543339</v>
      </c>
      <c r="AM16" s="214">
        <v>81486.34190951646</v>
      </c>
      <c r="AN16" s="214">
        <v>78471.45934528534</v>
      </c>
      <c r="AO16" s="214">
        <v>79957.21814685769</v>
      </c>
      <c r="AP16" s="214">
        <v>78848.33758614221</v>
      </c>
      <c r="AQ16" s="214">
        <v>79940.04227201083</v>
      </c>
      <c r="AR16" s="214">
        <v>80706.19915168824</v>
      </c>
      <c r="AS16" s="214">
        <v>83767.46422982443</v>
      </c>
      <c r="AT16" s="214">
        <v>85572.03847768587</v>
      </c>
      <c r="AU16" s="214">
        <v>87935.06838991684</v>
      </c>
      <c r="AV16" s="214">
        <v>90780.39190751253</v>
      </c>
      <c r="AW16" s="214">
        <v>92582.28958345481</v>
      </c>
      <c r="AX16" s="214">
        <v>95333.13325689039</v>
      </c>
      <c r="AY16" s="214">
        <v>96846.20197079319</v>
      </c>
      <c r="AZ16" s="214">
        <v>95117.84239717264</v>
      </c>
      <c r="BA16" s="214">
        <v>97205.15962139599</v>
      </c>
      <c r="BB16" s="214">
        <v>97143.41366157924</v>
      </c>
      <c r="BC16" s="214">
        <v>100405.74740062344</v>
      </c>
      <c r="BD16" s="214">
        <v>98865.75209179072</v>
      </c>
      <c r="BE16" s="214">
        <v>101867.09297723713</v>
      </c>
      <c r="BF16" s="214">
        <v>97189.18641271756</v>
      </c>
      <c r="BG16" s="214">
        <v>103117.80311011191</v>
      </c>
      <c r="BH16" s="214">
        <v>111148.66216004312</v>
      </c>
      <c r="BI16" s="214">
        <v>117744.5727796647</v>
      </c>
      <c r="BJ16" s="214">
        <v>113358.78763368711</v>
      </c>
      <c r="BK16" s="214">
        <v>116158.40433793288</v>
      </c>
      <c r="BL16" s="214">
        <v>117668.79344733863</v>
      </c>
      <c r="BM16" s="214">
        <v>122683.3760557129</v>
      </c>
      <c r="BN16" s="214">
        <v>124314.59135642403</v>
      </c>
      <c r="BO16" s="214">
        <v>123809.79933767309</v>
      </c>
      <c r="BP16" s="214">
        <v>125808.63971732814</v>
      </c>
      <c r="BQ16" s="214">
        <v>117006.00854994453</v>
      </c>
      <c r="BR16" s="214">
        <v>122258.28490799671</v>
      </c>
      <c r="BS16" s="214">
        <v>124259.50840339968</v>
      </c>
      <c r="BT16" s="214">
        <v>128388.65153762372</v>
      </c>
      <c r="BU16" s="214">
        <v>137632.1872906124</v>
      </c>
      <c r="BV16" s="214">
        <v>137656.4036398976</v>
      </c>
      <c r="BW16" s="214">
        <v>142856.90908027004</v>
      </c>
      <c r="BX16" s="214">
        <v>132522.97823782053</v>
      </c>
      <c r="BY16" s="214">
        <v>138589.36653683934</v>
      </c>
      <c r="BZ16" s="214">
        <v>138128.196204969</v>
      </c>
      <c r="CA16" s="214">
        <v>146333.37615815323</v>
      </c>
      <c r="CB16" s="214">
        <v>146125.23156201455</v>
      </c>
      <c r="CC16" s="214">
        <v>155491.44917118328</v>
      </c>
      <c r="CD16" s="214">
        <v>158002.82048378504</v>
      </c>
      <c r="CE16" s="214">
        <v>166635.38374891892</v>
      </c>
      <c r="CF16" s="214">
        <v>175315.02260819785</v>
      </c>
      <c r="CG16" s="214">
        <v>185710.2355619403</v>
      </c>
      <c r="CH16" s="214">
        <v>186470.4450056738</v>
      </c>
      <c r="CI16" s="214">
        <v>187829.84371729635</v>
      </c>
      <c r="CJ16" s="214">
        <v>192187.04443962645</v>
      </c>
      <c r="CK16" s="214">
        <v>196010.531044079</v>
      </c>
      <c r="CL16" s="214">
        <v>200262.85217842355</v>
      </c>
      <c r="CM16" s="214">
        <v>209067.13012814568</v>
      </c>
      <c r="CN16" s="214">
        <v>207659.60453000088</v>
      </c>
      <c r="CO16" s="214">
        <v>217049.6883244519</v>
      </c>
      <c r="CP16" s="214">
        <v>227314.63996304278</v>
      </c>
      <c r="CQ16" s="214">
        <v>235099.81919275154</v>
      </c>
      <c r="CR16" s="214">
        <v>252283.2300950942</v>
      </c>
      <c r="CS16" s="214">
        <v>255399.7642396502</v>
      </c>
      <c r="CT16" s="214">
        <v>260920.36943678488</v>
      </c>
      <c r="CU16" s="214">
        <v>261004.13774152964</v>
      </c>
      <c r="CV16" s="214">
        <v>272754.4518809921</v>
      </c>
      <c r="CW16" s="214">
        <v>282481.2724153291</v>
      </c>
      <c r="CX16" s="214">
        <v>283381.18294647965</v>
      </c>
      <c r="CY16" s="214">
        <v>289340.3400634859</v>
      </c>
      <c r="CZ16" s="214">
        <v>295593.55547734397</v>
      </c>
      <c r="DA16" s="214">
        <v>301610.3174023845</v>
      </c>
      <c r="DB16" s="214">
        <v>314170.18774137355</v>
      </c>
    </row>
    <row r="17" spans="1:106" s="211" customFormat="1" ht="11.25">
      <c r="A17" s="216" t="s">
        <v>256</v>
      </c>
      <c r="B17" s="214">
        <v>-10059.904243142653</v>
      </c>
      <c r="C17" s="214">
        <v>-8843.56836588015</v>
      </c>
      <c r="D17" s="214">
        <v>-15326.811667675793</v>
      </c>
      <c r="E17" s="214">
        <v>-14441.141531455978</v>
      </c>
      <c r="F17" s="214">
        <v>-14390.280012852483</v>
      </c>
      <c r="G17" s="214">
        <v>-13797.916542153998</v>
      </c>
      <c r="H17" s="214">
        <v>-12512.818834156682</v>
      </c>
      <c r="I17" s="214">
        <v>-13515.728264653535</v>
      </c>
      <c r="J17" s="214">
        <v>-12530.510121745265</v>
      </c>
      <c r="K17" s="214">
        <v>-11853.463370403108</v>
      </c>
      <c r="L17" s="214">
        <v>-11081.160449634022</v>
      </c>
      <c r="M17" s="213">
        <v>-11669.337799981047</v>
      </c>
      <c r="N17" s="214">
        <v>-11053.159730919993</v>
      </c>
      <c r="O17" s="213">
        <v>-11243.181178000003</v>
      </c>
      <c r="P17" s="214">
        <v>-11346.36826703</v>
      </c>
      <c r="Q17" s="213">
        <v>-11723.329717539997</v>
      </c>
      <c r="R17" s="214">
        <v>-11764.307989710007</v>
      </c>
      <c r="S17" s="214">
        <v>-11498.75855503</v>
      </c>
      <c r="T17" s="214">
        <v>-11582.690451260554</v>
      </c>
      <c r="U17" s="214">
        <v>-11347.34177421</v>
      </c>
      <c r="V17" s="214">
        <v>-10882.068628139998</v>
      </c>
      <c r="W17" s="214">
        <v>-9085.65292457856</v>
      </c>
      <c r="X17" s="214">
        <v>-7962.848199659995</v>
      </c>
      <c r="Y17" s="214">
        <v>-11477.453640833599</v>
      </c>
      <c r="Z17" s="214">
        <v>-10799.731949555</v>
      </c>
      <c r="AA17" s="214">
        <v>-7043.310282986891</v>
      </c>
      <c r="AB17" s="214">
        <v>-8466.481235487201</v>
      </c>
      <c r="AC17" s="214">
        <v>-9585.082439870192</v>
      </c>
      <c r="AD17" s="214">
        <v>-10415.079376300004</v>
      </c>
      <c r="AE17" s="214">
        <v>-12492.415675911001</v>
      </c>
      <c r="AF17" s="214">
        <v>-15053.711414169997</v>
      </c>
      <c r="AG17" s="214">
        <v>-13970.834515422506</v>
      </c>
      <c r="AH17" s="214">
        <v>-14137.642401858699</v>
      </c>
      <c r="AI17" s="214">
        <v>-12568.380414769304</v>
      </c>
      <c r="AJ17" s="214">
        <v>-11853.225686556201</v>
      </c>
      <c r="AK17" s="214">
        <v>-12220.693008792907</v>
      </c>
      <c r="AL17" s="214">
        <v>-13385.736215277495</v>
      </c>
      <c r="AM17" s="214">
        <v>-11627.643222474799</v>
      </c>
      <c r="AN17" s="214">
        <v>-14376.321075333704</v>
      </c>
      <c r="AO17" s="214">
        <v>-14185.053273116999</v>
      </c>
      <c r="AP17" s="214">
        <v>-14980.594973157808</v>
      </c>
      <c r="AQ17" s="214">
        <v>-14481.468328744992</v>
      </c>
      <c r="AR17" s="214">
        <v>-15455.312910627003</v>
      </c>
      <c r="AS17" s="214">
        <v>-12561.534524013805</v>
      </c>
      <c r="AT17" s="214">
        <v>-9345.63245616031</v>
      </c>
      <c r="AU17" s="214">
        <v>-8778.83311282091</v>
      </c>
      <c r="AV17" s="214">
        <v>-6175.702612706962</v>
      </c>
      <c r="AW17" s="214">
        <v>-5669.317399779182</v>
      </c>
      <c r="AX17" s="214">
        <v>-3203.494637721</v>
      </c>
      <c r="AY17" s="214">
        <v>-2966.8839548967153</v>
      </c>
      <c r="AZ17" s="214">
        <v>-3980.454116781104</v>
      </c>
      <c r="BA17" s="214">
        <v>-1286.965263582002</v>
      </c>
      <c r="BB17" s="214">
        <v>-3883.4502504610136</v>
      </c>
      <c r="BC17" s="214">
        <v>-2558.5682727799867</v>
      </c>
      <c r="BD17" s="214">
        <v>-4762.183122510665</v>
      </c>
      <c r="BE17" s="214">
        <v>-4344.75611611973</v>
      </c>
      <c r="BF17" s="214">
        <v>-9701.64697665094</v>
      </c>
      <c r="BG17" s="214">
        <v>-6259.018249902489</v>
      </c>
      <c r="BH17" s="214">
        <v>-3740.3783117641724</v>
      </c>
      <c r="BI17" s="214">
        <v>-85.63907312985975</v>
      </c>
      <c r="BJ17" s="214">
        <v>-6419.198955806998</v>
      </c>
      <c r="BK17" s="214">
        <v>-5255.8452656610025</v>
      </c>
      <c r="BL17" s="214">
        <v>-6447.58405515099</v>
      </c>
      <c r="BM17" s="214">
        <v>-4494.584579600996</v>
      </c>
      <c r="BN17" s="214">
        <v>-7020.782183520998</v>
      </c>
      <c r="BO17" s="214">
        <v>-8961.57512242999</v>
      </c>
      <c r="BP17" s="214">
        <v>-11103.678426511542</v>
      </c>
      <c r="BQ17" s="214">
        <v>-23463.356190359948</v>
      </c>
      <c r="BR17" s="214">
        <v>-22493.57354816998</v>
      </c>
      <c r="BS17" s="214">
        <v>-21107.043125539974</v>
      </c>
      <c r="BT17" s="214">
        <v>-22069.470062999957</v>
      </c>
      <c r="BU17" s="214">
        <v>-14031.114349669922</v>
      </c>
      <c r="BV17" s="214">
        <v>-15831.070305549962</v>
      </c>
      <c r="BW17" s="214">
        <v>-12824.508637942752</v>
      </c>
      <c r="BX17" s="214">
        <v>-25521.768905331788</v>
      </c>
      <c r="BY17" s="214">
        <v>-21065.38520394449</v>
      </c>
      <c r="BZ17" s="214">
        <v>-25363.361729809956</v>
      </c>
      <c r="CA17" s="214">
        <v>-23451.46156417999</v>
      </c>
      <c r="CB17" s="214">
        <v>-24367.099778189993</v>
      </c>
      <c r="CC17" s="214">
        <v>-19068.939099540003</v>
      </c>
      <c r="CD17" s="214">
        <v>-16973.580822369986</v>
      </c>
      <c r="CE17" s="214">
        <v>-13365.761728585785</v>
      </c>
      <c r="CF17" s="214">
        <v>-11654.265790799982</v>
      </c>
      <c r="CG17" s="214">
        <v>-8895.099116941274</v>
      </c>
      <c r="CH17" s="214">
        <v>-10687.197579259882</v>
      </c>
      <c r="CI17" s="214">
        <v>-9955.655261663604</v>
      </c>
      <c r="CJ17" s="214">
        <v>-11548.038975588788</v>
      </c>
      <c r="CK17" s="214">
        <v>-7706.9733522871975</v>
      </c>
      <c r="CL17" s="214">
        <v>-2824.574911549993</v>
      </c>
      <c r="CM17" s="214">
        <v>13.149903853613068</v>
      </c>
      <c r="CN17" s="214">
        <v>-751.1589113729569</v>
      </c>
      <c r="CO17" s="214">
        <v>710.6581621542282</v>
      </c>
      <c r="CP17" s="214">
        <v>11301.85222635037</v>
      </c>
      <c r="CQ17" s="214">
        <v>14467.812580154088</v>
      </c>
      <c r="CR17" s="214">
        <v>15015.66288567816</v>
      </c>
      <c r="CS17" s="214">
        <v>23272.042041858083</v>
      </c>
      <c r="CT17" s="214">
        <v>27229.259860532788</v>
      </c>
      <c r="CU17" s="214">
        <v>29386.91444958002</v>
      </c>
      <c r="CV17" s="214">
        <v>39980.92656984094</v>
      </c>
      <c r="CW17" s="214">
        <v>46553.98061929639</v>
      </c>
      <c r="CX17" s="214">
        <v>44752.91660443094</v>
      </c>
      <c r="CY17" s="214">
        <v>43178.249677494576</v>
      </c>
      <c r="CZ17" s="214">
        <v>45685.46360684291</v>
      </c>
      <c r="DA17" s="214">
        <v>44502.442434583136</v>
      </c>
      <c r="DB17" s="214">
        <v>47322.74369629465</v>
      </c>
    </row>
    <row r="18" spans="1:106" s="211" customFormat="1" ht="11.25">
      <c r="A18" s="217" t="s">
        <v>257</v>
      </c>
      <c r="B18" s="214">
        <v>23309.148742964</v>
      </c>
      <c r="C18" s="214">
        <v>23167.328070890002</v>
      </c>
      <c r="D18" s="214">
        <v>23809.036621633008</v>
      </c>
      <c r="E18" s="214">
        <v>24688.33705263632</v>
      </c>
      <c r="F18" s="214">
        <v>24752.810649537714</v>
      </c>
      <c r="G18" s="214">
        <v>25103.82117926</v>
      </c>
      <c r="H18" s="214">
        <v>25527.014513606675</v>
      </c>
      <c r="I18" s="214">
        <v>26259.830991679828</v>
      </c>
      <c r="J18" s="214">
        <v>26337.744395498285</v>
      </c>
      <c r="K18" s="214">
        <v>25562.2569350302</v>
      </c>
      <c r="L18" s="214">
        <v>25794.32709457101</v>
      </c>
      <c r="M18" s="213">
        <v>24862.56120324903</v>
      </c>
      <c r="N18" s="214">
        <v>27890.60358566</v>
      </c>
      <c r="O18" s="213">
        <v>28282.29885574</v>
      </c>
      <c r="P18" s="214">
        <v>28754.46892828</v>
      </c>
      <c r="Q18" s="213">
        <v>28756.94684762</v>
      </c>
      <c r="R18" s="214">
        <v>28926.06115174</v>
      </c>
      <c r="S18" s="214">
        <v>28868.720100569997</v>
      </c>
      <c r="T18" s="214">
        <v>28523.727628779998</v>
      </c>
      <c r="U18" s="214">
        <v>31161.12368846</v>
      </c>
      <c r="V18" s="214">
        <v>31614.674253700003</v>
      </c>
      <c r="W18" s="214">
        <v>31822.05556723144</v>
      </c>
      <c r="X18" s="214">
        <v>29686.765961880003</v>
      </c>
      <c r="Y18" s="214">
        <v>28727.42011136</v>
      </c>
      <c r="Z18" s="214">
        <v>29123.310092739997</v>
      </c>
      <c r="AA18" s="214">
        <v>32119.76684809</v>
      </c>
      <c r="AB18" s="214">
        <v>31459.11556974</v>
      </c>
      <c r="AC18" s="214">
        <v>30531.76894754</v>
      </c>
      <c r="AD18" s="214">
        <v>29485.45184494</v>
      </c>
      <c r="AE18" s="214">
        <v>28970.898261929997</v>
      </c>
      <c r="AF18" s="214">
        <v>28087.255111759998</v>
      </c>
      <c r="AG18" s="214">
        <v>25714.540148649994</v>
      </c>
      <c r="AH18" s="214">
        <v>25090.211919100002</v>
      </c>
      <c r="AI18" s="214">
        <v>24526.505855089996</v>
      </c>
      <c r="AJ18" s="214">
        <v>24948.350608809997</v>
      </c>
      <c r="AK18" s="214">
        <v>22941.021859549997</v>
      </c>
      <c r="AL18" s="214">
        <v>25446.86087345</v>
      </c>
      <c r="AM18" s="214">
        <v>26729.902795530004</v>
      </c>
      <c r="AN18" s="214">
        <v>28295.35085897</v>
      </c>
      <c r="AO18" s="214">
        <v>27010.199907700004</v>
      </c>
      <c r="AP18" s="214">
        <v>28190.0159659</v>
      </c>
      <c r="AQ18" s="214">
        <v>30862.884240050003</v>
      </c>
      <c r="AR18" s="214">
        <v>31197.6391492</v>
      </c>
      <c r="AS18" s="214">
        <v>34656.578841621995</v>
      </c>
      <c r="AT18" s="214">
        <v>38849.62175783199</v>
      </c>
      <c r="AU18" s="214">
        <v>39174.738094853135</v>
      </c>
      <c r="AV18" s="214">
        <v>37740.94182346119</v>
      </c>
      <c r="AW18" s="214">
        <v>37659.83072102701</v>
      </c>
      <c r="AX18" s="214">
        <v>45484.529376017</v>
      </c>
      <c r="AY18" s="214">
        <v>45713.700262089005</v>
      </c>
      <c r="AZ18" s="214">
        <v>44717.223612319</v>
      </c>
      <c r="BA18" s="214">
        <v>43485.747962789</v>
      </c>
      <c r="BB18" s="214">
        <v>47306.45622352899</v>
      </c>
      <c r="BC18" s="214">
        <v>47024.96645548001</v>
      </c>
      <c r="BD18" s="214">
        <v>43789.69581420602</v>
      </c>
      <c r="BE18" s="214">
        <v>41899.69482331507</v>
      </c>
      <c r="BF18" s="214">
        <v>39626.83384418606</v>
      </c>
      <c r="BG18" s="214">
        <v>40650.898046377515</v>
      </c>
      <c r="BH18" s="214">
        <v>46412.23411419333</v>
      </c>
      <c r="BI18" s="214">
        <v>45458.24889259614</v>
      </c>
      <c r="BJ18" s="214">
        <v>51466.38796113899</v>
      </c>
      <c r="BK18" s="214">
        <v>51575.298414459</v>
      </c>
      <c r="BL18" s="214">
        <v>55235.551294449004</v>
      </c>
      <c r="BM18" s="214">
        <v>52609.252317069004</v>
      </c>
      <c r="BN18" s="214">
        <v>53193.205107899</v>
      </c>
      <c r="BO18" s="214">
        <v>59824.230784190004</v>
      </c>
      <c r="BP18" s="214">
        <v>62494.110609558425</v>
      </c>
      <c r="BQ18" s="214">
        <v>75694.01611665002</v>
      </c>
      <c r="BR18" s="214">
        <v>73045.75706219001</v>
      </c>
      <c r="BS18" s="214">
        <v>71824.11813950002</v>
      </c>
      <c r="BT18" s="214">
        <v>71938.27302576002</v>
      </c>
      <c r="BU18" s="214">
        <v>57394.34197139004</v>
      </c>
      <c r="BV18" s="214">
        <v>69077.97364646</v>
      </c>
      <c r="BW18" s="214">
        <v>67259.83778001001</v>
      </c>
      <c r="BX18" s="214">
        <v>67374.43663844821</v>
      </c>
      <c r="BY18" s="214">
        <v>69622.48680392548</v>
      </c>
      <c r="BZ18" s="214">
        <v>67088.38007904003</v>
      </c>
      <c r="CA18" s="214">
        <v>64881.501510350005</v>
      </c>
      <c r="CB18" s="214">
        <v>65271.32318685</v>
      </c>
      <c r="CC18" s="214">
        <v>69941.1980219</v>
      </c>
      <c r="CD18" s="214">
        <v>70838.96602473</v>
      </c>
      <c r="CE18" s="214">
        <v>72996.24377645421</v>
      </c>
      <c r="CF18" s="214">
        <v>72700.63246336002</v>
      </c>
      <c r="CG18" s="214">
        <v>74003.3080822</v>
      </c>
      <c r="CH18" s="214">
        <v>72511.33594444011</v>
      </c>
      <c r="CI18" s="214">
        <v>69287.61776808</v>
      </c>
      <c r="CJ18" s="214">
        <v>69674.05541456</v>
      </c>
      <c r="CK18" s="214">
        <v>71862.75430654001</v>
      </c>
      <c r="CL18" s="214">
        <v>75854.13933186</v>
      </c>
      <c r="CM18" s="214">
        <v>82875.48082943361</v>
      </c>
      <c r="CN18" s="214">
        <v>84489.89451263705</v>
      </c>
      <c r="CO18" s="214">
        <v>85857.97795316244</v>
      </c>
      <c r="CP18" s="214">
        <v>86522.73861615302</v>
      </c>
      <c r="CQ18" s="214">
        <v>87389.03844901409</v>
      </c>
      <c r="CR18" s="214">
        <v>81984.95270232856</v>
      </c>
      <c r="CS18" s="214">
        <v>85154.54290722305</v>
      </c>
      <c r="CT18" s="214">
        <v>87527.73322431999</v>
      </c>
      <c r="CU18" s="214">
        <v>88446.48935247002</v>
      </c>
      <c r="CV18" s="214">
        <v>100072.10488601</v>
      </c>
      <c r="CW18" s="214">
        <v>106492.01314222999</v>
      </c>
      <c r="CX18" s="214">
        <v>117560.53508178995</v>
      </c>
      <c r="CY18" s="214">
        <v>114601.81145957764</v>
      </c>
      <c r="CZ18" s="214">
        <v>118839.9385097164</v>
      </c>
      <c r="DA18" s="214">
        <v>113488.19103648972</v>
      </c>
      <c r="DB18" s="214">
        <v>116438.43186656151</v>
      </c>
    </row>
    <row r="19" spans="1:106" s="211" customFormat="1" ht="11.25">
      <c r="A19" s="217" t="s">
        <v>258</v>
      </c>
      <c r="B19" s="214">
        <v>-33369.05298610665</v>
      </c>
      <c r="C19" s="214">
        <v>-32010.896436770152</v>
      </c>
      <c r="D19" s="214">
        <v>-39135.8482893088</v>
      </c>
      <c r="E19" s="214">
        <v>-39129.4785840923</v>
      </c>
      <c r="F19" s="214">
        <v>-39143.0906623902</v>
      </c>
      <c r="G19" s="214">
        <v>-38901.737721414</v>
      </c>
      <c r="H19" s="214">
        <v>-38039.83334776336</v>
      </c>
      <c r="I19" s="214">
        <v>-39775.55925633336</v>
      </c>
      <c r="J19" s="214">
        <v>-38868.25451724355</v>
      </c>
      <c r="K19" s="214">
        <v>-37415.72030543331</v>
      </c>
      <c r="L19" s="214">
        <v>-36875.48754420503</v>
      </c>
      <c r="M19" s="213">
        <v>-36531.89900323008</v>
      </c>
      <c r="N19" s="214">
        <v>-38943.76331657999</v>
      </c>
      <c r="O19" s="213">
        <v>-39525.48003374</v>
      </c>
      <c r="P19" s="214">
        <v>-40100.83719531</v>
      </c>
      <c r="Q19" s="213">
        <v>-40480.27656516</v>
      </c>
      <c r="R19" s="214">
        <v>-40690.369141450006</v>
      </c>
      <c r="S19" s="214">
        <v>-40367.478655599996</v>
      </c>
      <c r="T19" s="214">
        <v>-40106.41808004055</v>
      </c>
      <c r="U19" s="214">
        <v>-42508.46546267</v>
      </c>
      <c r="V19" s="214">
        <v>-42496.74288184</v>
      </c>
      <c r="W19" s="214">
        <v>-40907.70849181</v>
      </c>
      <c r="X19" s="214">
        <v>-37649.61416154</v>
      </c>
      <c r="Y19" s="214">
        <v>-40204.8737521936</v>
      </c>
      <c r="Z19" s="214">
        <v>-39923.042042295</v>
      </c>
      <c r="AA19" s="214">
        <v>-39163.07713107689</v>
      </c>
      <c r="AB19" s="214">
        <v>-39925.5968052272</v>
      </c>
      <c r="AC19" s="214">
        <v>-40116.85138741019</v>
      </c>
      <c r="AD19" s="214">
        <v>-39900.53122124</v>
      </c>
      <c r="AE19" s="214">
        <v>-41463.313937841</v>
      </c>
      <c r="AF19" s="214">
        <v>-43140.966525929995</v>
      </c>
      <c r="AG19" s="214">
        <v>-39685.3746640725</v>
      </c>
      <c r="AH19" s="214">
        <v>-39227.8543209587</v>
      </c>
      <c r="AI19" s="214">
        <v>-37094.8862698593</v>
      </c>
      <c r="AJ19" s="214">
        <v>-36801.5762953662</v>
      </c>
      <c r="AK19" s="214">
        <v>-35161.714868342904</v>
      </c>
      <c r="AL19" s="214">
        <v>-38832.597088727496</v>
      </c>
      <c r="AM19" s="214">
        <v>-38357.5460180048</v>
      </c>
      <c r="AN19" s="214">
        <v>-42671.671934303704</v>
      </c>
      <c r="AO19" s="214">
        <v>-41195.253180817</v>
      </c>
      <c r="AP19" s="214">
        <v>-43170.610939057806</v>
      </c>
      <c r="AQ19" s="214">
        <v>-45344.352568794995</v>
      </c>
      <c r="AR19" s="214">
        <v>-46652.952059827</v>
      </c>
      <c r="AS19" s="214">
        <v>-47218.1133656358</v>
      </c>
      <c r="AT19" s="214">
        <v>-48195.2542139923</v>
      </c>
      <c r="AU19" s="214">
        <v>-47953.571207674046</v>
      </c>
      <c r="AV19" s="214">
        <v>-43916.64443616815</v>
      </c>
      <c r="AW19" s="214">
        <v>-43329.14812080619</v>
      </c>
      <c r="AX19" s="214">
        <v>-48688.024013738</v>
      </c>
      <c r="AY19" s="214">
        <v>-48680.58421698572</v>
      </c>
      <c r="AZ19" s="214">
        <v>-48697.677729100105</v>
      </c>
      <c r="BA19" s="214">
        <v>-44772.713226371</v>
      </c>
      <c r="BB19" s="214">
        <v>-51189.906473990006</v>
      </c>
      <c r="BC19" s="214">
        <v>-49583.53472826</v>
      </c>
      <c r="BD19" s="214">
        <v>-48551.87893671668</v>
      </c>
      <c r="BE19" s="214">
        <v>-46244.4509394348</v>
      </c>
      <c r="BF19" s="214">
        <v>-49328.480820837</v>
      </c>
      <c r="BG19" s="214">
        <v>-46909.916296280004</v>
      </c>
      <c r="BH19" s="214">
        <v>-50152.6124259575</v>
      </c>
      <c r="BI19" s="214">
        <v>-45543.887965726</v>
      </c>
      <c r="BJ19" s="214">
        <v>-57885.58691694599</v>
      </c>
      <c r="BK19" s="214">
        <v>-56831.14368012</v>
      </c>
      <c r="BL19" s="214">
        <v>-61683.135349599994</v>
      </c>
      <c r="BM19" s="214">
        <v>-57103.83689667</v>
      </c>
      <c r="BN19" s="214">
        <v>-60213.987291419995</v>
      </c>
      <c r="BO19" s="214">
        <v>-68785.80590662</v>
      </c>
      <c r="BP19" s="214">
        <v>-73597.78903606997</v>
      </c>
      <c r="BQ19" s="214">
        <v>-99157.37230700997</v>
      </c>
      <c r="BR19" s="214">
        <v>-95539.33061035999</v>
      </c>
      <c r="BS19" s="214">
        <v>-92931.16126503999</v>
      </c>
      <c r="BT19" s="214">
        <v>-94007.74308875998</v>
      </c>
      <c r="BU19" s="214">
        <v>-71425.45632105996</v>
      </c>
      <c r="BV19" s="214">
        <v>-84909.04395200996</v>
      </c>
      <c r="BW19" s="214">
        <v>-80084.34641795277</v>
      </c>
      <c r="BX19" s="214">
        <v>-92896.20554378</v>
      </c>
      <c r="BY19" s="214">
        <v>-90687.87200786997</v>
      </c>
      <c r="BZ19" s="214">
        <v>-92451.74180884998</v>
      </c>
      <c r="CA19" s="214">
        <v>-88332.96307453</v>
      </c>
      <c r="CB19" s="214">
        <v>-89638.42296504</v>
      </c>
      <c r="CC19" s="214">
        <v>-89010.13712144</v>
      </c>
      <c r="CD19" s="214">
        <v>-87812.54684709999</v>
      </c>
      <c r="CE19" s="214">
        <v>-86362.00550504</v>
      </c>
      <c r="CF19" s="214">
        <v>-84354.89825416</v>
      </c>
      <c r="CG19" s="214">
        <v>-82898.40719914128</v>
      </c>
      <c r="CH19" s="214">
        <v>-83198.5335237</v>
      </c>
      <c r="CI19" s="214">
        <v>-79243.2730297436</v>
      </c>
      <c r="CJ19" s="214">
        <v>-81222.09439014879</v>
      </c>
      <c r="CK19" s="214">
        <v>-79569.7276588272</v>
      </c>
      <c r="CL19" s="214">
        <v>-78678.71424341</v>
      </c>
      <c r="CM19" s="214">
        <v>-82862.33092558</v>
      </c>
      <c r="CN19" s="214">
        <v>-85241.05342401001</v>
      </c>
      <c r="CO19" s="214">
        <v>-85147.31979100821</v>
      </c>
      <c r="CP19" s="214">
        <v>-75220.88638980265</v>
      </c>
      <c r="CQ19" s="214">
        <v>-72921.22586886</v>
      </c>
      <c r="CR19" s="214">
        <v>-66969.2898166504</v>
      </c>
      <c r="CS19" s="214">
        <v>-61882.500865364964</v>
      </c>
      <c r="CT19" s="214">
        <v>-60298.473363787205</v>
      </c>
      <c r="CU19" s="214">
        <v>-59059.574902889995</v>
      </c>
      <c r="CV19" s="214">
        <v>-60091.178316169055</v>
      </c>
      <c r="CW19" s="214">
        <v>-59938.0325229336</v>
      </c>
      <c r="CX19" s="214">
        <v>-72807.618477359</v>
      </c>
      <c r="CY19" s="214">
        <v>-71423.56178208307</v>
      </c>
      <c r="CZ19" s="214">
        <v>-73154.4749028735</v>
      </c>
      <c r="DA19" s="214">
        <v>-68985.74860190658</v>
      </c>
      <c r="DB19" s="214">
        <v>-69115.68817026686</v>
      </c>
    </row>
    <row r="20" spans="1:106" s="211" customFormat="1" ht="11.25">
      <c r="A20" s="216" t="s">
        <v>263</v>
      </c>
      <c r="B20" s="214">
        <v>31026.152665446996</v>
      </c>
      <c r="C20" s="214">
        <v>31573.477062147194</v>
      </c>
      <c r="D20" s="214">
        <v>31854.28210442121</v>
      </c>
      <c r="E20" s="214">
        <v>33058.97540511621</v>
      </c>
      <c r="F20" s="214">
        <v>33897.03302787911</v>
      </c>
      <c r="G20" s="214">
        <v>34754.334022880415</v>
      </c>
      <c r="H20" s="214">
        <v>36272.901204591624</v>
      </c>
      <c r="I20" s="214">
        <v>36385.0169090948</v>
      </c>
      <c r="J20" s="214">
        <v>38526.225029931855</v>
      </c>
      <c r="K20" s="214">
        <v>41144.85545025715</v>
      </c>
      <c r="L20" s="214">
        <v>42783.69497045885</v>
      </c>
      <c r="M20" s="213">
        <v>45043.08863196887</v>
      </c>
      <c r="N20" s="214">
        <v>45727.23775967951</v>
      </c>
      <c r="O20" s="213">
        <v>46988.47630639477</v>
      </c>
      <c r="P20" s="214">
        <v>49500.694815425086</v>
      </c>
      <c r="Q20" s="213">
        <v>51162.56723213644</v>
      </c>
      <c r="R20" s="214">
        <v>52198.9226374708</v>
      </c>
      <c r="S20" s="214">
        <v>52945.06964798466</v>
      </c>
      <c r="T20" s="214">
        <v>55515.33245383337</v>
      </c>
      <c r="U20" s="214">
        <v>58779.86213082999</v>
      </c>
      <c r="V20" s="214">
        <v>61350.77931632001</v>
      </c>
      <c r="W20" s="214">
        <v>63972.761480178764</v>
      </c>
      <c r="X20" s="214">
        <v>66913.81163132998</v>
      </c>
      <c r="Y20" s="214">
        <v>71439.89791169179</v>
      </c>
      <c r="Z20" s="214">
        <v>72748.15960889538</v>
      </c>
      <c r="AA20" s="214">
        <v>72696.66397170616</v>
      </c>
      <c r="AB20" s="214">
        <v>74663.63525211375</v>
      </c>
      <c r="AC20" s="214">
        <v>78685.81869966953</v>
      </c>
      <c r="AD20" s="214">
        <v>79858.54075378369</v>
      </c>
      <c r="AE20" s="214">
        <v>82982.8106496467</v>
      </c>
      <c r="AF20" s="214">
        <v>87253.11943323122</v>
      </c>
      <c r="AG20" s="214">
        <v>90023.67653083937</v>
      </c>
      <c r="AH20" s="214">
        <v>91173.06732447345</v>
      </c>
      <c r="AI20" s="214">
        <v>91843.09837071663</v>
      </c>
      <c r="AJ20" s="214">
        <v>92978.92874103453</v>
      </c>
      <c r="AK20" s="214">
        <v>92372.19699243</v>
      </c>
      <c r="AL20" s="214">
        <v>93970.33472071087</v>
      </c>
      <c r="AM20" s="214">
        <v>93113.98513199126</v>
      </c>
      <c r="AN20" s="214">
        <v>92847.78042061905</v>
      </c>
      <c r="AO20" s="214">
        <v>94142.27141997468</v>
      </c>
      <c r="AP20" s="214">
        <v>93828.93255930002</v>
      </c>
      <c r="AQ20" s="214">
        <v>94421.51060075582</v>
      </c>
      <c r="AR20" s="214">
        <v>96161.51206231525</v>
      </c>
      <c r="AS20" s="214">
        <v>96328.99875383823</v>
      </c>
      <c r="AT20" s="214">
        <v>94917.67093384618</v>
      </c>
      <c r="AU20" s="214">
        <v>96713.90150273775</v>
      </c>
      <c r="AV20" s="214">
        <v>96956.0945202195</v>
      </c>
      <c r="AW20" s="214">
        <v>98251.606983234</v>
      </c>
      <c r="AX20" s="214">
        <v>98536.62789461139</v>
      </c>
      <c r="AY20" s="214">
        <v>99813.08592568991</v>
      </c>
      <c r="AZ20" s="214">
        <v>99098.29651395374</v>
      </c>
      <c r="BA20" s="214">
        <v>98492.12488497798</v>
      </c>
      <c r="BB20" s="214">
        <v>101026.86391204025</v>
      </c>
      <c r="BC20" s="214">
        <v>102964.31567340343</v>
      </c>
      <c r="BD20" s="214">
        <v>103627.9352143014</v>
      </c>
      <c r="BE20" s="214">
        <v>106211.84909335685</v>
      </c>
      <c r="BF20" s="214">
        <v>106890.8333893685</v>
      </c>
      <c r="BG20" s="214">
        <v>109376.82136001441</v>
      </c>
      <c r="BH20" s="214">
        <v>114889.0404718073</v>
      </c>
      <c r="BI20" s="214">
        <v>117830.21185279456</v>
      </c>
      <c r="BJ20" s="214">
        <v>119777.98658949412</v>
      </c>
      <c r="BK20" s="214">
        <v>121414.24960359388</v>
      </c>
      <c r="BL20" s="214">
        <v>124116.37750248962</v>
      </c>
      <c r="BM20" s="214">
        <v>127177.9606353139</v>
      </c>
      <c r="BN20" s="214">
        <v>131335.37353994502</v>
      </c>
      <c r="BO20" s="214">
        <v>132771.37446010308</v>
      </c>
      <c r="BP20" s="214">
        <v>136912.3181438397</v>
      </c>
      <c r="BQ20" s="214">
        <v>140469.36474030447</v>
      </c>
      <c r="BR20" s="214">
        <v>144751.8584561667</v>
      </c>
      <c r="BS20" s="214">
        <v>145366.55152893966</v>
      </c>
      <c r="BT20" s="214">
        <v>150458.12160062368</v>
      </c>
      <c r="BU20" s="214">
        <v>151663.30164028233</v>
      </c>
      <c r="BV20" s="214">
        <v>153487.47394544756</v>
      </c>
      <c r="BW20" s="214">
        <v>155681.4177182128</v>
      </c>
      <c r="BX20" s="214">
        <v>158044.74714315232</v>
      </c>
      <c r="BY20" s="214">
        <v>159654.75174078383</v>
      </c>
      <c r="BZ20" s="214">
        <v>163491.55793477895</v>
      </c>
      <c r="CA20" s="214">
        <v>169784.83772233324</v>
      </c>
      <c r="CB20" s="214">
        <v>170492.33134020455</v>
      </c>
      <c r="CC20" s="214">
        <v>174560.38827072328</v>
      </c>
      <c r="CD20" s="214">
        <v>174976.40130615502</v>
      </c>
      <c r="CE20" s="214">
        <v>180001.1454775047</v>
      </c>
      <c r="CF20" s="214">
        <v>186969.28839899783</v>
      </c>
      <c r="CG20" s="214">
        <v>194605.33467888157</v>
      </c>
      <c r="CH20" s="214">
        <v>197157.6425849337</v>
      </c>
      <c r="CI20" s="214">
        <v>197785.49897895995</v>
      </c>
      <c r="CJ20" s="214">
        <v>203735.08341521522</v>
      </c>
      <c r="CK20" s="214">
        <v>203717.5043963662</v>
      </c>
      <c r="CL20" s="214">
        <v>203087.42708997356</v>
      </c>
      <c r="CM20" s="214">
        <v>209053.98022429206</v>
      </c>
      <c r="CN20" s="214">
        <v>208410.76344137386</v>
      </c>
      <c r="CO20" s="214">
        <v>216339.03016229768</v>
      </c>
      <c r="CP20" s="214">
        <v>216012.7877366924</v>
      </c>
      <c r="CQ20" s="214">
        <v>220632.00661259744</v>
      </c>
      <c r="CR20" s="214">
        <v>237267.567209416</v>
      </c>
      <c r="CS20" s="214">
        <v>232127.7221977921</v>
      </c>
      <c r="CT20" s="214">
        <v>233691.10957625209</v>
      </c>
      <c r="CU20" s="214">
        <v>231617.22329194963</v>
      </c>
      <c r="CV20" s="214">
        <v>232773.52531115114</v>
      </c>
      <c r="CW20" s="214">
        <v>235927.29179603275</v>
      </c>
      <c r="CX20" s="214">
        <v>238628.26634204874</v>
      </c>
      <c r="CY20" s="214">
        <v>246162.0903859913</v>
      </c>
      <c r="CZ20" s="214">
        <v>249908.09187050106</v>
      </c>
      <c r="DA20" s="214">
        <v>257107.87496780133</v>
      </c>
      <c r="DB20" s="214">
        <v>266847.4440450789</v>
      </c>
    </row>
    <row r="21" spans="1:106" s="211" customFormat="1" ht="11.25">
      <c r="A21" s="239" t="s">
        <v>246</v>
      </c>
      <c r="B21" s="214">
        <v>8465.21947111</v>
      </c>
      <c r="C21" s="214">
        <v>8582.6129386337</v>
      </c>
      <c r="D21" s="214">
        <v>8797.6899249784</v>
      </c>
      <c r="E21" s="214">
        <v>9006.0927648185</v>
      </c>
      <c r="F21" s="214">
        <v>9241.463659913</v>
      </c>
      <c r="G21" s="214">
        <v>9428.340123160398</v>
      </c>
      <c r="H21" s="214">
        <v>9992.157614807802</v>
      </c>
      <c r="I21" s="214">
        <v>10091.774210318199</v>
      </c>
      <c r="J21" s="214">
        <v>11678.453898479198</v>
      </c>
      <c r="K21" s="214">
        <v>12225.6734242613</v>
      </c>
      <c r="L21" s="214">
        <v>13224.787838263805</v>
      </c>
      <c r="M21" s="213">
        <v>14117.056479064202</v>
      </c>
      <c r="N21" s="214">
        <v>14744.812953190034</v>
      </c>
      <c r="O21" s="213">
        <v>15577.008274000802</v>
      </c>
      <c r="P21" s="214">
        <v>16794.67185976999</v>
      </c>
      <c r="Q21" s="213">
        <v>16496.08256382</v>
      </c>
      <c r="R21" s="214">
        <v>16584.5241503</v>
      </c>
      <c r="S21" s="214">
        <v>17032.90625143</v>
      </c>
      <c r="T21" s="214">
        <v>18405.406617500008</v>
      </c>
      <c r="U21" s="214">
        <v>20216.41604285539</v>
      </c>
      <c r="V21" s="214">
        <v>21391.433760610005</v>
      </c>
      <c r="W21" s="214">
        <v>22456.371811309997</v>
      </c>
      <c r="X21" s="214">
        <v>22645.338285029993</v>
      </c>
      <c r="Y21" s="214">
        <v>22787.079190659</v>
      </c>
      <c r="Z21" s="214">
        <v>24376.001022879995</v>
      </c>
      <c r="AA21" s="214">
        <v>24617.640599059996</v>
      </c>
      <c r="AB21" s="214">
        <v>25301.04965192</v>
      </c>
      <c r="AC21" s="214">
        <v>28187.735186250004</v>
      </c>
      <c r="AD21" s="214">
        <v>28047.05834958999</v>
      </c>
      <c r="AE21" s="214">
        <v>29515.223141850005</v>
      </c>
      <c r="AF21" s="214">
        <v>31012.587245140006</v>
      </c>
      <c r="AG21" s="214">
        <v>30821.289132329995</v>
      </c>
      <c r="AH21" s="214">
        <v>29832.79489266999</v>
      </c>
      <c r="AI21" s="214">
        <v>29401.642032120002</v>
      </c>
      <c r="AJ21" s="214">
        <v>28613.397842049995</v>
      </c>
      <c r="AK21" s="214">
        <v>27164.325720157198</v>
      </c>
      <c r="AL21" s="214">
        <v>26552.246647893393</v>
      </c>
      <c r="AM21" s="214">
        <v>25967.97965777999</v>
      </c>
      <c r="AN21" s="214">
        <v>25281.151384790202</v>
      </c>
      <c r="AO21" s="214">
        <v>25540.816641569996</v>
      </c>
      <c r="AP21" s="214">
        <v>24397.034500490005</v>
      </c>
      <c r="AQ21" s="214">
        <v>23757.163251560003</v>
      </c>
      <c r="AR21" s="214">
        <v>23197.329103399996</v>
      </c>
      <c r="AS21" s="214">
        <v>22804.522612893412</v>
      </c>
      <c r="AT21" s="214">
        <v>22001.238026259987</v>
      </c>
      <c r="AU21" s="214">
        <v>22093.4262134305</v>
      </c>
      <c r="AV21" s="214">
        <v>21909.574756497503</v>
      </c>
      <c r="AW21" s="214">
        <v>21788.2333739286</v>
      </c>
      <c r="AX21" s="214">
        <v>21320.503137103406</v>
      </c>
      <c r="AY21" s="214">
        <v>22023.690491080004</v>
      </c>
      <c r="AZ21" s="214">
        <v>22434.917317695395</v>
      </c>
      <c r="BA21" s="214">
        <v>22383.00796641499</v>
      </c>
      <c r="BB21" s="214">
        <v>23765.9095377161</v>
      </c>
      <c r="BC21" s="214">
        <v>24458.92994509902</v>
      </c>
      <c r="BD21" s="214">
        <v>25022.478129526586</v>
      </c>
      <c r="BE21" s="214">
        <v>25408.951635490183</v>
      </c>
      <c r="BF21" s="214">
        <v>25190.99111855793</v>
      </c>
      <c r="BG21" s="214">
        <v>26272.77205585069</v>
      </c>
      <c r="BH21" s="214">
        <v>29748.68831744679</v>
      </c>
      <c r="BI21" s="214">
        <v>28792.308551004266</v>
      </c>
      <c r="BJ21" s="214">
        <v>28589.744052882696</v>
      </c>
      <c r="BK21" s="214">
        <v>28741.617962889093</v>
      </c>
      <c r="BL21" s="214">
        <v>29086.484171751657</v>
      </c>
      <c r="BM21" s="214">
        <v>29200.03377352979</v>
      </c>
      <c r="BN21" s="214">
        <v>30027.053067425008</v>
      </c>
      <c r="BO21" s="214">
        <v>30821.384445109597</v>
      </c>
      <c r="BP21" s="214">
        <v>32474.438021640213</v>
      </c>
      <c r="BQ21" s="214">
        <v>33541.53089954868</v>
      </c>
      <c r="BR21" s="214">
        <v>33581.29588460021</v>
      </c>
      <c r="BS21" s="214">
        <v>34083.656163540814</v>
      </c>
      <c r="BT21" s="214">
        <v>34358.16782148644</v>
      </c>
      <c r="BU21" s="214">
        <v>34358.28899094454</v>
      </c>
      <c r="BV21" s="214">
        <v>35306.38317356141</v>
      </c>
      <c r="BW21" s="214">
        <v>35088.87509976</v>
      </c>
      <c r="BX21" s="214">
        <v>34150.13106213789</v>
      </c>
      <c r="BY21" s="214">
        <v>33933.9459425697</v>
      </c>
      <c r="BZ21" s="214">
        <v>34528.5393512469</v>
      </c>
      <c r="CA21" s="214">
        <v>35513.60356046201</v>
      </c>
      <c r="CB21" s="214">
        <v>34154.448339787305</v>
      </c>
      <c r="CC21" s="214">
        <v>34806.461557514616</v>
      </c>
      <c r="CD21" s="214">
        <v>34078.03998493349</v>
      </c>
      <c r="CE21" s="214">
        <v>35432.4031177531</v>
      </c>
      <c r="CF21" s="214">
        <v>37290.694558864605</v>
      </c>
      <c r="CG21" s="214">
        <v>39456.211031080005</v>
      </c>
      <c r="CH21" s="214">
        <v>41553.31660595921</v>
      </c>
      <c r="CI21" s="214">
        <v>38084.054739178406</v>
      </c>
      <c r="CJ21" s="214">
        <v>39628.608494230466</v>
      </c>
      <c r="CK21" s="214">
        <v>39468.94066999933</v>
      </c>
      <c r="CL21" s="214">
        <v>39050.65806451517</v>
      </c>
      <c r="CM21" s="214">
        <v>43563.935004945866</v>
      </c>
      <c r="CN21" s="214">
        <v>41788.01460993704</v>
      </c>
      <c r="CO21" s="214">
        <v>45317.71622271825</v>
      </c>
      <c r="CP21" s="214">
        <v>42528.47165762833</v>
      </c>
      <c r="CQ21" s="214">
        <v>44553.36852987336</v>
      </c>
      <c r="CR21" s="214">
        <v>54766.18533894618</v>
      </c>
      <c r="CS21" s="214">
        <v>43252.764112750934</v>
      </c>
      <c r="CT21" s="214">
        <v>44679.97126483651</v>
      </c>
      <c r="CU21" s="214">
        <v>49282.507361201104</v>
      </c>
      <c r="CV21" s="214">
        <v>50969.948618954804</v>
      </c>
      <c r="CW21" s="214">
        <v>53571.79239903382</v>
      </c>
      <c r="CX21" s="214">
        <v>57189.3363169924</v>
      </c>
      <c r="CY21" s="214">
        <v>59928.746123383506</v>
      </c>
      <c r="CZ21" s="214">
        <v>61444.48674501251</v>
      </c>
      <c r="DA21" s="214">
        <v>61715.46825105909</v>
      </c>
      <c r="DB21" s="214">
        <v>66223.47748597388</v>
      </c>
    </row>
    <row r="22" spans="1:106" s="211" customFormat="1" ht="11.25">
      <c r="A22" s="215" t="s">
        <v>264</v>
      </c>
      <c r="B22" s="214">
        <v>-10486.527548982529</v>
      </c>
      <c r="C22" s="214">
        <v>-10945.74178575299</v>
      </c>
      <c r="D22" s="214">
        <v>-10777.943098937714</v>
      </c>
      <c r="E22" s="214">
        <v>-11273.531567379367</v>
      </c>
      <c r="F22" s="214">
        <v>-10248.254584853952</v>
      </c>
      <c r="G22" s="214">
        <v>-10437.245819267762</v>
      </c>
      <c r="H22" s="214">
        <v>-10849.914466067716</v>
      </c>
      <c r="I22" s="214">
        <v>-10054.455164281764</v>
      </c>
      <c r="J22" s="214">
        <v>-9474.50130971998</v>
      </c>
      <c r="K22" s="214">
        <v>-7888.736464310459</v>
      </c>
      <c r="L22" s="214">
        <v>-8420.65047252056</v>
      </c>
      <c r="M22" s="213">
        <v>-9589.45057422162</v>
      </c>
      <c r="N22" s="214">
        <v>-8613.19182224662</v>
      </c>
      <c r="O22" s="213">
        <v>-10453.960144291901</v>
      </c>
      <c r="P22" s="214">
        <v>-12682.540509238708</v>
      </c>
      <c r="Q22" s="213">
        <v>-12570.064201254754</v>
      </c>
      <c r="R22" s="214">
        <v>-12251.928823082162</v>
      </c>
      <c r="S22" s="214">
        <v>-11867.957135223834</v>
      </c>
      <c r="T22" s="214">
        <v>-11739.267507582219</v>
      </c>
      <c r="U22" s="214">
        <v>-13499.406871243002</v>
      </c>
      <c r="V22" s="214">
        <v>-15429.145162410176</v>
      </c>
      <c r="W22" s="214">
        <v>-17740.636335684743</v>
      </c>
      <c r="X22" s="214">
        <v>-18071.107541257792</v>
      </c>
      <c r="Y22" s="214">
        <v>-16647.44699515232</v>
      </c>
      <c r="Z22" s="214">
        <v>-18227.881676613244</v>
      </c>
      <c r="AA22" s="214">
        <v>-18276.814458694542</v>
      </c>
      <c r="AB22" s="214">
        <v>-18777.87277944859</v>
      </c>
      <c r="AC22" s="214">
        <v>-23986.433251097755</v>
      </c>
      <c r="AD22" s="214">
        <v>-20740.762548919083</v>
      </c>
      <c r="AE22" s="214">
        <v>-25496.30946741064</v>
      </c>
      <c r="AF22" s="214">
        <v>-29377.987074991033</v>
      </c>
      <c r="AG22" s="214">
        <v>-29545.41908000849</v>
      </c>
      <c r="AH22" s="214">
        <v>-29819.74029375505</v>
      </c>
      <c r="AI22" s="214">
        <v>-29698.057242530485</v>
      </c>
      <c r="AJ22" s="214">
        <v>-28827.72791000163</v>
      </c>
      <c r="AK22" s="214">
        <v>-26614.799321335566</v>
      </c>
      <c r="AL22" s="214">
        <v>-26588.73564951455</v>
      </c>
      <c r="AM22" s="214">
        <v>-26213.766108920216</v>
      </c>
      <c r="AN22" s="214">
        <v>-25090.974560657443</v>
      </c>
      <c r="AO22" s="214">
        <v>-25520.056880042946</v>
      </c>
      <c r="AP22" s="214">
        <v>-24316.41196307991</v>
      </c>
      <c r="AQ22" s="214">
        <v>-21910.647315189024</v>
      </c>
      <c r="AR22" s="214">
        <v>-21705.665751198423</v>
      </c>
      <c r="AS22" s="214">
        <v>-21657.048455463664</v>
      </c>
      <c r="AT22" s="214">
        <v>-18696.4690818019</v>
      </c>
      <c r="AU22" s="214">
        <v>-20073.139314588567</v>
      </c>
      <c r="AV22" s="214">
        <v>-20574.402403342145</v>
      </c>
      <c r="AW22" s="214">
        <v>-21806.784778149522</v>
      </c>
      <c r="AX22" s="214">
        <v>-22727.298763779472</v>
      </c>
      <c r="AY22" s="214">
        <v>-23229.105641260438</v>
      </c>
      <c r="AZ22" s="214">
        <v>-24014.725593621377</v>
      </c>
      <c r="BA22" s="214">
        <v>-23363.450867107953</v>
      </c>
      <c r="BB22" s="214">
        <v>-22647.896040671025</v>
      </c>
      <c r="BC22" s="214">
        <v>-22229.711364602874</v>
      </c>
      <c r="BD22" s="214">
        <v>-23157.954690209444</v>
      </c>
      <c r="BE22" s="214">
        <v>-24154.25755813776</v>
      </c>
      <c r="BF22" s="214">
        <v>-23064.03278453584</v>
      </c>
      <c r="BG22" s="214">
        <v>-24544.89600478689</v>
      </c>
      <c r="BH22" s="214">
        <v>-25008.54168679667</v>
      </c>
      <c r="BI22" s="214">
        <v>-26094.501175046767</v>
      </c>
      <c r="BJ22" s="214">
        <v>-28731.371908076864</v>
      </c>
      <c r="BK22" s="214">
        <v>-28427.696587472004</v>
      </c>
      <c r="BL22" s="214">
        <v>-26616.442137922015</v>
      </c>
      <c r="BM22" s="214">
        <v>-25640.52908916978</v>
      </c>
      <c r="BN22" s="214">
        <v>-22819.998372308706</v>
      </c>
      <c r="BO22" s="214">
        <v>-20724.012656279752</v>
      </c>
      <c r="BP22" s="214">
        <v>-22126.01389659432</v>
      </c>
      <c r="BQ22" s="214">
        <v>-21694.343552942708</v>
      </c>
      <c r="BR22" s="214">
        <v>-21741.75947262252</v>
      </c>
      <c r="BS22" s="214">
        <v>-24127.396881833687</v>
      </c>
      <c r="BT22" s="214">
        <v>-20395.406341081194</v>
      </c>
      <c r="BU22" s="214">
        <v>-21199.518039273913</v>
      </c>
      <c r="BV22" s="214">
        <v>-20709.94297187208</v>
      </c>
      <c r="BW22" s="214">
        <v>-24876.702535982113</v>
      </c>
      <c r="BX22" s="214">
        <v>-23177.451975333068</v>
      </c>
      <c r="BY22" s="214">
        <v>-27012.285102529408</v>
      </c>
      <c r="BZ22" s="214">
        <v>-24448.775698844867</v>
      </c>
      <c r="CA22" s="214">
        <v>-24449.039936037647</v>
      </c>
      <c r="CB22" s="214">
        <v>-22789.367998081725</v>
      </c>
      <c r="CC22" s="214">
        <v>-25176.107825163854</v>
      </c>
      <c r="CD22" s="214">
        <v>-25671.342952927254</v>
      </c>
      <c r="CE22" s="214">
        <v>-22015.00245115583</v>
      </c>
      <c r="CF22" s="214">
        <v>-26355.098144056392</v>
      </c>
      <c r="CG22" s="214">
        <v>-26035.636169842095</v>
      </c>
      <c r="CH22" s="214">
        <v>-31717.14683368994</v>
      </c>
      <c r="CI22" s="214">
        <v>-27682.64686512787</v>
      </c>
      <c r="CJ22" s="214">
        <v>-31566.95665567022</v>
      </c>
      <c r="CK22" s="214">
        <v>-31266.29133554973</v>
      </c>
      <c r="CL22" s="214">
        <v>-29598.75398559647</v>
      </c>
      <c r="CM22" s="214">
        <v>-36532.35693888925</v>
      </c>
      <c r="CN22" s="214">
        <v>-34494.68612742872</v>
      </c>
      <c r="CO22" s="214">
        <v>-39562.819463424676</v>
      </c>
      <c r="CP22" s="214">
        <v>-42439.623198870366</v>
      </c>
      <c r="CQ22" s="214">
        <v>-47189.91694163636</v>
      </c>
      <c r="CR22" s="214">
        <v>-54719.56916833075</v>
      </c>
      <c r="CS22" s="214">
        <v>-37277.709524109145</v>
      </c>
      <c r="CT22" s="214">
        <v>-38820.19094517332</v>
      </c>
      <c r="CU22" s="214">
        <v>-42470.73932173697</v>
      </c>
      <c r="CV22" s="214">
        <v>-49229.49237132401</v>
      </c>
      <c r="CW22" s="214">
        <v>-55602.919825674966</v>
      </c>
      <c r="CX22" s="214">
        <v>-57787.51740538873</v>
      </c>
      <c r="CY22" s="214">
        <v>-67640.01496485146</v>
      </c>
      <c r="CZ22" s="214">
        <v>-75966.09935911681</v>
      </c>
      <c r="DA22" s="214">
        <v>-88536.09546231001</v>
      </c>
      <c r="DB22" s="214">
        <v>-100752.09943318224</v>
      </c>
    </row>
    <row r="23" spans="1:106" s="211" customFormat="1" ht="11.25">
      <c r="A23" s="219" t="s">
        <v>274</v>
      </c>
      <c r="B23" s="214">
        <v>65759.2035530074</v>
      </c>
      <c r="C23" s="214">
        <v>65526.651897480195</v>
      </c>
      <c r="D23" s="214">
        <v>66212.99944426281</v>
      </c>
      <c r="E23" s="214">
        <v>68527.19438454701</v>
      </c>
      <c r="F23" s="214">
        <v>69894.99660600579</v>
      </c>
      <c r="G23" s="214">
        <v>70889.08113785001</v>
      </c>
      <c r="H23" s="214">
        <v>72101.617146901</v>
      </c>
      <c r="I23" s="214">
        <v>73607.08891689431</v>
      </c>
      <c r="J23" s="214">
        <v>73900.54628841631</v>
      </c>
      <c r="K23" s="214">
        <v>74717.4152895135</v>
      </c>
      <c r="L23" s="214">
        <v>76131.37631695556</v>
      </c>
      <c r="M23" s="213">
        <v>80723.68513698305</v>
      </c>
      <c r="N23" s="214">
        <v>80640.21666684002</v>
      </c>
      <c r="O23" s="213">
        <v>80869.87982007199</v>
      </c>
      <c r="P23" s="214">
        <v>82301.63947411</v>
      </c>
      <c r="Q23" s="213">
        <v>85145.05703281861</v>
      </c>
      <c r="R23" s="214">
        <v>86579.02006066301</v>
      </c>
      <c r="S23" s="214">
        <v>89150.6535440583</v>
      </c>
      <c r="T23" s="214">
        <v>90734.406311621</v>
      </c>
      <c r="U23" s="214">
        <v>94232.96452933497</v>
      </c>
      <c r="V23" s="214">
        <v>96428.83260337259</v>
      </c>
      <c r="W23" s="214">
        <v>99996.96384570148</v>
      </c>
      <c r="X23" s="214">
        <v>102272.2489058</v>
      </c>
      <c r="Y23" s="214">
        <v>107073.80330335288</v>
      </c>
      <c r="Z23" s="214">
        <v>108134.81075177799</v>
      </c>
      <c r="AA23" s="214">
        <v>107369.12709296978</v>
      </c>
      <c r="AB23" s="214">
        <v>108338.25708691611</v>
      </c>
      <c r="AC23" s="214">
        <v>115193.50341070998</v>
      </c>
      <c r="AD23" s="214">
        <v>114960.2460522</v>
      </c>
      <c r="AE23" s="214">
        <v>118473.902724031</v>
      </c>
      <c r="AF23" s="214">
        <v>122928.72330871</v>
      </c>
      <c r="AG23" s="214">
        <v>125986.14070329198</v>
      </c>
      <c r="AH23" s="214">
        <v>127993.84158843252</v>
      </c>
      <c r="AI23" s="214">
        <v>128961.75312944376</v>
      </c>
      <c r="AJ23" s="214">
        <v>128829.43118487514</v>
      </c>
      <c r="AK23" s="214">
        <v>133411.7936298979</v>
      </c>
      <c r="AL23" s="214">
        <v>134096.48510782907</v>
      </c>
      <c r="AM23" s="214">
        <v>133069.57224272282</v>
      </c>
      <c r="AN23" s="214">
        <v>130630.7260804605</v>
      </c>
      <c r="AO23" s="214">
        <v>132330.3560156973</v>
      </c>
      <c r="AP23" s="214">
        <v>130890.03362155141</v>
      </c>
      <c r="AQ23" s="214">
        <v>130736.82095083708</v>
      </c>
      <c r="AR23" s="214">
        <v>131399.4894347306</v>
      </c>
      <c r="AS23" s="214">
        <v>134472.49446130678</v>
      </c>
      <c r="AT23" s="214">
        <v>133988.9881237522</v>
      </c>
      <c r="AU23" s="214">
        <v>134901.35845267508</v>
      </c>
      <c r="AV23" s="214">
        <v>138167.12497569912</v>
      </c>
      <c r="AW23" s="214">
        <v>143801.72359850732</v>
      </c>
      <c r="AX23" s="214">
        <v>143045.92494475987</v>
      </c>
      <c r="AY23" s="214">
        <v>143019.665422318</v>
      </c>
      <c r="AZ23" s="214">
        <v>143148.410502802</v>
      </c>
      <c r="BA23" s="214">
        <v>146331.39515054203</v>
      </c>
      <c r="BB23" s="214">
        <v>150226.67726766205</v>
      </c>
      <c r="BC23" s="214">
        <v>155909.43063328002</v>
      </c>
      <c r="BD23" s="214">
        <v>157916.07643231</v>
      </c>
      <c r="BE23" s="214">
        <v>160884.707695902</v>
      </c>
      <c r="BF23" s="214">
        <v>166787.4150592795</v>
      </c>
      <c r="BG23" s="214">
        <v>171716.12720753116</v>
      </c>
      <c r="BH23" s="214">
        <v>177781.9655345102</v>
      </c>
      <c r="BI23" s="214">
        <v>186012.98835111197</v>
      </c>
      <c r="BJ23" s="214">
        <v>182495.65765086838</v>
      </c>
      <c r="BK23" s="214">
        <v>183750.43959840204</v>
      </c>
      <c r="BL23" s="214">
        <v>183746.62742287203</v>
      </c>
      <c r="BM23" s="214">
        <v>186978.78153913197</v>
      </c>
      <c r="BN23" s="214">
        <v>185873.88721097203</v>
      </c>
      <c r="BO23" s="214">
        <v>189958.2716874</v>
      </c>
      <c r="BP23" s="214">
        <v>194908.64032005228</v>
      </c>
      <c r="BQ23" s="214">
        <v>196941.94863882998</v>
      </c>
      <c r="BR23" s="214">
        <v>200865.30030311717</v>
      </c>
      <c r="BS23" s="214">
        <v>201250.53580671834</v>
      </c>
      <c r="BT23" s="214">
        <v>206742.93419533997</v>
      </c>
      <c r="BU23" s="214">
        <v>216422.31394891994</v>
      </c>
      <c r="BV23" s="214">
        <v>215954.86607361946</v>
      </c>
      <c r="BW23" s="214">
        <v>215657.20277266286</v>
      </c>
      <c r="BX23" s="214">
        <v>216343.97781913998</v>
      </c>
      <c r="BY23" s="214">
        <v>220059.49929016572</v>
      </c>
      <c r="BZ23" s="214">
        <v>222379.80374243882</v>
      </c>
      <c r="CA23" s="214">
        <v>229045.23909769996</v>
      </c>
      <c r="CB23" s="214">
        <v>228948.00658947014</v>
      </c>
      <c r="CC23" s="214">
        <v>233629.0977165375</v>
      </c>
      <c r="CD23" s="214">
        <v>235467.53888544004</v>
      </c>
      <c r="CE23" s="214">
        <v>245053.80124671</v>
      </c>
      <c r="CF23" s="214">
        <v>247838.29855021002</v>
      </c>
      <c r="CG23" s="214">
        <v>264468.0672965688</v>
      </c>
      <c r="CH23" s="214">
        <v>260131.1264292</v>
      </c>
      <c r="CI23" s="214">
        <v>255913.1003114709</v>
      </c>
      <c r="CJ23" s="214">
        <v>265472.6131953132</v>
      </c>
      <c r="CK23" s="214">
        <v>268321.19442802895</v>
      </c>
      <c r="CL23" s="214">
        <v>268927.8688148309</v>
      </c>
      <c r="CM23" s="214">
        <v>281212.2568552802</v>
      </c>
      <c r="CN23" s="214">
        <v>285763.1189804126</v>
      </c>
      <c r="CO23" s="214">
        <v>293138.37049903005</v>
      </c>
      <c r="CP23" s="214">
        <v>298693.30980646476</v>
      </c>
      <c r="CQ23" s="214">
        <v>307421.38087821123</v>
      </c>
      <c r="CR23" s="214">
        <v>331992.73498565215</v>
      </c>
      <c r="CS23" s="214">
        <v>333464.6076368676</v>
      </c>
      <c r="CT23" s="214">
        <v>335463.3127307481</v>
      </c>
      <c r="CU23" s="214">
        <v>327839.6076755788</v>
      </c>
      <c r="CV23" s="214">
        <v>328971.4663356433</v>
      </c>
      <c r="CW23" s="214">
        <v>339815.3859134444</v>
      </c>
      <c r="CX23" s="214">
        <v>340710.2680823907</v>
      </c>
      <c r="CY23" s="214">
        <v>352563.4995261159</v>
      </c>
      <c r="CZ23" s="214">
        <v>362962.77530885296</v>
      </c>
      <c r="DA23" s="214">
        <v>372012.63829142065</v>
      </c>
      <c r="DB23" s="214">
        <v>382026.2934119642</v>
      </c>
    </row>
    <row r="24" spans="1:106" s="211" customFormat="1" ht="11.25">
      <c r="A24" s="241" t="s">
        <v>273</v>
      </c>
      <c r="B24" s="214">
        <v>8098.25751685</v>
      </c>
      <c r="C24" s="214">
        <v>7714.17153674</v>
      </c>
      <c r="D24" s="214">
        <v>7712.01862281</v>
      </c>
      <c r="E24" s="214">
        <v>8053.70259606</v>
      </c>
      <c r="F24" s="214">
        <v>8688.39257597</v>
      </c>
      <c r="G24" s="214">
        <v>9262.646619710002</v>
      </c>
      <c r="H24" s="214">
        <v>9459.69713768</v>
      </c>
      <c r="I24" s="214">
        <v>9367.867192309997</v>
      </c>
      <c r="J24" s="214">
        <v>9234.083937825068</v>
      </c>
      <c r="K24" s="214">
        <v>9221.55343047</v>
      </c>
      <c r="L24" s="214">
        <v>9102.18710849</v>
      </c>
      <c r="M24" s="213">
        <v>9586.69486779</v>
      </c>
      <c r="N24" s="214">
        <v>9013.41921576</v>
      </c>
      <c r="O24" s="213">
        <v>8689.171491609999</v>
      </c>
      <c r="P24" s="214">
        <v>8864.43115095</v>
      </c>
      <c r="Q24" s="213">
        <v>9418.102063350001</v>
      </c>
      <c r="R24" s="214">
        <v>10044.238861900001</v>
      </c>
      <c r="S24" s="214">
        <v>11041.008203590001</v>
      </c>
      <c r="T24" s="214">
        <v>11576.97218993</v>
      </c>
      <c r="U24" s="214">
        <v>11415.870143619999</v>
      </c>
      <c r="V24" s="214">
        <v>12014.24216034</v>
      </c>
      <c r="W24" s="214">
        <v>12466.829756430001</v>
      </c>
      <c r="X24" s="214">
        <v>12699.674954459997</v>
      </c>
      <c r="Y24" s="214">
        <v>13053.600112959999</v>
      </c>
      <c r="Z24" s="214">
        <v>12222.738425669999</v>
      </c>
      <c r="AA24" s="214">
        <v>11937.1043441</v>
      </c>
      <c r="AB24" s="214">
        <v>11930.45467079</v>
      </c>
      <c r="AC24" s="214">
        <v>12559.762651359999</v>
      </c>
      <c r="AD24" s="214">
        <v>12974.052780869999</v>
      </c>
      <c r="AE24" s="214">
        <v>13961.55989929</v>
      </c>
      <c r="AF24" s="214">
        <v>14815.807190499998</v>
      </c>
      <c r="AG24" s="214">
        <v>14963.424669190003</v>
      </c>
      <c r="AH24" s="214">
        <v>15520.925495440002</v>
      </c>
      <c r="AI24" s="214">
        <v>15972.481183519994</v>
      </c>
      <c r="AJ24" s="214">
        <v>16417.61209211</v>
      </c>
      <c r="AK24" s="214">
        <v>17393.620560970005</v>
      </c>
      <c r="AL24" s="214">
        <v>15779.361700929996</v>
      </c>
      <c r="AM24" s="214">
        <v>15045.340148549996</v>
      </c>
      <c r="AN24" s="214">
        <v>14699.614528839995</v>
      </c>
      <c r="AO24" s="214">
        <v>15344.949656999996</v>
      </c>
      <c r="AP24" s="214">
        <v>15672.4704702</v>
      </c>
      <c r="AQ24" s="214">
        <v>16477.34291878</v>
      </c>
      <c r="AR24" s="214">
        <v>17080.293931990003</v>
      </c>
      <c r="AS24" s="214">
        <v>17045.07391431</v>
      </c>
      <c r="AT24" s="214">
        <v>16953.94455373873</v>
      </c>
      <c r="AU24" s="214">
        <v>16383.207357409998</v>
      </c>
      <c r="AV24" s="214">
        <v>16443.874001319997</v>
      </c>
      <c r="AW24" s="214">
        <v>17475.60837944</v>
      </c>
      <c r="AX24" s="214">
        <v>16018.6536953</v>
      </c>
      <c r="AY24" s="214">
        <v>15332.341837880002</v>
      </c>
      <c r="AZ24" s="214">
        <v>15279.574533890001</v>
      </c>
      <c r="BA24" s="214">
        <v>15763.637853749999</v>
      </c>
      <c r="BB24" s="214">
        <v>16550.92914697</v>
      </c>
      <c r="BC24" s="214">
        <v>17505.917939880004</v>
      </c>
      <c r="BD24" s="214">
        <v>17594.33019776</v>
      </c>
      <c r="BE24" s="214">
        <v>18105.887505550003</v>
      </c>
      <c r="BF24" s="214">
        <v>18234.145359010003</v>
      </c>
      <c r="BG24" s="214">
        <v>18228.767471160005</v>
      </c>
      <c r="BH24" s="214">
        <v>18404.275188</v>
      </c>
      <c r="BI24" s="214">
        <v>19661.765073619994</v>
      </c>
      <c r="BJ24" s="214">
        <v>18022.39749199</v>
      </c>
      <c r="BK24" s="214">
        <v>17302.312367969997</v>
      </c>
      <c r="BL24" s="214">
        <v>17501.86015552</v>
      </c>
      <c r="BM24" s="214">
        <v>18089.16947361</v>
      </c>
      <c r="BN24" s="214">
        <v>19334.436361649998</v>
      </c>
      <c r="BO24" s="214">
        <v>20208.18816045</v>
      </c>
      <c r="BP24" s="214">
        <v>21111.341719119995</v>
      </c>
      <c r="BQ24" s="214">
        <v>20575.178964029998</v>
      </c>
      <c r="BR24" s="214">
        <v>20482.208210349996</v>
      </c>
      <c r="BS24" s="214">
        <v>20662.838627470002</v>
      </c>
      <c r="BT24" s="214">
        <v>21173.866033010003</v>
      </c>
      <c r="BU24" s="214">
        <v>22711.29270909</v>
      </c>
      <c r="BV24" s="214">
        <v>21282.05692787</v>
      </c>
      <c r="BW24" s="214">
        <v>20877.57199381</v>
      </c>
      <c r="BX24" s="214">
        <v>21380.92769874</v>
      </c>
      <c r="BY24" s="214">
        <v>21738.43035036</v>
      </c>
      <c r="BZ24" s="214">
        <v>23228.96183471</v>
      </c>
      <c r="CA24" s="214">
        <v>24958.01934114</v>
      </c>
      <c r="CB24" s="214">
        <v>26422.27919324</v>
      </c>
      <c r="CC24" s="214">
        <v>26198.074066250003</v>
      </c>
      <c r="CD24" s="214">
        <v>26387.29292323</v>
      </c>
      <c r="CE24" s="214">
        <v>26131.975089760002</v>
      </c>
      <c r="CF24" s="214">
        <v>26019.725601309994</v>
      </c>
      <c r="CG24" s="214">
        <v>27336.77385797</v>
      </c>
      <c r="CH24" s="214">
        <v>25990.18575156</v>
      </c>
      <c r="CI24" s="214">
        <v>24882.46093065</v>
      </c>
      <c r="CJ24" s="214">
        <v>24497.773646529997</v>
      </c>
      <c r="CK24" s="214">
        <v>24840.009698465</v>
      </c>
      <c r="CL24" s="214">
        <v>25351.85038601</v>
      </c>
      <c r="CM24" s="214">
        <v>27098.66730825</v>
      </c>
      <c r="CN24" s="214">
        <v>28427.519796</v>
      </c>
      <c r="CO24" s="214">
        <v>28258.013818979998</v>
      </c>
      <c r="CP24" s="214">
        <v>28158.769079330003</v>
      </c>
      <c r="CQ24" s="214">
        <v>27590.03885135</v>
      </c>
      <c r="CR24" s="214">
        <v>28608.67499869</v>
      </c>
      <c r="CS24" s="214">
        <v>30023.351535969996</v>
      </c>
      <c r="CT24" s="214">
        <v>27260.869032660004</v>
      </c>
      <c r="CU24" s="214">
        <v>26080.998135230002</v>
      </c>
      <c r="CV24" s="214">
        <v>26445.568046139997</v>
      </c>
      <c r="CW24" s="214">
        <v>26625.248301609998</v>
      </c>
      <c r="CX24" s="214">
        <v>28220.616359500003</v>
      </c>
      <c r="CY24" s="214">
        <v>30502.5898356</v>
      </c>
      <c r="CZ24" s="214">
        <v>31920.81009005</v>
      </c>
      <c r="DA24" s="214">
        <v>32509.707900852998</v>
      </c>
      <c r="DB24" s="214">
        <v>34772.507972859996</v>
      </c>
    </row>
    <row r="25" spans="1:106" s="211" customFormat="1" ht="11.25">
      <c r="A25" s="215" t="s">
        <v>259</v>
      </c>
      <c r="B25" s="214">
        <v>57660.9460361574</v>
      </c>
      <c r="C25" s="214">
        <v>57812.48036074019</v>
      </c>
      <c r="D25" s="214">
        <v>58500.9808214528</v>
      </c>
      <c r="E25" s="214">
        <v>60473.49178848701</v>
      </c>
      <c r="F25" s="214">
        <v>61206.6040300358</v>
      </c>
      <c r="G25" s="214">
        <v>61626.43451814</v>
      </c>
      <c r="H25" s="214">
        <v>62641.92000922101</v>
      </c>
      <c r="I25" s="214">
        <v>64239.221724584306</v>
      </c>
      <c r="J25" s="214">
        <v>64666.46235059125</v>
      </c>
      <c r="K25" s="214">
        <v>65495.86185904351</v>
      </c>
      <c r="L25" s="214">
        <v>67029.18920846556</v>
      </c>
      <c r="M25" s="213">
        <v>71136.99026919306</v>
      </c>
      <c r="N25" s="214">
        <v>71626.79745108001</v>
      </c>
      <c r="O25" s="213">
        <v>72180.70832846199</v>
      </c>
      <c r="P25" s="214">
        <v>73437.20832316</v>
      </c>
      <c r="Q25" s="213">
        <v>75726.95496946861</v>
      </c>
      <c r="R25" s="214">
        <v>76534.78119876301</v>
      </c>
      <c r="S25" s="214">
        <v>78109.6453404683</v>
      </c>
      <c r="T25" s="214">
        <v>79157.434121691</v>
      </c>
      <c r="U25" s="214">
        <v>82817.09438571498</v>
      </c>
      <c r="V25" s="214">
        <v>84414.59044303259</v>
      </c>
      <c r="W25" s="214">
        <v>87530.13408927148</v>
      </c>
      <c r="X25" s="214">
        <v>89572.57395134</v>
      </c>
      <c r="Y25" s="214">
        <v>94020.20319039287</v>
      </c>
      <c r="Z25" s="214">
        <v>95912.07232610798</v>
      </c>
      <c r="AA25" s="214">
        <v>95432.02274886979</v>
      </c>
      <c r="AB25" s="214">
        <v>96407.80241612611</v>
      </c>
      <c r="AC25" s="214">
        <v>102633.74075934998</v>
      </c>
      <c r="AD25" s="214">
        <v>101986.19327133</v>
      </c>
      <c r="AE25" s="214">
        <v>104512.34282474099</v>
      </c>
      <c r="AF25" s="214">
        <v>108112.91611821</v>
      </c>
      <c r="AG25" s="214">
        <v>111022.71603410198</v>
      </c>
      <c r="AH25" s="214">
        <v>112472.91609299253</v>
      </c>
      <c r="AI25" s="214">
        <v>112989.27194592377</v>
      </c>
      <c r="AJ25" s="214">
        <v>112411.81909276513</v>
      </c>
      <c r="AK25" s="214">
        <v>116018.1730689279</v>
      </c>
      <c r="AL25" s="214">
        <v>118317.12340689907</v>
      </c>
      <c r="AM25" s="214">
        <v>118024.23209417282</v>
      </c>
      <c r="AN25" s="214">
        <v>115931.1115516205</v>
      </c>
      <c r="AO25" s="214">
        <v>116985.40635869729</v>
      </c>
      <c r="AP25" s="214">
        <v>115217.56315135141</v>
      </c>
      <c r="AQ25" s="214">
        <v>114259.47803205709</v>
      </c>
      <c r="AR25" s="214">
        <v>114319.19550274061</v>
      </c>
      <c r="AS25" s="214">
        <v>117427.42054699679</v>
      </c>
      <c r="AT25" s="214">
        <v>117035.04357001348</v>
      </c>
      <c r="AU25" s="214">
        <v>118518.15109526509</v>
      </c>
      <c r="AV25" s="214">
        <v>121723.25097437913</v>
      </c>
      <c r="AW25" s="214">
        <v>126326.11521906733</v>
      </c>
      <c r="AX25" s="214">
        <v>127027.27124945988</v>
      </c>
      <c r="AY25" s="214">
        <v>127687.32358443801</v>
      </c>
      <c r="AZ25" s="214">
        <v>127868.835968912</v>
      </c>
      <c r="BA25" s="214">
        <v>130567.75729679201</v>
      </c>
      <c r="BB25" s="214">
        <v>133675.74812069203</v>
      </c>
      <c r="BC25" s="214">
        <v>138403.51269340003</v>
      </c>
      <c r="BD25" s="214">
        <v>140321.74623455</v>
      </c>
      <c r="BE25" s="214">
        <v>142778.820190352</v>
      </c>
      <c r="BF25" s="214">
        <v>148553.2697002695</v>
      </c>
      <c r="BG25" s="214">
        <v>153487.35973637115</v>
      </c>
      <c r="BH25" s="214">
        <v>159377.6903465102</v>
      </c>
      <c r="BI25" s="214">
        <v>166351.22327749198</v>
      </c>
      <c r="BJ25" s="214">
        <v>164473.26015887837</v>
      </c>
      <c r="BK25" s="214">
        <v>166448.12723043203</v>
      </c>
      <c r="BL25" s="214">
        <v>166244.76726735203</v>
      </c>
      <c r="BM25" s="214">
        <v>168889.61206552197</v>
      </c>
      <c r="BN25" s="214">
        <v>166539.45084932202</v>
      </c>
      <c r="BO25" s="214">
        <v>169750.08352695</v>
      </c>
      <c r="BP25" s="214">
        <v>173797.2986009323</v>
      </c>
      <c r="BQ25" s="214">
        <v>176366.7696748</v>
      </c>
      <c r="BR25" s="214">
        <v>180383.09209276718</v>
      </c>
      <c r="BS25" s="214">
        <v>180587.69717924835</v>
      </c>
      <c r="BT25" s="214">
        <v>185569.06816232996</v>
      </c>
      <c r="BU25" s="214">
        <v>193711.02123982995</v>
      </c>
      <c r="BV25" s="214">
        <v>194672.80914574946</v>
      </c>
      <c r="BW25" s="214">
        <v>194779.63077885285</v>
      </c>
      <c r="BX25" s="214">
        <v>194963.05012039997</v>
      </c>
      <c r="BY25" s="214">
        <v>198321.06893980573</v>
      </c>
      <c r="BZ25" s="214">
        <v>199150.8419077288</v>
      </c>
      <c r="CA25" s="214">
        <v>204087.21975655996</v>
      </c>
      <c r="CB25" s="214">
        <v>202525.72739623016</v>
      </c>
      <c r="CC25" s="214">
        <v>207431.0236502875</v>
      </c>
      <c r="CD25" s="214">
        <v>209080.24596221003</v>
      </c>
      <c r="CE25" s="214">
        <v>218921.82615695</v>
      </c>
      <c r="CF25" s="214">
        <v>221818.57294890002</v>
      </c>
      <c r="CG25" s="214">
        <v>237131.2934385988</v>
      </c>
      <c r="CH25" s="214">
        <v>234140.94067764</v>
      </c>
      <c r="CI25" s="214">
        <v>231030.63938082088</v>
      </c>
      <c r="CJ25" s="214">
        <v>240974.8395487832</v>
      </c>
      <c r="CK25" s="214">
        <v>243481.18472956395</v>
      </c>
      <c r="CL25" s="214">
        <v>243576.01842882088</v>
      </c>
      <c r="CM25" s="214">
        <v>254113.5895470302</v>
      </c>
      <c r="CN25" s="214">
        <v>257335.59918441263</v>
      </c>
      <c r="CO25" s="214">
        <v>264880.35668005</v>
      </c>
      <c r="CP25" s="214">
        <v>270534.54072713474</v>
      </c>
      <c r="CQ25" s="214">
        <v>279831.3420268612</v>
      </c>
      <c r="CR25" s="214">
        <v>303384.0599869621</v>
      </c>
      <c r="CS25" s="214">
        <v>303441.2561008976</v>
      </c>
      <c r="CT25" s="214">
        <v>308202.44369808806</v>
      </c>
      <c r="CU25" s="214">
        <v>301758.6095403488</v>
      </c>
      <c r="CV25" s="214">
        <v>302525.8982895033</v>
      </c>
      <c r="CW25" s="214">
        <v>313190.1376118344</v>
      </c>
      <c r="CX25" s="214">
        <v>312489.65172289073</v>
      </c>
      <c r="CY25" s="214">
        <v>322060.9096905159</v>
      </c>
      <c r="CZ25" s="214">
        <v>331041.965218803</v>
      </c>
      <c r="DA25" s="214">
        <v>339502.93039056764</v>
      </c>
      <c r="DB25" s="214">
        <v>347253.7854391042</v>
      </c>
    </row>
    <row r="26" spans="1:106" s="211" customFormat="1" ht="11.25">
      <c r="A26" s="218" t="s">
        <v>272</v>
      </c>
      <c r="B26" s="214">
        <v>23159.7459817474</v>
      </c>
      <c r="C26" s="214">
        <v>23786.907404875</v>
      </c>
      <c r="D26" s="214">
        <v>23868.2314433928</v>
      </c>
      <c r="E26" s="214">
        <v>24656.500679377004</v>
      </c>
      <c r="F26" s="214">
        <v>24989.103978145802</v>
      </c>
      <c r="G26" s="214">
        <v>25017.73608107</v>
      </c>
      <c r="H26" s="214">
        <v>25284.723242790573</v>
      </c>
      <c r="I26" s="214">
        <v>25494.21179148468</v>
      </c>
      <c r="J26" s="214">
        <v>25424.652223084675</v>
      </c>
      <c r="K26" s="214">
        <v>26035.406224515667</v>
      </c>
      <c r="L26" s="214">
        <v>25458.571029875675</v>
      </c>
      <c r="M26" s="213">
        <v>26835.420566263183</v>
      </c>
      <c r="N26" s="214">
        <v>26342.98539241</v>
      </c>
      <c r="O26" s="213">
        <v>27996.019066632005</v>
      </c>
      <c r="P26" s="214">
        <v>28659.09710232</v>
      </c>
      <c r="Q26" s="213">
        <v>29027.9546541386</v>
      </c>
      <c r="R26" s="214">
        <v>29306.583661843004</v>
      </c>
      <c r="S26" s="214">
        <v>29613.5022256883</v>
      </c>
      <c r="T26" s="214">
        <v>30540.076558305</v>
      </c>
      <c r="U26" s="214">
        <v>31845.529966854996</v>
      </c>
      <c r="V26" s="214">
        <v>32701.2250366926</v>
      </c>
      <c r="W26" s="214">
        <v>33767.770231121496</v>
      </c>
      <c r="X26" s="214">
        <v>33707.03026863</v>
      </c>
      <c r="Y26" s="214">
        <v>34538.42511273645</v>
      </c>
      <c r="Z26" s="214">
        <v>36604.0568874326</v>
      </c>
      <c r="AA26" s="214">
        <v>36339.9496951098</v>
      </c>
      <c r="AB26" s="214">
        <v>37227.9171682161</v>
      </c>
      <c r="AC26" s="214">
        <v>42558.81980799</v>
      </c>
      <c r="AD26" s="214">
        <v>41276.12804884</v>
      </c>
      <c r="AE26" s="214">
        <v>42201.64889663001</v>
      </c>
      <c r="AF26" s="214">
        <v>45127.83098562001</v>
      </c>
      <c r="AG26" s="214">
        <v>47279.783975382</v>
      </c>
      <c r="AH26" s="214">
        <v>48522.19542522251</v>
      </c>
      <c r="AI26" s="214">
        <v>48005.045548767106</v>
      </c>
      <c r="AJ26" s="214">
        <v>46660.4864174806</v>
      </c>
      <c r="AK26" s="214">
        <v>46192.204163575094</v>
      </c>
      <c r="AL26" s="214">
        <v>47173.8003507863</v>
      </c>
      <c r="AM26" s="214">
        <v>46554.9947970428</v>
      </c>
      <c r="AN26" s="214">
        <v>45261.51186122051</v>
      </c>
      <c r="AO26" s="214">
        <v>45211.989727427295</v>
      </c>
      <c r="AP26" s="214">
        <v>41889.1020180314</v>
      </c>
      <c r="AQ26" s="214">
        <v>39172.4999221656</v>
      </c>
      <c r="AR26" s="214">
        <v>37567.679428960604</v>
      </c>
      <c r="AS26" s="214">
        <v>38714.4325223698</v>
      </c>
      <c r="AT26" s="214">
        <v>37084.167367916496</v>
      </c>
      <c r="AU26" s="214">
        <v>37860.02730822418</v>
      </c>
      <c r="AV26" s="214">
        <v>37406.9658606328</v>
      </c>
      <c r="AW26" s="214">
        <v>38104.412566257335</v>
      </c>
      <c r="AX26" s="214">
        <v>37889.5158299919</v>
      </c>
      <c r="AY26" s="214">
        <v>38403.39350155</v>
      </c>
      <c r="AZ26" s="214">
        <v>39631.39034876</v>
      </c>
      <c r="BA26" s="214">
        <v>39168.09787739</v>
      </c>
      <c r="BB26" s="214">
        <v>39685.141310360006</v>
      </c>
      <c r="BC26" s="214">
        <v>42746.15299367001</v>
      </c>
      <c r="BD26" s="214">
        <v>42871.53602904</v>
      </c>
      <c r="BE26" s="214">
        <v>43524.75389267999</v>
      </c>
      <c r="BF26" s="214">
        <v>47170.1751555575</v>
      </c>
      <c r="BG26" s="214">
        <v>49131.350990430605</v>
      </c>
      <c r="BH26" s="214">
        <v>52192.11654956821</v>
      </c>
      <c r="BI26" s="214">
        <v>53297.49144276</v>
      </c>
      <c r="BJ26" s="214">
        <v>54285.86885157989</v>
      </c>
      <c r="BK26" s="214">
        <v>55793.207925790004</v>
      </c>
      <c r="BL26" s="214">
        <v>55077.45059957999</v>
      </c>
      <c r="BM26" s="214">
        <v>54726.43873147</v>
      </c>
      <c r="BN26" s="214">
        <v>50214.088549639986</v>
      </c>
      <c r="BO26" s="214">
        <v>51947.9110513942</v>
      </c>
      <c r="BP26" s="214">
        <v>54663.215348304395</v>
      </c>
      <c r="BQ26" s="214">
        <v>54523.97572636759</v>
      </c>
      <c r="BR26" s="214">
        <v>55261.62909453039</v>
      </c>
      <c r="BS26" s="214">
        <v>55069.953084758396</v>
      </c>
      <c r="BT26" s="214">
        <v>55661.02397616</v>
      </c>
      <c r="BU26" s="214">
        <v>55584.585824079986</v>
      </c>
      <c r="BV26" s="214">
        <v>57750.14162890228</v>
      </c>
      <c r="BW26" s="214">
        <v>58104.678520412905</v>
      </c>
      <c r="BX26" s="214">
        <v>56108.9425169522</v>
      </c>
      <c r="BY26" s="214">
        <v>55821.8802361158</v>
      </c>
      <c r="BZ26" s="214">
        <v>56096.52257327619</v>
      </c>
      <c r="CA26" s="214">
        <v>55752.977262061584</v>
      </c>
      <c r="CB26" s="214">
        <v>53947.59207478898</v>
      </c>
      <c r="CC26" s="214">
        <v>54738.542610137505</v>
      </c>
      <c r="CD26" s="214">
        <v>53766.10458083742</v>
      </c>
      <c r="CE26" s="214">
        <v>56989.3497485187</v>
      </c>
      <c r="CF26" s="214">
        <v>57374.84894127001</v>
      </c>
      <c r="CG26" s="214">
        <v>59655.119203548806</v>
      </c>
      <c r="CH26" s="214">
        <v>59803.566117196824</v>
      </c>
      <c r="CI26" s="214">
        <v>58211.46548599089</v>
      </c>
      <c r="CJ26" s="214">
        <v>64725.52098482318</v>
      </c>
      <c r="CK26" s="214">
        <v>65518.2393765601</v>
      </c>
      <c r="CL26" s="214">
        <v>63577.62910307098</v>
      </c>
      <c r="CM26" s="214">
        <v>68172.4008705247</v>
      </c>
      <c r="CN26" s="214">
        <v>69040.36700574159</v>
      </c>
      <c r="CO26" s="214">
        <v>71946.64874577551</v>
      </c>
      <c r="CP26" s="214">
        <v>74740.67733693203</v>
      </c>
      <c r="CQ26" s="214">
        <v>80740.11219711382</v>
      </c>
      <c r="CR26" s="214">
        <v>97634.28468598171</v>
      </c>
      <c r="CS26" s="214">
        <v>84173.38579373473</v>
      </c>
      <c r="CT26" s="214">
        <v>85257.36028622845</v>
      </c>
      <c r="CU26" s="214">
        <v>82864.14948042762</v>
      </c>
      <c r="CV26" s="214">
        <v>82133.76132368999</v>
      </c>
      <c r="CW26" s="214">
        <v>90983.25633434119</v>
      </c>
      <c r="CX26" s="214">
        <v>94467.15629527367</v>
      </c>
      <c r="CY26" s="214">
        <v>107762.75199398198</v>
      </c>
      <c r="CZ26" s="214">
        <v>115870.90450138839</v>
      </c>
      <c r="DA26" s="214">
        <v>127354.8303918028</v>
      </c>
      <c r="DB26" s="214">
        <v>135923.968845392</v>
      </c>
    </row>
    <row r="27" spans="1:106" s="211" customFormat="1" ht="11.25">
      <c r="A27" s="217" t="s">
        <v>246</v>
      </c>
      <c r="B27" s="214">
        <v>955.0410714122639</v>
      </c>
      <c r="C27" s="214">
        <v>976.8750474281314</v>
      </c>
      <c r="D27" s="214">
        <v>981.8277023197368</v>
      </c>
      <c r="E27" s="214">
        <v>1017.6021741385474</v>
      </c>
      <c r="F27" s="214">
        <v>1035.1741498817648</v>
      </c>
      <c r="G27" s="214">
        <v>1040.2385064893972</v>
      </c>
      <c r="H27" s="214">
        <v>1059.2678358940332</v>
      </c>
      <c r="I27" s="214">
        <v>1059.1695800367545</v>
      </c>
      <c r="J27" s="214">
        <v>1052.344876783306</v>
      </c>
      <c r="K27" s="214">
        <v>1071.856987423453</v>
      </c>
      <c r="L27" s="214">
        <v>1039.5496541394723</v>
      </c>
      <c r="M27" s="213">
        <v>1052.3694339711053</v>
      </c>
      <c r="N27" s="214">
        <v>1020.6503445335142</v>
      </c>
      <c r="O27" s="213">
        <v>1047.755204589521</v>
      </c>
      <c r="P27" s="214">
        <v>1033.505124497656</v>
      </c>
      <c r="Q27" s="213">
        <v>1054.4117200922121</v>
      </c>
      <c r="R27" s="214">
        <v>1092.7137830664803</v>
      </c>
      <c r="S27" s="214">
        <v>1108.704688344751</v>
      </c>
      <c r="T27" s="214">
        <v>1125.6939387506452</v>
      </c>
      <c r="U27" s="214">
        <v>1146.3473710170983</v>
      </c>
      <c r="V27" s="214">
        <v>1143.7994066699055</v>
      </c>
      <c r="W27" s="214">
        <v>1132.76652905473</v>
      </c>
      <c r="X27" s="214">
        <v>1133.7716202028253</v>
      </c>
      <c r="Y27" s="214">
        <v>1183.2279928995015</v>
      </c>
      <c r="Z27" s="214">
        <v>1210.4516166479034</v>
      </c>
      <c r="AA27" s="214">
        <v>1203.7081714180124</v>
      </c>
      <c r="AB27" s="214">
        <v>1196.654360919836</v>
      </c>
      <c r="AC27" s="214">
        <v>1219.7999371736887</v>
      </c>
      <c r="AD27" s="214">
        <v>1221.1872203798819</v>
      </c>
      <c r="AE27" s="214">
        <v>1204.7287723845277</v>
      </c>
      <c r="AF27" s="214">
        <v>1223.3079692496613</v>
      </c>
      <c r="AG27" s="214">
        <v>1277.1416524954618</v>
      </c>
      <c r="AH27" s="214">
        <v>1342.617471644231</v>
      </c>
      <c r="AI27" s="214">
        <v>1340.1743592620633</v>
      </c>
      <c r="AJ27" s="214">
        <v>1318.8379428343865</v>
      </c>
      <c r="AK27" s="214">
        <v>1417.80859925031</v>
      </c>
      <c r="AL27" s="214">
        <v>1456.8808014449135</v>
      </c>
      <c r="AM27" s="214">
        <v>1489.283262861254</v>
      </c>
      <c r="AN27" s="214">
        <v>1470.9623614306308</v>
      </c>
      <c r="AO27" s="214">
        <v>1472.2236967576455</v>
      </c>
      <c r="AP27" s="214">
        <v>1414.216813572971</v>
      </c>
      <c r="AQ27" s="214">
        <v>1373.0283884390326</v>
      </c>
      <c r="AR27" s="214">
        <v>1365.600851652512</v>
      </c>
      <c r="AS27" s="214">
        <v>1427.5233230962317</v>
      </c>
      <c r="AT27" s="214">
        <v>1364.3917353905995</v>
      </c>
      <c r="AU27" s="214">
        <v>1403.7829925185085</v>
      </c>
      <c r="AV27" s="214">
        <v>1391.6281942199703</v>
      </c>
      <c r="AW27" s="214">
        <v>1395.254945670353</v>
      </c>
      <c r="AX27" s="214">
        <v>1393.509225082453</v>
      </c>
      <c r="AY27" s="214">
        <v>1402.6075055350623</v>
      </c>
      <c r="AZ27" s="214">
        <v>1451.1677169080922</v>
      </c>
      <c r="BA27" s="214">
        <v>1412.990543917388</v>
      </c>
      <c r="BB27" s="214">
        <v>1407.7737250925861</v>
      </c>
      <c r="BC27" s="214">
        <v>1519.053055922886</v>
      </c>
      <c r="BD27" s="214">
        <v>1508.4988046812102</v>
      </c>
      <c r="BE27" s="214">
        <v>1498.2703577514626</v>
      </c>
      <c r="BF27" s="214">
        <v>1640.7017445411304</v>
      </c>
      <c r="BG27" s="214">
        <v>1648.7030533701545</v>
      </c>
      <c r="BH27" s="214">
        <v>1740.3173240936383</v>
      </c>
      <c r="BI27" s="214">
        <v>1791.5123174036976</v>
      </c>
      <c r="BJ27" s="214">
        <v>1797.5453262112549</v>
      </c>
      <c r="BK27" s="214">
        <v>1818.5530614664278</v>
      </c>
      <c r="BL27" s="214">
        <v>1808.7832709221673</v>
      </c>
      <c r="BM27" s="214">
        <v>1806.74938037207</v>
      </c>
      <c r="BN27" s="214">
        <v>1685.6021668224232</v>
      </c>
      <c r="BO27" s="214">
        <v>1733.3303654118852</v>
      </c>
      <c r="BP27" s="214">
        <v>1820.8932494438507</v>
      </c>
      <c r="BQ27" s="214">
        <v>1818.0718815060886</v>
      </c>
      <c r="BR27" s="214">
        <v>1846.3624822763245</v>
      </c>
      <c r="BS27" s="214">
        <v>1839.343790406092</v>
      </c>
      <c r="BT27" s="214">
        <v>1852.2803319853579</v>
      </c>
      <c r="BU27" s="214">
        <v>1847.891815960106</v>
      </c>
      <c r="BV27" s="214">
        <v>1852.7475658935605</v>
      </c>
      <c r="BW27" s="214">
        <v>1828.9165414042463</v>
      </c>
      <c r="BX27" s="214">
        <v>1781.236270379435</v>
      </c>
      <c r="BY27" s="214">
        <v>1778.899943789541</v>
      </c>
      <c r="BZ27" s="214">
        <v>1783.6732137766674</v>
      </c>
      <c r="CA27" s="214">
        <v>1780.1078308448782</v>
      </c>
      <c r="CB27" s="214">
        <v>1763.569534971853</v>
      </c>
      <c r="CC27" s="214">
        <v>1782.4338199328395</v>
      </c>
      <c r="CD27" s="214">
        <v>1726.5929537841175</v>
      </c>
      <c r="CE27" s="214">
        <v>1814.947444220341</v>
      </c>
      <c r="CF27" s="214">
        <v>1781.8276068717391</v>
      </c>
      <c r="CG27" s="214">
        <v>1775.4499762960954</v>
      </c>
      <c r="CH27" s="214">
        <v>1747.1097317323058</v>
      </c>
      <c r="CI27" s="214">
        <v>1732.9998656144949</v>
      </c>
      <c r="CJ27" s="214">
        <v>1746.5062327259357</v>
      </c>
      <c r="CK27" s="214">
        <v>1792.5646888251724</v>
      </c>
      <c r="CL27" s="214">
        <v>1736.1449782378752</v>
      </c>
      <c r="CM27" s="214">
        <v>1749.3559371445906</v>
      </c>
      <c r="CN27" s="214">
        <v>1758.0943979053116</v>
      </c>
      <c r="CO27" s="214">
        <v>1737.4220899728452</v>
      </c>
      <c r="CP27" s="214">
        <v>1746.2775078722439</v>
      </c>
      <c r="CQ27" s="214">
        <v>1793.0293625830295</v>
      </c>
      <c r="CR27" s="214">
        <v>1746.2758842064338</v>
      </c>
      <c r="CS27" s="214">
        <v>1833.842827750212</v>
      </c>
      <c r="CT27" s="214">
        <v>1789.2415589974491</v>
      </c>
      <c r="CU27" s="214">
        <v>1701.8720369773591</v>
      </c>
      <c r="CV27" s="214">
        <v>1614.2641769593158</v>
      </c>
      <c r="CW27" s="214">
        <v>1696.1830039959207</v>
      </c>
      <c r="CX27" s="214">
        <v>1625.6609240281134</v>
      </c>
      <c r="CY27" s="214">
        <v>1693.3179131675358</v>
      </c>
      <c r="CZ27" s="214">
        <v>1686.3761388646253</v>
      </c>
      <c r="DA27" s="214">
        <v>1720.0814477553051</v>
      </c>
      <c r="DB27" s="214">
        <v>1718.5986704436968</v>
      </c>
    </row>
    <row r="28" spans="2:106" ht="11.25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N28" s="222"/>
      <c r="P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</row>
    <row r="29" spans="1:106" s="211" customFormat="1" ht="11.25">
      <c r="A29" s="223"/>
      <c r="B29" s="224"/>
      <c r="C29" s="224"/>
      <c r="D29" s="224"/>
      <c r="E29" s="224"/>
      <c r="F29" s="225"/>
      <c r="G29" s="225"/>
      <c r="H29" s="225"/>
      <c r="I29" s="225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</row>
    <row r="30" spans="1:106" ht="11.25">
      <c r="A30" s="226"/>
      <c r="F30" s="227"/>
      <c r="G30" s="227"/>
      <c r="H30" s="227"/>
      <c r="I30" s="227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</row>
    <row r="31" spans="1:106" ht="15">
      <c r="A31" s="229" t="s">
        <v>244</v>
      </c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</row>
    <row r="32" spans="1:91" ht="12">
      <c r="A32" s="244" t="s">
        <v>206</v>
      </c>
      <c r="B32" s="204"/>
      <c r="D32" s="230"/>
      <c r="E32" s="230"/>
      <c r="F32" s="208"/>
      <c r="G32" s="230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</row>
    <row r="33" spans="1:106" ht="11.25">
      <c r="A33" s="212"/>
      <c r="B33" s="204"/>
      <c r="C33" s="204"/>
      <c r="D33" s="230"/>
      <c r="E33" s="230"/>
      <c r="F33" s="230"/>
      <c r="G33" s="230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</row>
    <row r="34" spans="1:106" ht="11.25">
      <c r="A34" s="209"/>
      <c r="B34" s="231">
        <f>+B6</f>
        <v>39448</v>
      </c>
      <c r="C34" s="231">
        <f aca="true" t="shared" si="0" ref="C34:BN34">+C6</f>
        <v>39479</v>
      </c>
      <c r="D34" s="231">
        <f t="shared" si="0"/>
        <v>39508</v>
      </c>
      <c r="E34" s="231">
        <f t="shared" si="0"/>
        <v>39539</v>
      </c>
      <c r="F34" s="231">
        <f t="shared" si="0"/>
        <v>39569</v>
      </c>
      <c r="G34" s="231">
        <f t="shared" si="0"/>
        <v>39600</v>
      </c>
      <c r="H34" s="231">
        <f t="shared" si="0"/>
        <v>39630</v>
      </c>
      <c r="I34" s="231">
        <f t="shared" si="0"/>
        <v>39661</v>
      </c>
      <c r="J34" s="231">
        <f t="shared" si="0"/>
        <v>39692</v>
      </c>
      <c r="K34" s="231">
        <f t="shared" si="0"/>
        <v>39722</v>
      </c>
      <c r="L34" s="231">
        <f t="shared" si="0"/>
        <v>39753</v>
      </c>
      <c r="M34" s="231">
        <f t="shared" si="0"/>
        <v>39783</v>
      </c>
      <c r="N34" s="231">
        <f t="shared" si="0"/>
        <v>39814</v>
      </c>
      <c r="O34" s="231">
        <f t="shared" si="0"/>
        <v>39845</v>
      </c>
      <c r="P34" s="231">
        <f t="shared" si="0"/>
        <v>39873</v>
      </c>
      <c r="Q34" s="231">
        <f t="shared" si="0"/>
        <v>39904</v>
      </c>
      <c r="R34" s="231">
        <f t="shared" si="0"/>
        <v>39934</v>
      </c>
      <c r="S34" s="231">
        <f t="shared" si="0"/>
        <v>39965</v>
      </c>
      <c r="T34" s="231">
        <f t="shared" si="0"/>
        <v>39995</v>
      </c>
      <c r="U34" s="231">
        <f t="shared" si="0"/>
        <v>40026</v>
      </c>
      <c r="V34" s="231">
        <f t="shared" si="0"/>
        <v>40057</v>
      </c>
      <c r="W34" s="231">
        <f t="shared" si="0"/>
        <v>40087</v>
      </c>
      <c r="X34" s="231">
        <f t="shared" si="0"/>
        <v>40118</v>
      </c>
      <c r="Y34" s="231">
        <f t="shared" si="0"/>
        <v>40148</v>
      </c>
      <c r="Z34" s="231">
        <f t="shared" si="0"/>
        <v>40179</v>
      </c>
      <c r="AA34" s="231">
        <f t="shared" si="0"/>
        <v>40210</v>
      </c>
      <c r="AB34" s="231">
        <f t="shared" si="0"/>
        <v>40238</v>
      </c>
      <c r="AC34" s="231">
        <f t="shared" si="0"/>
        <v>40269</v>
      </c>
      <c r="AD34" s="231">
        <f t="shared" si="0"/>
        <v>40299</v>
      </c>
      <c r="AE34" s="231">
        <f t="shared" si="0"/>
        <v>40330</v>
      </c>
      <c r="AF34" s="231">
        <f t="shared" si="0"/>
        <v>40360</v>
      </c>
      <c r="AG34" s="231">
        <f t="shared" si="0"/>
        <v>40391</v>
      </c>
      <c r="AH34" s="231">
        <f t="shared" si="0"/>
        <v>40422</v>
      </c>
      <c r="AI34" s="231">
        <f t="shared" si="0"/>
        <v>40452</v>
      </c>
      <c r="AJ34" s="231">
        <f t="shared" si="0"/>
        <v>40483</v>
      </c>
      <c r="AK34" s="231">
        <f t="shared" si="0"/>
        <v>40513</v>
      </c>
      <c r="AL34" s="231">
        <f t="shared" si="0"/>
        <v>40544</v>
      </c>
      <c r="AM34" s="231">
        <f t="shared" si="0"/>
        <v>40575</v>
      </c>
      <c r="AN34" s="231">
        <f t="shared" si="0"/>
        <v>40603</v>
      </c>
      <c r="AO34" s="231">
        <f t="shared" si="0"/>
        <v>40634</v>
      </c>
      <c r="AP34" s="231">
        <f t="shared" si="0"/>
        <v>40664</v>
      </c>
      <c r="AQ34" s="231">
        <f t="shared" si="0"/>
        <v>40695</v>
      </c>
      <c r="AR34" s="231">
        <f t="shared" si="0"/>
        <v>40725</v>
      </c>
      <c r="AS34" s="231">
        <f t="shared" si="0"/>
        <v>40756</v>
      </c>
      <c r="AT34" s="231">
        <f t="shared" si="0"/>
        <v>40787</v>
      </c>
      <c r="AU34" s="231">
        <f t="shared" si="0"/>
        <v>40817</v>
      </c>
      <c r="AV34" s="231">
        <f t="shared" si="0"/>
        <v>40848</v>
      </c>
      <c r="AW34" s="231">
        <f t="shared" si="0"/>
        <v>40888</v>
      </c>
      <c r="AX34" s="231">
        <f t="shared" si="0"/>
        <v>40909</v>
      </c>
      <c r="AY34" s="231">
        <f t="shared" si="0"/>
        <v>40940</v>
      </c>
      <c r="AZ34" s="231">
        <f t="shared" si="0"/>
        <v>40969</v>
      </c>
      <c r="BA34" s="231">
        <f t="shared" si="0"/>
        <v>41000</v>
      </c>
      <c r="BB34" s="231">
        <f t="shared" si="0"/>
        <v>41030</v>
      </c>
      <c r="BC34" s="231">
        <f t="shared" si="0"/>
        <v>41061</v>
      </c>
      <c r="BD34" s="231">
        <f t="shared" si="0"/>
        <v>41091</v>
      </c>
      <c r="BE34" s="231">
        <f t="shared" si="0"/>
        <v>41122</v>
      </c>
      <c r="BF34" s="231">
        <f t="shared" si="0"/>
        <v>41153</v>
      </c>
      <c r="BG34" s="231">
        <f t="shared" si="0"/>
        <v>41183</v>
      </c>
      <c r="BH34" s="231">
        <f t="shared" si="0"/>
        <v>41214</v>
      </c>
      <c r="BI34" s="231">
        <f t="shared" si="0"/>
        <v>41244</v>
      </c>
      <c r="BJ34" s="231">
        <f t="shared" si="0"/>
        <v>41275</v>
      </c>
      <c r="BK34" s="231">
        <f t="shared" si="0"/>
        <v>41306</v>
      </c>
      <c r="BL34" s="231">
        <f t="shared" si="0"/>
        <v>41334</v>
      </c>
      <c r="BM34" s="231">
        <f t="shared" si="0"/>
        <v>41365</v>
      </c>
      <c r="BN34" s="231">
        <f t="shared" si="0"/>
        <v>41395</v>
      </c>
      <c r="BO34" s="231">
        <f aca="true" t="shared" si="1" ref="BO34:DB34">+BO6</f>
        <v>41426</v>
      </c>
      <c r="BP34" s="231">
        <f t="shared" si="1"/>
        <v>41456</v>
      </c>
      <c r="BQ34" s="231">
        <f t="shared" si="1"/>
        <v>41487</v>
      </c>
      <c r="BR34" s="231">
        <f t="shared" si="1"/>
        <v>41530</v>
      </c>
      <c r="BS34" s="231">
        <f t="shared" si="1"/>
        <v>41560</v>
      </c>
      <c r="BT34" s="231">
        <f t="shared" si="1"/>
        <v>41591</v>
      </c>
      <c r="BU34" s="231">
        <f t="shared" si="1"/>
        <v>41621</v>
      </c>
      <c r="BV34" s="231">
        <f t="shared" si="1"/>
        <v>41652</v>
      </c>
      <c r="BW34" s="231">
        <f t="shared" si="1"/>
        <v>41683</v>
      </c>
      <c r="BX34" s="231">
        <f t="shared" si="1"/>
        <v>41711</v>
      </c>
      <c r="BY34" s="231">
        <f t="shared" si="1"/>
        <v>41742</v>
      </c>
      <c r="BZ34" s="231">
        <f t="shared" si="1"/>
        <v>41772</v>
      </c>
      <c r="CA34" s="231">
        <f t="shared" si="1"/>
        <v>41803</v>
      </c>
      <c r="CB34" s="231">
        <f t="shared" si="1"/>
        <v>41833</v>
      </c>
      <c r="CC34" s="231">
        <f t="shared" si="1"/>
        <v>41864</v>
      </c>
      <c r="CD34" s="231">
        <f t="shared" si="1"/>
        <v>41895</v>
      </c>
      <c r="CE34" s="231">
        <f t="shared" si="1"/>
        <v>41925</v>
      </c>
      <c r="CF34" s="231">
        <f t="shared" si="1"/>
        <v>41956</v>
      </c>
      <c r="CG34" s="231">
        <f t="shared" si="1"/>
        <v>41986</v>
      </c>
      <c r="CH34" s="231">
        <f t="shared" si="1"/>
        <v>42017</v>
      </c>
      <c r="CI34" s="231">
        <f t="shared" si="1"/>
        <v>42048</v>
      </c>
      <c r="CJ34" s="231">
        <f t="shared" si="1"/>
        <v>42076</v>
      </c>
      <c r="CK34" s="231">
        <f t="shared" si="1"/>
        <v>42107</v>
      </c>
      <c r="CL34" s="231">
        <f t="shared" si="1"/>
        <v>42137</v>
      </c>
      <c r="CM34" s="231">
        <f t="shared" si="1"/>
        <v>42168</v>
      </c>
      <c r="CN34" s="231">
        <f t="shared" si="1"/>
        <v>42198</v>
      </c>
      <c r="CO34" s="231">
        <f t="shared" si="1"/>
        <v>42229</v>
      </c>
      <c r="CP34" s="231">
        <f t="shared" si="1"/>
        <v>42260</v>
      </c>
      <c r="CQ34" s="231">
        <f t="shared" si="1"/>
        <v>42290</v>
      </c>
      <c r="CR34" s="231">
        <f t="shared" si="1"/>
        <v>42321</v>
      </c>
      <c r="CS34" s="231">
        <f t="shared" si="1"/>
        <v>42351</v>
      </c>
      <c r="CT34" s="231">
        <f t="shared" si="1"/>
        <v>42382</v>
      </c>
      <c r="CU34" s="231">
        <f t="shared" si="1"/>
        <v>42413</v>
      </c>
      <c r="CV34" s="231">
        <f t="shared" si="1"/>
        <v>42442</v>
      </c>
      <c r="CW34" s="231">
        <f t="shared" si="1"/>
        <v>42473</v>
      </c>
      <c r="CX34" s="231">
        <f t="shared" si="1"/>
        <v>42503</v>
      </c>
      <c r="CY34" s="231">
        <f t="shared" si="1"/>
        <v>42534</v>
      </c>
      <c r="CZ34" s="231">
        <f t="shared" si="1"/>
        <v>42564</v>
      </c>
      <c r="DA34" s="231">
        <f t="shared" si="1"/>
        <v>42595</v>
      </c>
      <c r="DB34" s="231">
        <f t="shared" si="1"/>
        <v>42626</v>
      </c>
    </row>
    <row r="35" spans="1:106" ht="11.25">
      <c r="A35" s="232" t="s">
        <v>245</v>
      </c>
      <c r="B35" s="214">
        <v>37738.16649900739</v>
      </c>
      <c r="C35" s="214">
        <v>36573.80377305704</v>
      </c>
      <c r="D35" s="214">
        <v>42385.077095993904</v>
      </c>
      <c r="E35" s="214">
        <v>41893.182928135444</v>
      </c>
      <c r="F35" s="214">
        <v>41902.75701447052</v>
      </c>
      <c r="G35" s="214">
        <v>42480.79473003175</v>
      </c>
      <c r="H35" s="214">
        <v>41614.49815946222</v>
      </c>
      <c r="I35" s="214">
        <v>43033.6409339617</v>
      </c>
      <c r="J35" s="214">
        <v>40681.26175713646</v>
      </c>
      <c r="K35" s="214">
        <v>36467.67930261111</v>
      </c>
      <c r="L35" s="214">
        <v>37646.5535431106</v>
      </c>
      <c r="M35" s="214">
        <v>41841.62665418294</v>
      </c>
      <c r="N35" s="214">
        <v>40861.41949300712</v>
      </c>
      <c r="O35" s="214">
        <v>42118.557217329726</v>
      </c>
      <c r="P35" s="214">
        <v>42906.87858230362</v>
      </c>
      <c r="Q35" s="214">
        <v>43320.27727395692</v>
      </c>
      <c r="R35" s="214">
        <v>43272.52982211437</v>
      </c>
      <c r="S35" s="214">
        <v>45170.467553017465</v>
      </c>
      <c r="T35" s="214">
        <v>45112.601856780406</v>
      </c>
      <c r="U35" s="214">
        <v>47243.975982987984</v>
      </c>
      <c r="V35" s="214">
        <v>48675.05298377015</v>
      </c>
      <c r="W35" s="214">
        <v>49720.13554043601</v>
      </c>
      <c r="X35" s="214">
        <v>48304.2543136078</v>
      </c>
      <c r="Y35" s="214">
        <v>49661.055758977</v>
      </c>
      <c r="Z35" s="214">
        <v>49132.83406334084</v>
      </c>
      <c r="AA35" s="214">
        <v>46746.72641025505</v>
      </c>
      <c r="AB35" s="214">
        <v>47518.329009658155</v>
      </c>
      <c r="AC35" s="214">
        <v>53110.67705344841</v>
      </c>
      <c r="AD35" s="214">
        <v>50214.472211965425</v>
      </c>
      <c r="AE35" s="214">
        <v>56316.55870196594</v>
      </c>
      <c r="AF35" s="214">
        <v>61511.58311503982</v>
      </c>
      <c r="AG35" s="214">
        <v>59601.54868789032</v>
      </c>
      <c r="AH35" s="214">
        <v>58843.190225364015</v>
      </c>
      <c r="AI35" s="214">
        <v>57133.736216249425</v>
      </c>
      <c r="AJ35" s="214">
        <v>53716.45750682763</v>
      </c>
      <c r="AK35" s="214">
        <v>57107.25198834608</v>
      </c>
      <c r="AL35" s="214">
        <v>55585.06764817082</v>
      </c>
      <c r="AM35" s="214">
        <v>54169.815396882586</v>
      </c>
      <c r="AN35" s="214">
        <v>52780.02729282862</v>
      </c>
      <c r="AO35" s="214">
        <v>54630.63059584564</v>
      </c>
      <c r="AP35" s="214">
        <v>54973.50689162791</v>
      </c>
      <c r="AQ35" s="214">
        <v>54818.65894770118</v>
      </c>
      <c r="AR35" s="214">
        <v>56329.0637997616</v>
      </c>
      <c r="AS35" s="214">
        <v>57159.42241828124</v>
      </c>
      <c r="AT35" s="214">
        <v>53817.07347083022</v>
      </c>
      <c r="AU35" s="214">
        <v>53613.790931576805</v>
      </c>
      <c r="AV35" s="214">
        <v>52892.181866157334</v>
      </c>
      <c r="AW35" s="214">
        <v>56896.64811618034</v>
      </c>
      <c r="AX35" s="214">
        <v>53291.570862300374</v>
      </c>
      <c r="AY35" s="214">
        <v>53750.50323427347</v>
      </c>
      <c r="AZ35" s="214">
        <v>55433.425048512334</v>
      </c>
      <c r="BA35" s="214">
        <v>55437.357697219006</v>
      </c>
      <c r="BB35" s="214">
        <v>58834.08759644865</v>
      </c>
      <c r="BC35" s="214">
        <v>59999.226668103845</v>
      </c>
      <c r="BD35" s="214">
        <v>64518.8911854064</v>
      </c>
      <c r="BE35" s="214">
        <v>66041.04924477264</v>
      </c>
      <c r="BF35" s="214">
        <v>72908.83319346778</v>
      </c>
      <c r="BG35" s="214">
        <v>73954.88039776483</v>
      </c>
      <c r="BH35" s="214">
        <v>72210.58164634794</v>
      </c>
      <c r="BI35" s="214">
        <v>73112.52303563403</v>
      </c>
      <c r="BJ35" s="214">
        <v>70518.91720137135</v>
      </c>
      <c r="BK35" s="214">
        <v>68846.87415903115</v>
      </c>
      <c r="BL35" s="214">
        <v>64855.76752612542</v>
      </c>
      <c r="BM35" s="214">
        <v>62758.79049199884</v>
      </c>
      <c r="BN35" s="214">
        <v>61973.376276825686</v>
      </c>
      <c r="BO35" s="214">
        <v>64955.763721800075</v>
      </c>
      <c r="BP35" s="214">
        <v>68687.60844250841</v>
      </c>
      <c r="BQ35" s="214">
        <v>81621.59863098594</v>
      </c>
      <c r="BR35" s="214">
        <v>81868.99465961296</v>
      </c>
      <c r="BS35" s="214">
        <v>83890.41511569911</v>
      </c>
      <c r="BT35" s="214">
        <v>83535.78286578391</v>
      </c>
      <c r="BU35" s="214">
        <v>85713.0161178014</v>
      </c>
      <c r="BV35" s="214">
        <v>85205.86719824513</v>
      </c>
      <c r="BW35" s="214">
        <v>83493.89192889488</v>
      </c>
      <c r="BX35" s="214">
        <v>95636.79509386249</v>
      </c>
      <c r="BY35" s="214">
        <v>95772.89689633256</v>
      </c>
      <c r="BZ35" s="214">
        <v>95165.68230121666</v>
      </c>
      <c r="CA35" s="214">
        <v>94816.87049486957</v>
      </c>
      <c r="CB35" s="214">
        <v>94036.45697939969</v>
      </c>
      <c r="CC35" s="214">
        <v>94480.79638210367</v>
      </c>
      <c r="CD35" s="214">
        <v>91332.54865044265</v>
      </c>
      <c r="CE35" s="214">
        <v>87116.97188037088</v>
      </c>
      <c r="CF35" s="214">
        <v>86323.60053320389</v>
      </c>
      <c r="CG35" s="214">
        <v>91518.22285762664</v>
      </c>
      <c r="CH35" s="214">
        <v>88167.22461297894</v>
      </c>
      <c r="CI35" s="214">
        <v>79504.0773543175</v>
      </c>
      <c r="CJ35" s="214">
        <v>86844.99218401697</v>
      </c>
      <c r="CK35" s="214">
        <v>85584.63534420468</v>
      </c>
      <c r="CL35" s="214">
        <v>82138.12200506381</v>
      </c>
      <c r="CM35" s="214">
        <v>95610.47696893004</v>
      </c>
      <c r="CN35" s="214">
        <v>97910.01682977693</v>
      </c>
      <c r="CO35" s="214">
        <v>99631.77704456772</v>
      </c>
      <c r="CP35" s="214">
        <v>92924.76834529635</v>
      </c>
      <c r="CQ35" s="214">
        <v>89481.48794825863</v>
      </c>
      <c r="CR35" s="214">
        <v>99819.38361165166</v>
      </c>
      <c r="CS35" s="214">
        <v>91785.76509268681</v>
      </c>
      <c r="CT35" s="214">
        <v>89082.22678423524</v>
      </c>
      <c r="CU35" s="214">
        <v>86651.62930599521</v>
      </c>
      <c r="CV35" s="214">
        <v>86081.41387658782</v>
      </c>
      <c r="CW35" s="214">
        <v>88920.42722932874</v>
      </c>
      <c r="CX35" s="214">
        <v>91096.67920687546</v>
      </c>
      <c r="CY35" s="214">
        <v>110238.44697956345</v>
      </c>
      <c r="CZ35" s="214">
        <v>117895.0964969479</v>
      </c>
      <c r="DA35" s="214">
        <v>123218.96498387665</v>
      </c>
      <c r="DB35" s="214">
        <v>126308.7574579908</v>
      </c>
    </row>
    <row r="36" spans="1:106" ht="11.25">
      <c r="A36" s="233" t="s">
        <v>246</v>
      </c>
      <c r="B36" s="214">
        <v>1556.2130515054594</v>
      </c>
      <c r="C36" s="214">
        <v>1502.0042617271886</v>
      </c>
      <c r="D36" s="214">
        <v>1743.5243560672113</v>
      </c>
      <c r="E36" s="214">
        <v>1728.9798979833035</v>
      </c>
      <c r="F36" s="214">
        <v>1735.8225772357298</v>
      </c>
      <c r="G36" s="214">
        <v>1766.3532112279313</v>
      </c>
      <c r="H36" s="214">
        <v>1743.3807356289158</v>
      </c>
      <c r="I36" s="214">
        <v>1787.8537986689532</v>
      </c>
      <c r="J36" s="214">
        <v>1683.8270594841251</v>
      </c>
      <c r="K36" s="214">
        <v>1501.3453809226478</v>
      </c>
      <c r="L36" s="214">
        <v>1537.221459498187</v>
      </c>
      <c r="M36" s="214">
        <v>1640.8481040856054</v>
      </c>
      <c r="N36" s="214">
        <v>1583.1623205349524</v>
      </c>
      <c r="O36" s="214">
        <v>1576.2933090318013</v>
      </c>
      <c r="P36" s="214">
        <v>1547.3090004436935</v>
      </c>
      <c r="Q36" s="214">
        <v>1573.566192297745</v>
      </c>
      <c r="R36" s="214">
        <v>1613.4425735314828</v>
      </c>
      <c r="S36" s="214">
        <v>1691.1444235498864</v>
      </c>
      <c r="T36" s="214">
        <v>1662.830883036506</v>
      </c>
      <c r="U36" s="214">
        <v>1700.6470836208778</v>
      </c>
      <c r="V36" s="214">
        <v>1702.5202162913658</v>
      </c>
      <c r="W36" s="214">
        <v>1667.9012257777931</v>
      </c>
      <c r="X36" s="214">
        <v>1624.7646926877835</v>
      </c>
      <c r="Y36" s="214">
        <v>1701.3037258984928</v>
      </c>
      <c r="Z36" s="214">
        <v>1624.7630311951336</v>
      </c>
      <c r="AA36" s="214">
        <v>1548.4175690710515</v>
      </c>
      <c r="AB36" s="214">
        <v>1527.4294120751576</v>
      </c>
      <c r="AC36" s="214">
        <v>1522.2320737589112</v>
      </c>
      <c r="AD36" s="214">
        <v>1485.635272543356</v>
      </c>
      <c r="AE36" s="214">
        <v>1607.6665344552082</v>
      </c>
      <c r="AF36" s="214">
        <v>1667.4324509362923</v>
      </c>
      <c r="AG36" s="214">
        <v>1609.9824064800193</v>
      </c>
      <c r="AH36" s="214">
        <v>1628.2011683830663</v>
      </c>
      <c r="AI36" s="214">
        <v>1595.0233449539203</v>
      </c>
      <c r="AJ36" s="214">
        <v>1518.2718345626802</v>
      </c>
      <c r="AK36" s="214">
        <v>1752.8315527423597</v>
      </c>
      <c r="AL36" s="214">
        <v>1716.6481670219523</v>
      </c>
      <c r="AM36" s="214">
        <v>1732.8795712374467</v>
      </c>
      <c r="AN36" s="214">
        <v>1715.3080043168222</v>
      </c>
      <c r="AO36" s="214">
        <v>1778.9199152017468</v>
      </c>
      <c r="AP36" s="214">
        <v>1855.9590442818335</v>
      </c>
      <c r="AQ36" s="214">
        <v>1921.43914993695</v>
      </c>
      <c r="AR36" s="214">
        <v>2047.585016349022</v>
      </c>
      <c r="AS36" s="214">
        <v>2107.6483192581577</v>
      </c>
      <c r="AT36" s="214">
        <v>1980.0247781762405</v>
      </c>
      <c r="AU36" s="214">
        <v>1987.9047434770785</v>
      </c>
      <c r="AV36" s="214">
        <v>1967.715099187401</v>
      </c>
      <c r="AW36" s="214">
        <v>2083.363167930441</v>
      </c>
      <c r="AX36" s="214">
        <v>1959.9695057852289</v>
      </c>
      <c r="AY36" s="214">
        <v>1963.1301400392065</v>
      </c>
      <c r="AZ36" s="214">
        <v>2029.7848791106678</v>
      </c>
      <c r="BA36" s="214">
        <v>1999.9046788318547</v>
      </c>
      <c r="BB36" s="214">
        <v>2087.055253510062</v>
      </c>
      <c r="BC36" s="214">
        <v>2132.168680458559</v>
      </c>
      <c r="BD36" s="214">
        <v>2270.193215531541</v>
      </c>
      <c r="BE36" s="214">
        <v>2273.3579774448413</v>
      </c>
      <c r="BF36" s="214">
        <v>2535.959415424966</v>
      </c>
      <c r="BG36" s="214">
        <v>2481.7073958981487</v>
      </c>
      <c r="BH36" s="214">
        <v>2407.821995543446</v>
      </c>
      <c r="BI36" s="214">
        <v>2457.5637995171105</v>
      </c>
      <c r="BJ36" s="214">
        <v>2335.0634834891175</v>
      </c>
      <c r="BK36" s="214">
        <v>2244.0311003595552</v>
      </c>
      <c r="BL36" s="214">
        <v>2129.9102635837576</v>
      </c>
      <c r="BM36" s="214">
        <v>2071.9310165730885</v>
      </c>
      <c r="BN36" s="214">
        <v>2080.341600430537</v>
      </c>
      <c r="BO36" s="214">
        <v>2167.359483543546</v>
      </c>
      <c r="BP36" s="214">
        <v>2288.0615737011462</v>
      </c>
      <c r="BQ36" s="214">
        <v>2721.627163420672</v>
      </c>
      <c r="BR36" s="214">
        <v>2735.348969582792</v>
      </c>
      <c r="BS36" s="214">
        <v>2801.951072668641</v>
      </c>
      <c r="BT36" s="214">
        <v>2779.8929406250886</v>
      </c>
      <c r="BU36" s="214">
        <v>2849.5018656183975</v>
      </c>
      <c r="BV36" s="214">
        <v>2733.585729812163</v>
      </c>
      <c r="BW36" s="214">
        <v>2628.0734003429297</v>
      </c>
      <c r="BX36" s="214">
        <v>3036.0887331384915</v>
      </c>
      <c r="BY36" s="214">
        <v>3052.0362299659837</v>
      </c>
      <c r="BZ36" s="214">
        <v>3025.935844235824</v>
      </c>
      <c r="CA36" s="214">
        <v>3027.358572633128</v>
      </c>
      <c r="CB36" s="214">
        <v>3074.0914344360804</v>
      </c>
      <c r="CC36" s="214">
        <v>3076.548237776088</v>
      </c>
      <c r="CD36" s="214">
        <v>2932.9655957110676</v>
      </c>
      <c r="CE36" s="214">
        <v>2774.4258560627673</v>
      </c>
      <c r="CF36" s="214">
        <v>2680.8571594162695</v>
      </c>
      <c r="CG36" s="214">
        <v>2723.756632667459</v>
      </c>
      <c r="CH36" s="214">
        <v>2575.7296118311115</v>
      </c>
      <c r="CI36" s="214">
        <v>2366.8972120963826</v>
      </c>
      <c r="CJ36" s="214">
        <v>2343.361904587614</v>
      </c>
      <c r="CK36" s="214">
        <v>2341.576890402317</v>
      </c>
      <c r="CL36" s="214">
        <v>2242.9853087128295</v>
      </c>
      <c r="CM36" s="214">
        <v>2453.437951473699</v>
      </c>
      <c r="CN36" s="214">
        <v>2493.2522747587705</v>
      </c>
      <c r="CO36" s="214">
        <v>2405.9835074756757</v>
      </c>
      <c r="CP36" s="214">
        <v>2171.1394473200085</v>
      </c>
      <c r="CQ36" s="214">
        <v>1987.1527414669915</v>
      </c>
      <c r="CR36" s="214">
        <v>1785.3583189349251</v>
      </c>
      <c r="CS36" s="214">
        <v>1999.6898713003663</v>
      </c>
      <c r="CT36" s="214">
        <v>1869.511579941978</v>
      </c>
      <c r="CU36" s="214">
        <v>1779.65966945975</v>
      </c>
      <c r="CV36" s="214">
        <v>1691.8516878260184</v>
      </c>
      <c r="CW36" s="214">
        <v>1657.7260855579555</v>
      </c>
      <c r="CX36" s="214">
        <v>1567.6592532589134</v>
      </c>
      <c r="CY36" s="214">
        <v>1732.2194685663646</v>
      </c>
      <c r="CZ36" s="214">
        <v>1715.8360718519561</v>
      </c>
      <c r="DA36" s="214">
        <v>1664.2215692041686</v>
      </c>
      <c r="DB36" s="214">
        <v>1597.0256348209734</v>
      </c>
    </row>
    <row r="37" spans="1:106" ht="11.25">
      <c r="A37" s="233" t="s">
        <v>247</v>
      </c>
      <c r="B37" s="214">
        <v>37140.546040007386</v>
      </c>
      <c r="C37" s="214">
        <v>35363.15919205704</v>
      </c>
      <c r="D37" s="214">
        <v>40519.941500993904</v>
      </c>
      <c r="E37" s="214">
        <v>40221.14077313544</v>
      </c>
      <c r="F37" s="214">
        <v>40018.324540470516</v>
      </c>
      <c r="G37" s="214">
        <v>41168.821439031744</v>
      </c>
      <c r="H37" s="214">
        <v>40246.31306146222</v>
      </c>
      <c r="I37" s="214">
        <v>41750.1718809617</v>
      </c>
      <c r="J37" s="214">
        <v>39493.84560313646</v>
      </c>
      <c r="K37" s="214">
        <v>35385.77006161111</v>
      </c>
      <c r="L37" s="214">
        <v>36843.87854111059</v>
      </c>
      <c r="M37" s="214">
        <v>41902.37068118294</v>
      </c>
      <c r="N37" s="214">
        <v>40341.333281007115</v>
      </c>
      <c r="O37" s="214">
        <v>41877.78283332973</v>
      </c>
      <c r="P37" s="214">
        <v>42678.525700303624</v>
      </c>
      <c r="Q37" s="214">
        <v>42707.218523956915</v>
      </c>
      <c r="R37" s="214">
        <v>42560.168422114366</v>
      </c>
      <c r="S37" s="214">
        <v>44606.79689701747</v>
      </c>
      <c r="T37" s="214">
        <v>44371.418221780405</v>
      </c>
      <c r="U37" s="214">
        <v>46606.42620398798</v>
      </c>
      <c r="V37" s="214">
        <v>53017.88002277016</v>
      </c>
      <c r="W37" s="214">
        <v>54346.742305436004</v>
      </c>
      <c r="X37" s="214">
        <v>52887.92865412471</v>
      </c>
      <c r="Y37" s="214">
        <v>53731.60003367522</v>
      </c>
      <c r="Z37" s="214">
        <v>53716.790622670334</v>
      </c>
      <c r="AA37" s="214">
        <v>51327.9258738834</v>
      </c>
      <c r="AB37" s="214">
        <v>52313.27907595343</v>
      </c>
      <c r="AC37" s="214">
        <v>58718.8718590368</v>
      </c>
      <c r="AD37" s="214">
        <v>55452.64271194792</v>
      </c>
      <c r="AE37" s="214">
        <v>61030.64927228194</v>
      </c>
      <c r="AF37" s="214">
        <v>66855.74866737239</v>
      </c>
      <c r="AG37" s="214">
        <v>64860.905365978324</v>
      </c>
      <c r="AH37" s="214">
        <v>64368.22266670801</v>
      </c>
      <c r="AI37" s="214">
        <v>62875.02079210733</v>
      </c>
      <c r="AJ37" s="214">
        <v>59183.60319796363</v>
      </c>
      <c r="AK37" s="214">
        <v>62445.90148956208</v>
      </c>
      <c r="AL37" s="214">
        <v>60475.33808821882</v>
      </c>
      <c r="AM37" s="214">
        <v>58868.3385690026</v>
      </c>
      <c r="AN37" s="214">
        <v>57377.52563022862</v>
      </c>
      <c r="AO37" s="214">
        <v>59691.15650418965</v>
      </c>
      <c r="AP37" s="214">
        <v>59562.81634904392</v>
      </c>
      <c r="AQ37" s="214">
        <v>59763.87547304118</v>
      </c>
      <c r="AR37" s="214">
        <v>60673.340832361595</v>
      </c>
      <c r="AS37" s="214">
        <v>61583.38397816924</v>
      </c>
      <c r="AT37" s="214">
        <v>57940.62268017422</v>
      </c>
      <c r="AU37" s="214">
        <v>57763.12762389681</v>
      </c>
      <c r="AV37" s="214">
        <v>57217.128180109336</v>
      </c>
      <c r="AW37" s="214">
        <v>61166.04976668833</v>
      </c>
      <c r="AX37" s="214">
        <v>57430.919418668374</v>
      </c>
      <c r="AY37" s="214">
        <v>58096.41634625747</v>
      </c>
      <c r="AZ37" s="214">
        <v>59539.365586948334</v>
      </c>
      <c r="BA37" s="214">
        <v>59720.878691859005</v>
      </c>
      <c r="BB37" s="214">
        <v>62779.48266434465</v>
      </c>
      <c r="BC37" s="214">
        <v>64247.82111598384</v>
      </c>
      <c r="BD37" s="214">
        <v>68772.2231086304</v>
      </c>
      <c r="BE37" s="214">
        <v>70149.09314879264</v>
      </c>
      <c r="BF37" s="214">
        <v>77445.64637096778</v>
      </c>
      <c r="BG37" s="214">
        <v>78006.07861000484</v>
      </c>
      <c r="BH37" s="214">
        <v>76554.03754314395</v>
      </c>
      <c r="BI37" s="214">
        <v>77508.36948143403</v>
      </c>
      <c r="BJ37" s="214">
        <v>75015.61569349135</v>
      </c>
      <c r="BK37" s="214">
        <v>73122.49763112716</v>
      </c>
      <c r="BL37" s="214">
        <v>69353.75372272542</v>
      </c>
      <c r="BM37" s="214">
        <v>67001.72985239884</v>
      </c>
      <c r="BN37" s="214">
        <v>65953.78543019769</v>
      </c>
      <c r="BO37" s="214">
        <v>68815.81489538199</v>
      </c>
      <c r="BP37" s="214">
        <v>72584.91373387643</v>
      </c>
      <c r="BQ37" s="214">
        <v>86135.86033323394</v>
      </c>
      <c r="BR37" s="214">
        <v>85497.61403590896</v>
      </c>
      <c r="BS37" s="214">
        <v>88438.04287628311</v>
      </c>
      <c r="BT37" s="214">
        <v>87994.04058160393</v>
      </c>
      <c r="BU37" s="214">
        <v>90108.1529208014</v>
      </c>
      <c r="BV37" s="214">
        <v>90269.05439100513</v>
      </c>
      <c r="BW37" s="214">
        <v>87891.1985132149</v>
      </c>
      <c r="BX37" s="214">
        <v>100304.24673666249</v>
      </c>
      <c r="BY37" s="214">
        <v>100450.97356958056</v>
      </c>
      <c r="BZ37" s="214">
        <v>98894.94003767666</v>
      </c>
      <c r="CA37" s="214">
        <v>99565.21417510157</v>
      </c>
      <c r="CB37" s="214">
        <v>99105.35568183569</v>
      </c>
      <c r="CC37" s="214">
        <v>99831.38399133566</v>
      </c>
      <c r="CD37" s="214">
        <v>96317.47722665065</v>
      </c>
      <c r="CE37" s="214">
        <v>92037.36890545089</v>
      </c>
      <c r="CF37" s="214">
        <v>91620.2539377239</v>
      </c>
      <c r="CG37" s="214">
        <v>96834.18539206665</v>
      </c>
      <c r="CH37" s="214">
        <v>93269.26953233893</v>
      </c>
      <c r="CI37" s="214">
        <v>84345.12869440149</v>
      </c>
      <c r="CJ37" s="214">
        <v>92107.68671371296</v>
      </c>
      <c r="CK37" s="214">
        <v>90929.20321204467</v>
      </c>
      <c r="CL37" s="214">
        <v>87388.92556746381</v>
      </c>
      <c r="CM37" s="214">
        <v>101313.94728670205</v>
      </c>
      <c r="CN37" s="214">
        <v>103383.62697273692</v>
      </c>
      <c r="CO37" s="214">
        <v>105766.64588328773</v>
      </c>
      <c r="CP37" s="214">
        <v>99249.93837477635</v>
      </c>
      <c r="CQ37" s="214">
        <v>98238.59886518263</v>
      </c>
      <c r="CR37" s="214">
        <v>110371.96704599966</v>
      </c>
      <c r="CS37" s="214">
        <v>100780.1396855668</v>
      </c>
      <c r="CT37" s="214">
        <v>98278.24420723524</v>
      </c>
      <c r="CU37" s="214">
        <v>95769.1256796712</v>
      </c>
      <c r="CV37" s="214">
        <v>92966.86863713182</v>
      </c>
      <c r="CW37" s="214">
        <v>96236.59371480874</v>
      </c>
      <c r="CX37" s="214">
        <v>98757.27094198746</v>
      </c>
      <c r="CY37" s="214">
        <v>118791.73647954746</v>
      </c>
      <c r="CZ37" s="214">
        <v>126840.2718797799</v>
      </c>
      <c r="DA37" s="214">
        <v>132877.99161586864</v>
      </c>
      <c r="DB37" s="214">
        <v>136201.5806050268</v>
      </c>
    </row>
    <row r="38" spans="1:106" ht="11.25">
      <c r="A38" s="234" t="s">
        <v>246</v>
      </c>
      <c r="B38" s="214">
        <v>1531.568908866284</v>
      </c>
      <c r="C38" s="214">
        <v>1452.2857984417676</v>
      </c>
      <c r="D38" s="214">
        <v>1666.8013780746157</v>
      </c>
      <c r="E38" s="214">
        <v>1659.9727929482228</v>
      </c>
      <c r="F38" s="214">
        <v>1657.7599229689527</v>
      </c>
      <c r="G38" s="214">
        <v>1711.801307236247</v>
      </c>
      <c r="H38" s="214">
        <v>1686.0625497051622</v>
      </c>
      <c r="I38" s="214">
        <v>1734.531444992177</v>
      </c>
      <c r="J38" s="214">
        <v>1634.6790398649198</v>
      </c>
      <c r="K38" s="214">
        <v>1456.804037118613</v>
      </c>
      <c r="L38" s="214">
        <v>1504.4458367133766</v>
      </c>
      <c r="M38" s="214">
        <v>1643.230222791488</v>
      </c>
      <c r="N38" s="214">
        <v>1563.0117505233288</v>
      </c>
      <c r="O38" s="214">
        <v>1567.2822916665318</v>
      </c>
      <c r="P38" s="214">
        <v>1539.0741327192075</v>
      </c>
      <c r="Q38" s="214">
        <v>1551.297440027494</v>
      </c>
      <c r="R38" s="214">
        <v>1586.8817457909904</v>
      </c>
      <c r="S38" s="214">
        <v>1670.0410669044354</v>
      </c>
      <c r="T38" s="214">
        <v>1635.5111766229415</v>
      </c>
      <c r="U38" s="214">
        <v>1677.6971275733615</v>
      </c>
      <c r="V38" s="214">
        <v>1854.4204275190682</v>
      </c>
      <c r="W38" s="214">
        <v>1823.1044047445826</v>
      </c>
      <c r="X38" s="214">
        <v>1778.941427989395</v>
      </c>
      <c r="Y38" s="214">
        <v>1840.753683921727</v>
      </c>
      <c r="Z38" s="214">
        <v>1776.3488962523259</v>
      </c>
      <c r="AA38" s="214">
        <v>1700.1631624340312</v>
      </c>
      <c r="AB38" s="214">
        <v>1681.558311666777</v>
      </c>
      <c r="AC38" s="214">
        <v>1682.9713917752022</v>
      </c>
      <c r="AD38" s="214">
        <v>1640.6107311227197</v>
      </c>
      <c r="AE38" s="214">
        <v>1742.239488218154</v>
      </c>
      <c r="AF38" s="214">
        <v>1812.3000451984926</v>
      </c>
      <c r="AG38" s="214">
        <v>1752.0503880599222</v>
      </c>
      <c r="AH38" s="214">
        <v>1781.0797638823467</v>
      </c>
      <c r="AI38" s="214">
        <v>1755.3048797349898</v>
      </c>
      <c r="AJ38" s="214">
        <v>1672.798281457423</v>
      </c>
      <c r="AK38" s="214">
        <v>1916.6943366961964</v>
      </c>
      <c r="AL38" s="214">
        <v>1867.6756667146021</v>
      </c>
      <c r="AM38" s="214">
        <v>1883.1842152592</v>
      </c>
      <c r="AN38" s="214">
        <v>1864.7229649083076</v>
      </c>
      <c r="AO38" s="214">
        <v>1943.704217003896</v>
      </c>
      <c r="AP38" s="214">
        <v>2010.8985938232247</v>
      </c>
      <c r="AQ38" s="214">
        <v>2094.773062497062</v>
      </c>
      <c r="AR38" s="214">
        <v>2205.501302521323</v>
      </c>
      <c r="AS38" s="214">
        <v>2270.773745507715</v>
      </c>
      <c r="AT38" s="214">
        <v>2131.7374054515903</v>
      </c>
      <c r="AU38" s="214">
        <v>2141.754824764435</v>
      </c>
      <c r="AV38" s="214">
        <v>2128.6133995576392</v>
      </c>
      <c r="AW38" s="214">
        <v>2239.6942426469545</v>
      </c>
      <c r="AX38" s="214">
        <v>2112.2074078215655</v>
      </c>
      <c r="AY38" s="214">
        <v>2121.855965896913</v>
      </c>
      <c r="AZ38" s="214">
        <v>2180.1305597564387</v>
      </c>
      <c r="BA38" s="214">
        <v>2154.432853241667</v>
      </c>
      <c r="BB38" s="214">
        <v>2227.012510264088</v>
      </c>
      <c r="BC38" s="214">
        <v>2283.1492933896175</v>
      </c>
      <c r="BD38" s="214">
        <v>2419.853029860323</v>
      </c>
      <c r="BE38" s="214">
        <v>2414.7708484954437</v>
      </c>
      <c r="BF38" s="214">
        <v>2693.761612903227</v>
      </c>
      <c r="BG38" s="214">
        <v>2617.653644631035</v>
      </c>
      <c r="BH38" s="214">
        <v>2552.6521354832926</v>
      </c>
      <c r="BI38" s="214">
        <v>2605.323343913749</v>
      </c>
      <c r="BJ38" s="214">
        <v>2483.9607845526934</v>
      </c>
      <c r="BK38" s="214">
        <v>2383.3930127486037</v>
      </c>
      <c r="BL38" s="214">
        <v>2277.627380056664</v>
      </c>
      <c r="BM38" s="214">
        <v>2212.0082486760925</v>
      </c>
      <c r="BN38" s="214">
        <v>2213.95721484383</v>
      </c>
      <c r="BO38" s="214">
        <v>2296.156653165899</v>
      </c>
      <c r="BP38" s="214">
        <v>2417.8852009952175</v>
      </c>
      <c r="BQ38" s="214">
        <v>2872.152728684026</v>
      </c>
      <c r="BR38" s="214">
        <v>2856.5858348115257</v>
      </c>
      <c r="BS38" s="214">
        <v>2953.8424474376457</v>
      </c>
      <c r="BT38" s="214">
        <v>2928.2542622829924</v>
      </c>
      <c r="BU38" s="214">
        <v>2995.6167859308975</v>
      </c>
      <c r="BV38" s="214">
        <v>2896.0235608278836</v>
      </c>
      <c r="BW38" s="214">
        <v>2766.484057702704</v>
      </c>
      <c r="BX38" s="214">
        <v>3184.261801163889</v>
      </c>
      <c r="BY38" s="214">
        <v>3201.114517832395</v>
      </c>
      <c r="BZ38" s="214">
        <v>3144.513196746476</v>
      </c>
      <c r="CA38" s="214">
        <v>3178.965969830829</v>
      </c>
      <c r="CB38" s="214">
        <v>3239.7958706059394</v>
      </c>
      <c r="CC38" s="214">
        <v>3250.777726842581</v>
      </c>
      <c r="CD38" s="214">
        <v>3093.0467959746516</v>
      </c>
      <c r="CE38" s="214">
        <v>2931.1263982627675</v>
      </c>
      <c r="CF38" s="214">
        <v>2845.3495011715495</v>
      </c>
      <c r="CG38" s="214">
        <v>2881.9698033353166</v>
      </c>
      <c r="CH38" s="214">
        <v>2724.7814645731505</v>
      </c>
      <c r="CI38" s="214">
        <v>2511.019014421003</v>
      </c>
      <c r="CJ38" s="214">
        <v>2485.366613969589</v>
      </c>
      <c r="CK38" s="214">
        <v>2487.8030974567628</v>
      </c>
      <c r="CL38" s="214">
        <v>2386.371533792021</v>
      </c>
      <c r="CM38" s="214">
        <v>2599.793361218939</v>
      </c>
      <c r="CN38" s="214">
        <v>2632.6362865479223</v>
      </c>
      <c r="CO38" s="214">
        <v>2554.1329602339465</v>
      </c>
      <c r="CP38" s="214">
        <v>2318.923793803186</v>
      </c>
      <c r="CQ38" s="214">
        <v>2181.625557743341</v>
      </c>
      <c r="CR38" s="214">
        <v>1974.100644714714</v>
      </c>
      <c r="CS38" s="214">
        <v>2195.6457447835905</v>
      </c>
      <c r="CT38" s="214">
        <v>2062.5025017258185</v>
      </c>
      <c r="CU38" s="214">
        <v>1966.9157050661574</v>
      </c>
      <c r="CV38" s="214">
        <v>1827.179021956207</v>
      </c>
      <c r="CW38" s="214">
        <v>1794.1199424833844</v>
      </c>
      <c r="CX38" s="214">
        <v>1699.4884003095415</v>
      </c>
      <c r="CY38" s="214">
        <v>1866.620623500117</v>
      </c>
      <c r="CZ38" s="214">
        <v>1846.0234591730448</v>
      </c>
      <c r="DA38" s="214">
        <v>1794.6784388961187</v>
      </c>
      <c r="DB38" s="214">
        <v>1722.1087445318851</v>
      </c>
    </row>
    <row r="39" spans="1:106" ht="11.25">
      <c r="A39" s="234" t="s">
        <v>248</v>
      </c>
      <c r="B39" s="214">
        <v>38145.02050965739</v>
      </c>
      <c r="C39" s="214">
        <v>36982.94827900704</v>
      </c>
      <c r="D39" s="214">
        <v>42801.315763293904</v>
      </c>
      <c r="E39" s="214">
        <v>42308.59510389144</v>
      </c>
      <c r="F39" s="214">
        <v>42316.546764754516</v>
      </c>
      <c r="G39" s="214">
        <v>42894.37226417175</v>
      </c>
      <c r="H39" s="214">
        <v>42023.41744900622</v>
      </c>
      <c r="I39" s="214">
        <v>43442.581279745704</v>
      </c>
      <c r="J39" s="214">
        <v>41091.34985832846</v>
      </c>
      <c r="K39" s="214">
        <v>36852.76161405911</v>
      </c>
      <c r="L39" s="214">
        <v>38037.294813798595</v>
      </c>
      <c r="M39" s="214">
        <v>42277.67916278294</v>
      </c>
      <c r="N39" s="214">
        <v>41304.84885167912</v>
      </c>
      <c r="O39" s="214">
        <v>42573.81239879373</v>
      </c>
      <c r="P39" s="214">
        <v>43377.787286679624</v>
      </c>
      <c r="Q39" s="214">
        <v>43755.41207438292</v>
      </c>
      <c r="R39" s="214">
        <v>43714.714258854365</v>
      </c>
      <c r="S39" s="214">
        <v>45609.66433467167</v>
      </c>
      <c r="T39" s="214">
        <v>49098.2610316264</v>
      </c>
      <c r="U39" s="214">
        <v>51294.286129819986</v>
      </c>
      <c r="V39" s="214">
        <v>57982.61217581215</v>
      </c>
      <c r="W39" s="214">
        <v>59215.563370002004</v>
      </c>
      <c r="X39" s="214">
        <v>57958.36465788671</v>
      </c>
      <c r="Y39" s="214">
        <v>59626.54593752452</v>
      </c>
      <c r="Z39" s="214">
        <v>59430.5183970569</v>
      </c>
      <c r="AA39" s="214">
        <v>56948.3569289319</v>
      </c>
      <c r="AB39" s="214">
        <v>57984.8297651412</v>
      </c>
      <c r="AC39" s="214">
        <v>64824.18553744792</v>
      </c>
      <c r="AD39" s="214">
        <v>61412.980245849925</v>
      </c>
      <c r="AE39" s="214">
        <v>68515.38478414794</v>
      </c>
      <c r="AF39" s="214">
        <v>74738.5236830907</v>
      </c>
      <c r="AG39" s="214">
        <v>72763.14287296632</v>
      </c>
      <c r="AH39" s="214">
        <v>72071.92020375202</v>
      </c>
      <c r="AI39" s="214">
        <v>70367.5784346207</v>
      </c>
      <c r="AJ39" s="214">
        <v>66632.47215689963</v>
      </c>
      <c r="AK39" s="214">
        <v>68904.37791769407</v>
      </c>
      <c r="AL39" s="214">
        <v>67468.62040416282</v>
      </c>
      <c r="AM39" s="214">
        <v>65658.42901655259</v>
      </c>
      <c r="AN39" s="214">
        <v>64178.75996497862</v>
      </c>
      <c r="AO39" s="214">
        <v>66218.60522674964</v>
      </c>
      <c r="AP39" s="214">
        <v>66012.07664713392</v>
      </c>
      <c r="AQ39" s="214">
        <v>65760.98292276618</v>
      </c>
      <c r="AR39" s="214">
        <v>66845.8493300616</v>
      </c>
      <c r="AS39" s="214">
        <v>67582.18746655324</v>
      </c>
      <c r="AT39" s="214">
        <v>63921.02443506622</v>
      </c>
      <c r="AU39" s="214">
        <v>63795.44135640681</v>
      </c>
      <c r="AV39" s="214">
        <v>62784.584375845334</v>
      </c>
      <c r="AW39" s="214">
        <v>66915.87042506534</v>
      </c>
      <c r="AX39" s="214">
        <v>63338.587361244376</v>
      </c>
      <c r="AY39" s="214">
        <v>64161.94226872947</v>
      </c>
      <c r="AZ39" s="214">
        <v>65814.41114033633</v>
      </c>
      <c r="BA39" s="214">
        <v>65799.009471979</v>
      </c>
      <c r="BB39" s="214">
        <v>69155.71388291265</v>
      </c>
      <c r="BC39" s="214">
        <v>70336.85436590384</v>
      </c>
      <c r="BD39" s="214">
        <v>75016.9724199324</v>
      </c>
      <c r="BE39" s="214">
        <v>76620.23734714765</v>
      </c>
      <c r="BF39" s="214">
        <v>83530.05899084278</v>
      </c>
      <c r="BG39" s="214">
        <v>85195.05515526484</v>
      </c>
      <c r="BH39" s="214">
        <v>83372.25986137295</v>
      </c>
      <c r="BI39" s="214">
        <v>84193.95185393404</v>
      </c>
      <c r="BJ39" s="214">
        <v>81866.71181829135</v>
      </c>
      <c r="BK39" s="214">
        <v>80335.45520606315</v>
      </c>
      <c r="BL39" s="214">
        <v>75761.02821432542</v>
      </c>
      <c r="BM39" s="214">
        <v>73762.28505779884</v>
      </c>
      <c r="BN39" s="214">
        <v>72660.19432069968</v>
      </c>
      <c r="BO39" s="214">
        <v>76373.78812850875</v>
      </c>
      <c r="BP39" s="214">
        <v>79890.87044550042</v>
      </c>
      <c r="BQ39" s="214">
        <v>92735.45432914594</v>
      </c>
      <c r="BR39" s="214">
        <v>93405.34889793296</v>
      </c>
      <c r="BS39" s="214">
        <v>95930.01192697912</v>
      </c>
      <c r="BT39" s="214">
        <v>95439.52299568392</v>
      </c>
      <c r="BU39" s="214">
        <v>97059.6807998014</v>
      </c>
      <c r="BV39" s="214">
        <v>97534.24300910514</v>
      </c>
      <c r="BW39" s="214">
        <v>95953.17834923489</v>
      </c>
      <c r="BX39" s="214">
        <v>107973.80144721249</v>
      </c>
      <c r="BY39" s="214">
        <v>108011.90254645856</v>
      </c>
      <c r="BZ39" s="214">
        <v>107478.35736486166</v>
      </c>
      <c r="CA39" s="214">
        <v>107018.29163778557</v>
      </c>
      <c r="CB39" s="214">
        <v>105682.90695525768</v>
      </c>
      <c r="CC39" s="214">
        <v>106356.91777243366</v>
      </c>
      <c r="CD39" s="214">
        <v>103087.52816146266</v>
      </c>
      <c r="CE39" s="214">
        <v>99243.13036307089</v>
      </c>
      <c r="CF39" s="214">
        <v>98601.7646580039</v>
      </c>
      <c r="CG39" s="214">
        <v>103566.37015010664</v>
      </c>
      <c r="CH39" s="214">
        <v>100095.74328205895</v>
      </c>
      <c r="CI39" s="214">
        <v>90998.9023537535</v>
      </c>
      <c r="CJ39" s="214">
        <v>99618.49787920096</v>
      </c>
      <c r="CK39" s="214">
        <v>97853.14377356468</v>
      </c>
      <c r="CL39" s="214">
        <v>94424.0767636638</v>
      </c>
      <c r="CM39" s="214">
        <v>108688.39455231804</v>
      </c>
      <c r="CN39" s="214">
        <v>110327.94320386692</v>
      </c>
      <c r="CO39" s="214">
        <v>112994.88718394772</v>
      </c>
      <c r="CP39" s="214">
        <v>106872.70124421635</v>
      </c>
      <c r="CQ39" s="214">
        <v>106203.50246097962</v>
      </c>
      <c r="CR39" s="214">
        <v>120262.46743821866</v>
      </c>
      <c r="CS39" s="214">
        <v>113662.9911571668</v>
      </c>
      <c r="CT39" s="214">
        <v>111719.65621723524</v>
      </c>
      <c r="CU39" s="214">
        <v>109263.1795193152</v>
      </c>
      <c r="CV39" s="214">
        <v>107651.15981366782</v>
      </c>
      <c r="CW39" s="214">
        <v>111800.29864192873</v>
      </c>
      <c r="CX39" s="214">
        <v>116501.17138471546</v>
      </c>
      <c r="CY39" s="214">
        <v>137844.51421864345</v>
      </c>
      <c r="CZ39" s="214">
        <v>145747.5319325579</v>
      </c>
      <c r="DA39" s="214">
        <v>153369.30859903665</v>
      </c>
      <c r="DB39" s="214">
        <v>158354.7581776458</v>
      </c>
    </row>
    <row r="40" spans="1:106" ht="11.25">
      <c r="A40" s="245" t="s">
        <v>249</v>
      </c>
      <c r="B40" s="214">
        <v>37547.18055765739</v>
      </c>
      <c r="C40" s="214">
        <v>35776.99436200704</v>
      </c>
      <c r="D40" s="214">
        <v>40940.8708822939</v>
      </c>
      <c r="E40" s="214">
        <v>40641.24634389144</v>
      </c>
      <c r="F40" s="214">
        <v>40437.58126875452</v>
      </c>
      <c r="G40" s="214">
        <v>41589.010819171745</v>
      </c>
      <c r="H40" s="214">
        <v>40659.93384200622</v>
      </c>
      <c r="I40" s="214">
        <v>42164.438530745705</v>
      </c>
      <c r="J40" s="214">
        <v>39909.25810932846</v>
      </c>
      <c r="K40" s="214">
        <v>35801.25280405911</v>
      </c>
      <c r="L40" s="214">
        <v>37262.992950798594</v>
      </c>
      <c r="M40" s="214">
        <v>42337.66648778294</v>
      </c>
      <c r="N40" s="214">
        <v>40781.74600467912</v>
      </c>
      <c r="O40" s="214">
        <v>42328.82423979373</v>
      </c>
      <c r="P40" s="214">
        <v>43143.877447679624</v>
      </c>
      <c r="Q40" s="214">
        <v>43137.00635838292</v>
      </c>
      <c r="R40" s="214">
        <v>42997.908224854364</v>
      </c>
      <c r="S40" s="214">
        <v>45041.67637767167</v>
      </c>
      <c r="T40" s="214">
        <v>48352.2195876264</v>
      </c>
      <c r="U40" s="214">
        <v>50651.02210781998</v>
      </c>
      <c r="V40" s="214">
        <v>57349.608897812155</v>
      </c>
      <c r="W40" s="214">
        <v>58775.03144000201</v>
      </c>
      <c r="X40" s="214">
        <v>57325.00166188671</v>
      </c>
      <c r="Y40" s="214">
        <v>58728.74742452452</v>
      </c>
      <c r="Z40" s="214">
        <v>58891.884082056895</v>
      </c>
      <c r="AA40" s="214">
        <v>56486.6943679319</v>
      </c>
      <c r="AB40" s="214">
        <v>57630.1105631412</v>
      </c>
      <c r="AC40" s="214">
        <v>64679.69669444792</v>
      </c>
      <c r="AD40" s="214">
        <v>61215.73885384992</v>
      </c>
      <c r="AE40" s="214">
        <v>67437.73569414794</v>
      </c>
      <c r="AF40" s="214">
        <v>73805.07984709069</v>
      </c>
      <c r="AG40" s="214">
        <v>71791.79251696632</v>
      </c>
      <c r="AH40" s="214">
        <v>71345.63247275201</v>
      </c>
      <c r="AI40" s="214">
        <v>69859.91622762069</v>
      </c>
      <c r="AJ40" s="214">
        <v>66015.30106189963</v>
      </c>
      <c r="AK40" s="214">
        <v>68673.40866369408</v>
      </c>
      <c r="AL40" s="214">
        <v>66744.08550016282</v>
      </c>
      <c r="AM40" s="214">
        <v>64955.283576552596</v>
      </c>
      <c r="AN40" s="214">
        <v>63417.23393597862</v>
      </c>
      <c r="AO40" s="214">
        <v>65852.67257374965</v>
      </c>
      <c r="AP40" s="214">
        <v>65432.86844613392</v>
      </c>
      <c r="AQ40" s="214">
        <v>65416.83524176618</v>
      </c>
      <c r="AR40" s="214">
        <v>66106.6185150616</v>
      </c>
      <c r="AS40" s="214">
        <v>66969.92541655323</v>
      </c>
      <c r="AT40" s="214">
        <v>63179.76232106622</v>
      </c>
      <c r="AU40" s="214">
        <v>63039.40368140681</v>
      </c>
      <c r="AV40" s="214">
        <v>62363.98154384534</v>
      </c>
      <c r="AW40" s="214">
        <v>66335.26830006533</v>
      </c>
      <c r="AX40" s="214">
        <v>62616.33586124438</v>
      </c>
      <c r="AY40" s="214">
        <v>63606.46743172947</v>
      </c>
      <c r="AZ40" s="214">
        <v>65101.68775233634</v>
      </c>
      <c r="BA40" s="214">
        <v>65218.170523979</v>
      </c>
      <c r="BB40" s="214">
        <v>68285.08084091265</v>
      </c>
      <c r="BC40" s="214">
        <v>69767.34288790384</v>
      </c>
      <c r="BD40" s="214">
        <v>74450.5136039324</v>
      </c>
      <c r="BE40" s="214">
        <v>75756.00246614765</v>
      </c>
      <c r="BF40" s="214">
        <v>83096.06445984278</v>
      </c>
      <c r="BG40" s="214">
        <v>84111.53848526484</v>
      </c>
      <c r="BH40" s="214">
        <v>82567.17157837295</v>
      </c>
      <c r="BI40" s="214">
        <v>83256.51333493403</v>
      </c>
      <c r="BJ40" s="214">
        <v>80936.14545129135</v>
      </c>
      <c r="BK40" s="214">
        <v>79249.83403006315</v>
      </c>
      <c r="BL40" s="214">
        <v>75017.95068432542</v>
      </c>
      <c r="BM40" s="214">
        <v>72775.35826279884</v>
      </c>
      <c r="BN40" s="214">
        <v>71533.18430369969</v>
      </c>
      <c r="BO40" s="214">
        <v>75016.77095450876</v>
      </c>
      <c r="BP40" s="214">
        <v>78550.40916250042</v>
      </c>
      <c r="BQ40" s="214">
        <v>91956.69501214594</v>
      </c>
      <c r="BR40" s="214">
        <v>91701.80736893296</v>
      </c>
      <c r="BS40" s="214">
        <v>95158.03340697911</v>
      </c>
      <c r="BT40" s="214">
        <v>94398.50771168392</v>
      </c>
      <c r="BU40" s="214">
        <v>96013.3807178014</v>
      </c>
      <c r="BV40" s="214">
        <v>96716.71231810513</v>
      </c>
      <c r="BW40" s="214">
        <v>94348.6282492349</v>
      </c>
      <c r="BX40" s="214">
        <v>106736.1597222125</v>
      </c>
      <c r="BY40" s="214">
        <v>106790.30347945855</v>
      </c>
      <c r="BZ40" s="214">
        <v>105349.82374586166</v>
      </c>
      <c r="CA40" s="214">
        <v>105911.75093978558</v>
      </c>
      <c r="CB40" s="214">
        <v>105125.28059525769</v>
      </c>
      <c r="CC40" s="214">
        <v>106129.57414643366</v>
      </c>
      <c r="CD40" s="214">
        <v>102584.82508946265</v>
      </c>
      <c r="CE40" s="214">
        <v>98689.01568207088</v>
      </c>
      <c r="CF40" s="214">
        <v>98353.3052390039</v>
      </c>
      <c r="CG40" s="214">
        <v>103219.44575710665</v>
      </c>
      <c r="CH40" s="214">
        <v>99590.30054105894</v>
      </c>
      <c r="CI40" s="214">
        <v>90441.9011417535</v>
      </c>
      <c r="CJ40" s="214">
        <v>99111.10616920097</v>
      </c>
      <c r="CK40" s="214">
        <v>97392.92463656467</v>
      </c>
      <c r="CL40" s="214">
        <v>93948.7018766638</v>
      </c>
      <c r="CM40" s="214">
        <v>108235.26405231805</v>
      </c>
      <c r="CN40" s="214">
        <v>109683.47155186693</v>
      </c>
      <c r="CO40" s="214">
        <v>112657.65495194773</v>
      </c>
      <c r="CP40" s="214">
        <v>106524.83613721635</v>
      </c>
      <c r="CQ40" s="214">
        <v>105823.03776097963</v>
      </c>
      <c r="CR40" s="214">
        <v>119712.90993321866</v>
      </c>
      <c r="CS40" s="214">
        <v>113478.5768701668</v>
      </c>
      <c r="CT40" s="214">
        <v>111453.07436223525</v>
      </c>
      <c r="CU40" s="214">
        <v>108704.4832313152</v>
      </c>
      <c r="CV40" s="214">
        <v>106734.67153766782</v>
      </c>
      <c r="CW40" s="214">
        <v>110841.80727092874</v>
      </c>
      <c r="CX40" s="214">
        <v>115288.77020071546</v>
      </c>
      <c r="CY40" s="214">
        <v>136708.42186364345</v>
      </c>
      <c r="CZ40" s="214">
        <v>144272.2513935579</v>
      </c>
      <c r="DA40" s="214">
        <v>151740.54454003664</v>
      </c>
      <c r="DB40" s="214">
        <v>156232.0242086458</v>
      </c>
    </row>
    <row r="41" spans="1:106" ht="11.25">
      <c r="A41" s="246" t="s">
        <v>246</v>
      </c>
      <c r="B41" s="214">
        <v>1548.33734258381</v>
      </c>
      <c r="C41" s="214">
        <v>1469.2810826286259</v>
      </c>
      <c r="D41" s="214">
        <v>1684.1164492922214</v>
      </c>
      <c r="E41" s="214">
        <v>1677.311033590237</v>
      </c>
      <c r="F41" s="214">
        <v>1675.1276416219766</v>
      </c>
      <c r="G41" s="214">
        <v>1729.2727991339602</v>
      </c>
      <c r="H41" s="214">
        <v>1703.3906092168504</v>
      </c>
      <c r="I41" s="214">
        <v>1751.7423569067596</v>
      </c>
      <c r="J41" s="214">
        <v>1651.8732661145887</v>
      </c>
      <c r="K41" s="214">
        <v>1473.909131496876</v>
      </c>
      <c r="L41" s="214">
        <v>1521.5595324948385</v>
      </c>
      <c r="M41" s="214">
        <v>1660.3006465797232</v>
      </c>
      <c r="N41" s="214">
        <v>1580.0753973141852</v>
      </c>
      <c r="O41" s="214">
        <v>1584.1625838246157</v>
      </c>
      <c r="P41" s="214">
        <v>1555.8556598514108</v>
      </c>
      <c r="Q41" s="214">
        <v>1566.9090576964372</v>
      </c>
      <c r="R41" s="214">
        <v>1603.203140374883</v>
      </c>
      <c r="S41" s="214">
        <v>1686.3225899540123</v>
      </c>
      <c r="T41" s="214">
        <v>1782.2417835468634</v>
      </c>
      <c r="U41" s="214">
        <v>1823.2909326069107</v>
      </c>
      <c r="V41" s="214">
        <v>2005.9324553274625</v>
      </c>
      <c r="W41" s="214">
        <v>1971.6548621268705</v>
      </c>
      <c r="X41" s="214">
        <v>1928.1870723809857</v>
      </c>
      <c r="Y41" s="214">
        <v>2011.94749655788</v>
      </c>
      <c r="Z41" s="214">
        <v>1947.4829392214583</v>
      </c>
      <c r="AA41" s="214">
        <v>1871.039892942428</v>
      </c>
      <c r="AB41" s="214">
        <v>1852.462570335622</v>
      </c>
      <c r="AC41" s="214">
        <v>1853.8176180695878</v>
      </c>
      <c r="AD41" s="214">
        <v>1811.1165341375718</v>
      </c>
      <c r="AE41" s="214">
        <v>1925.1423264101609</v>
      </c>
      <c r="AF41" s="214">
        <v>2000.6798548953832</v>
      </c>
      <c r="AG41" s="214">
        <v>1939.2704623707812</v>
      </c>
      <c r="AH41" s="214">
        <v>1974.1458902255674</v>
      </c>
      <c r="AI41" s="214">
        <v>1950.304752306552</v>
      </c>
      <c r="AJ41" s="214">
        <v>1865.89318999151</v>
      </c>
      <c r="AK41" s="214">
        <v>2107.8394310526114</v>
      </c>
      <c r="AL41" s="214">
        <v>2061.2750308882896</v>
      </c>
      <c r="AM41" s="214">
        <v>2077.9041451232433</v>
      </c>
      <c r="AN41" s="214">
        <v>2061.0085777048625</v>
      </c>
      <c r="AO41" s="214">
        <v>2144.3397125936062</v>
      </c>
      <c r="AP41" s="214">
        <v>2209.077260166574</v>
      </c>
      <c r="AQ41" s="214">
        <v>2292.913958701934</v>
      </c>
      <c r="AR41" s="214">
        <v>2403.0032175594906</v>
      </c>
      <c r="AS41" s="214">
        <v>2469.392530108895</v>
      </c>
      <c r="AT41" s="214">
        <v>2324.4945666323115</v>
      </c>
      <c r="AU41" s="214">
        <v>2337.389828750716</v>
      </c>
      <c r="AV41" s="214">
        <v>2320.0885991013893</v>
      </c>
      <c r="AW41" s="214">
        <v>2428.9735737848896</v>
      </c>
      <c r="AX41" s="214">
        <v>2302.9178323370493</v>
      </c>
      <c r="AY41" s="214">
        <v>2323.099614014955</v>
      </c>
      <c r="AZ41" s="214">
        <v>2383.8040187600272</v>
      </c>
      <c r="BA41" s="214">
        <v>2352.747854400397</v>
      </c>
      <c r="BB41" s="214">
        <v>2422.315744622655</v>
      </c>
      <c r="BC41" s="214">
        <v>2479.2943456966536</v>
      </c>
      <c r="BD41" s="214">
        <v>2619.6521324395635</v>
      </c>
      <c r="BE41" s="214">
        <v>2607.7797750825353</v>
      </c>
      <c r="BF41" s="214">
        <v>2890.297894255401</v>
      </c>
      <c r="BG41" s="214">
        <v>2822.5348484988203</v>
      </c>
      <c r="BH41" s="214">
        <v>2753.156771536277</v>
      </c>
      <c r="BI41" s="214">
        <v>2798.538263359127</v>
      </c>
      <c r="BJ41" s="214">
        <v>2680.0048162679254</v>
      </c>
      <c r="BK41" s="214">
        <v>2583.110626794757</v>
      </c>
      <c r="BL41" s="214">
        <v>2463.643700634661</v>
      </c>
      <c r="BM41" s="214">
        <v>2402.6199492505393</v>
      </c>
      <c r="BN41" s="214">
        <v>2401.24821429002</v>
      </c>
      <c r="BO41" s="214">
        <v>2503.0620939108694</v>
      </c>
      <c r="BP41" s="214">
        <v>2616.602570369768</v>
      </c>
      <c r="BQ41" s="214">
        <v>3066.2452488211384</v>
      </c>
      <c r="BR41" s="214">
        <v>3063.875956195555</v>
      </c>
      <c r="BS41" s="214">
        <v>3178.2910289572183</v>
      </c>
      <c r="BT41" s="214">
        <v>3141.3812882423936</v>
      </c>
      <c r="BU41" s="214">
        <v>3191.9341993949934</v>
      </c>
      <c r="BV41" s="214">
        <v>3102.8781622747874</v>
      </c>
      <c r="BW41" s="214">
        <v>2969.739636425398</v>
      </c>
      <c r="BX41" s="214">
        <v>3388.449514990873</v>
      </c>
      <c r="BY41" s="214">
        <v>3403.132679396385</v>
      </c>
      <c r="BZ41" s="214">
        <v>3349.7559219669847</v>
      </c>
      <c r="CA41" s="214">
        <v>3381.601243288173</v>
      </c>
      <c r="CB41" s="214">
        <v>3436.589754666809</v>
      </c>
      <c r="CC41" s="214">
        <v>3455.8636973765438</v>
      </c>
      <c r="CD41" s="214">
        <v>3294.310375384157</v>
      </c>
      <c r="CE41" s="214">
        <v>3142.9622828684996</v>
      </c>
      <c r="CF41" s="214">
        <v>3054.4504732609903</v>
      </c>
      <c r="CG41" s="214">
        <v>3072.007314199602</v>
      </c>
      <c r="CH41" s="214">
        <v>2909.4449471533435</v>
      </c>
      <c r="CI41" s="214">
        <v>2692.5245948720894</v>
      </c>
      <c r="CJ41" s="214">
        <v>2674.3417746681316</v>
      </c>
      <c r="CK41" s="214">
        <v>2664.6491008636026</v>
      </c>
      <c r="CL41" s="214">
        <v>2565.5025089203664</v>
      </c>
      <c r="CM41" s="214">
        <v>2777.3996420918156</v>
      </c>
      <c r="CN41" s="214">
        <v>2793.0601362838534</v>
      </c>
      <c r="CO41" s="214">
        <v>2720.542259163191</v>
      </c>
      <c r="CP41" s="214">
        <v>2488.898040589167</v>
      </c>
      <c r="CQ41" s="214">
        <v>2350.0563571170246</v>
      </c>
      <c r="CR41" s="214">
        <v>2141.1717033306863</v>
      </c>
      <c r="CS41" s="214">
        <v>2472.3001496768366</v>
      </c>
      <c r="CT41" s="214">
        <v>2338.9942153669517</v>
      </c>
      <c r="CU41" s="214">
        <v>2232.583348353157</v>
      </c>
      <c r="CV41" s="214">
        <v>2097.7726324227165</v>
      </c>
      <c r="CW41" s="214">
        <v>2066.402074402102</v>
      </c>
      <c r="CX41" s="214">
        <v>1983.9747066032603</v>
      </c>
      <c r="CY41" s="214">
        <v>2148.1524491458745</v>
      </c>
      <c r="CZ41" s="214">
        <v>2099.727134238945</v>
      </c>
      <c r="DA41" s="214">
        <v>2049.440093733612</v>
      </c>
      <c r="DB41" s="214">
        <v>1975.370137926992</v>
      </c>
    </row>
    <row r="42" spans="1:106" ht="11.25">
      <c r="A42" s="245" t="s">
        <v>250</v>
      </c>
      <c r="B42" s="214">
        <v>597.839952</v>
      </c>
      <c r="C42" s="214">
        <v>1205.953917</v>
      </c>
      <c r="D42" s="214">
        <v>1860.444881</v>
      </c>
      <c r="E42" s="214">
        <v>1667.3487600000003</v>
      </c>
      <c r="F42" s="214">
        <v>1878.965496</v>
      </c>
      <c r="G42" s="214">
        <v>1305.3614449999998</v>
      </c>
      <c r="H42" s="214">
        <v>1363.483607</v>
      </c>
      <c r="I42" s="214">
        <v>1278.142749</v>
      </c>
      <c r="J42" s="214">
        <v>1182.091749</v>
      </c>
      <c r="K42" s="214">
        <v>1051.5088099999998</v>
      </c>
      <c r="L42" s="214">
        <v>774.301863</v>
      </c>
      <c r="M42" s="214">
        <v>-59.987325</v>
      </c>
      <c r="N42" s="214">
        <v>523.1028469999999</v>
      </c>
      <c r="O42" s="214">
        <v>244.98815899999994</v>
      </c>
      <c r="P42" s="214">
        <v>233.90983900000006</v>
      </c>
      <c r="Q42" s="214">
        <v>618.4057159999999</v>
      </c>
      <c r="R42" s="214">
        <v>716.8060340000001</v>
      </c>
      <c r="S42" s="214">
        <v>567.9879569999999</v>
      </c>
      <c r="T42" s="214">
        <v>746.041444</v>
      </c>
      <c r="U42" s="214">
        <v>643.2640220000001</v>
      </c>
      <c r="V42" s="214">
        <v>633.003278</v>
      </c>
      <c r="W42" s="214">
        <v>440.53193</v>
      </c>
      <c r="X42" s="214">
        <v>633.362996</v>
      </c>
      <c r="Y42" s="214">
        <v>897.7985130000002</v>
      </c>
      <c r="Z42" s="214">
        <v>538.634315</v>
      </c>
      <c r="AA42" s="214">
        <v>461.662561</v>
      </c>
      <c r="AB42" s="214">
        <v>354.7192020000001</v>
      </c>
      <c r="AC42" s="214">
        <v>144.48884300000012</v>
      </c>
      <c r="AD42" s="214">
        <v>197.24139200000002</v>
      </c>
      <c r="AE42" s="214">
        <v>1077.64909</v>
      </c>
      <c r="AF42" s="214">
        <v>933.4438359999999</v>
      </c>
      <c r="AG42" s="214">
        <v>971.3503560000001</v>
      </c>
      <c r="AH42" s="214">
        <v>726.287731</v>
      </c>
      <c r="AI42" s="214">
        <v>507.662207</v>
      </c>
      <c r="AJ42" s="214">
        <v>617.171095</v>
      </c>
      <c r="AK42" s="214">
        <v>230.969254</v>
      </c>
      <c r="AL42" s="214">
        <v>724.534904</v>
      </c>
      <c r="AM42" s="214">
        <v>703.14544</v>
      </c>
      <c r="AN42" s="214">
        <v>761.526029</v>
      </c>
      <c r="AO42" s="214">
        <v>365.932653</v>
      </c>
      <c r="AP42" s="214">
        <v>579.208201</v>
      </c>
      <c r="AQ42" s="214">
        <v>344.147681</v>
      </c>
      <c r="AR42" s="214">
        <v>739.230815</v>
      </c>
      <c r="AS42" s="214">
        <v>612.26205</v>
      </c>
      <c r="AT42" s="214">
        <v>741.262114</v>
      </c>
      <c r="AU42" s="214">
        <v>756.0376749999999</v>
      </c>
      <c r="AV42" s="214">
        <v>420.602832</v>
      </c>
      <c r="AW42" s="214">
        <v>580.602125</v>
      </c>
      <c r="AX42" s="214">
        <v>722.2515</v>
      </c>
      <c r="AY42" s="214">
        <v>555.474837</v>
      </c>
      <c r="AZ42" s="214">
        <v>712.723388</v>
      </c>
      <c r="BA42" s="214">
        <v>580.838948</v>
      </c>
      <c r="BB42" s="214">
        <v>870.633042</v>
      </c>
      <c r="BC42" s="214">
        <v>569.5114779999999</v>
      </c>
      <c r="BD42" s="214">
        <v>566.458816</v>
      </c>
      <c r="BE42" s="214">
        <v>864.234881</v>
      </c>
      <c r="BF42" s="214">
        <v>433.994531</v>
      </c>
      <c r="BG42" s="214">
        <v>1083.5166700000002</v>
      </c>
      <c r="BH42" s="214">
        <v>805.088283</v>
      </c>
      <c r="BI42" s="214">
        <v>937.4385189999999</v>
      </c>
      <c r="BJ42" s="214">
        <v>930.5663669999999</v>
      </c>
      <c r="BK42" s="214">
        <v>1085.621176</v>
      </c>
      <c r="BL42" s="214">
        <v>743.07753</v>
      </c>
      <c r="BM42" s="214">
        <v>986.9267950000001</v>
      </c>
      <c r="BN42" s="214">
        <v>1127.010017</v>
      </c>
      <c r="BO42" s="214">
        <v>1357.017174</v>
      </c>
      <c r="BP42" s="214">
        <v>1340.4612829999999</v>
      </c>
      <c r="BQ42" s="214">
        <v>778.7593169999999</v>
      </c>
      <c r="BR42" s="214">
        <v>1703.541529</v>
      </c>
      <c r="BS42" s="214">
        <v>771.97852</v>
      </c>
      <c r="BT42" s="214">
        <v>1041.015284</v>
      </c>
      <c r="BU42" s="214">
        <v>1046.3000820000002</v>
      </c>
      <c r="BV42" s="214">
        <v>817.530691</v>
      </c>
      <c r="BW42" s="214">
        <v>1604.5501000000002</v>
      </c>
      <c r="BX42" s="214">
        <v>1237.641725</v>
      </c>
      <c r="BY42" s="214">
        <v>1221.5990669999999</v>
      </c>
      <c r="BZ42" s="214">
        <v>2128.5336190000003</v>
      </c>
      <c r="CA42" s="214">
        <v>1106.5406980000002</v>
      </c>
      <c r="CB42" s="214">
        <v>557.62636</v>
      </c>
      <c r="CC42" s="214">
        <v>227.343626</v>
      </c>
      <c r="CD42" s="214">
        <v>502.703072</v>
      </c>
      <c r="CE42" s="214">
        <v>554.1146809999999</v>
      </c>
      <c r="CF42" s="214">
        <v>248.459419</v>
      </c>
      <c r="CG42" s="214">
        <v>346.92439300000007</v>
      </c>
      <c r="CH42" s="214">
        <v>505.44274100000007</v>
      </c>
      <c r="CI42" s="214">
        <v>557.001212</v>
      </c>
      <c r="CJ42" s="214">
        <v>507.39171000000005</v>
      </c>
      <c r="CK42" s="214">
        <v>460.2191370000001</v>
      </c>
      <c r="CL42" s="214">
        <v>475.374887</v>
      </c>
      <c r="CM42" s="214">
        <v>453.13050000000004</v>
      </c>
      <c r="CN42" s="214">
        <v>644.471652</v>
      </c>
      <c r="CO42" s="214">
        <v>337.232232</v>
      </c>
      <c r="CP42" s="214">
        <v>347.865107</v>
      </c>
      <c r="CQ42" s="214">
        <v>380.46470000000005</v>
      </c>
      <c r="CR42" s="214">
        <v>549.557505</v>
      </c>
      <c r="CS42" s="214">
        <v>184.414287</v>
      </c>
      <c r="CT42" s="214">
        <v>266.581855</v>
      </c>
      <c r="CU42" s="214">
        <v>558.696288</v>
      </c>
      <c r="CV42" s="214">
        <v>916.488276</v>
      </c>
      <c r="CW42" s="214">
        <v>958.4913709999998</v>
      </c>
      <c r="CX42" s="214">
        <v>1212.401184</v>
      </c>
      <c r="CY42" s="214">
        <v>1136.092355</v>
      </c>
      <c r="CZ42" s="214">
        <v>1475.2805389999999</v>
      </c>
      <c r="DA42" s="214">
        <v>1628.764059</v>
      </c>
      <c r="DB42" s="214">
        <v>2122.733969</v>
      </c>
    </row>
    <row r="43" spans="1:106" ht="11.25">
      <c r="A43" s="246" t="s">
        <v>246</v>
      </c>
      <c r="B43" s="214">
        <v>24.65319389690722</v>
      </c>
      <c r="C43" s="214">
        <v>49.52582821355236</v>
      </c>
      <c r="D43" s="214">
        <v>76.53002389962978</v>
      </c>
      <c r="E43" s="214">
        <v>68.81340321914982</v>
      </c>
      <c r="F43" s="214">
        <v>77.8361845898923</v>
      </c>
      <c r="G43" s="214">
        <v>54.27698316008315</v>
      </c>
      <c r="H43" s="214">
        <v>57.12122358609132</v>
      </c>
      <c r="I43" s="214">
        <v>53.1010697548816</v>
      </c>
      <c r="J43" s="214">
        <v>48.92763861754967</v>
      </c>
      <c r="K43" s="214">
        <v>43.28978221490325</v>
      </c>
      <c r="L43" s="214">
        <v>31.61706259697836</v>
      </c>
      <c r="M43" s="214">
        <v>-2.352444117647059</v>
      </c>
      <c r="N43" s="214">
        <v>20.267448547074775</v>
      </c>
      <c r="O43" s="214">
        <v>9.1687185254491</v>
      </c>
      <c r="P43" s="214">
        <v>8.435262856112516</v>
      </c>
      <c r="Q43" s="214">
        <v>22.46297551761714</v>
      </c>
      <c r="R43" s="214">
        <v>26.726548620432514</v>
      </c>
      <c r="S43" s="214">
        <v>21.264992774241854</v>
      </c>
      <c r="T43" s="214">
        <v>27.498763140434942</v>
      </c>
      <c r="U43" s="214">
        <v>23.155652339812818</v>
      </c>
      <c r="V43" s="214">
        <v>22.140723259881078</v>
      </c>
      <c r="W43" s="214">
        <v>14.7779916135525</v>
      </c>
      <c r="X43" s="214">
        <v>21.303834376051125</v>
      </c>
      <c r="Y43" s="214">
        <v>30.757057656731764</v>
      </c>
      <c r="Z43" s="214">
        <v>17.81198131613757</v>
      </c>
      <c r="AA43" s="214">
        <v>15.291903312355084</v>
      </c>
      <c r="AB43" s="214">
        <v>11.40209585342334</v>
      </c>
      <c r="AC43" s="214">
        <v>4.1412680710805425</v>
      </c>
      <c r="AD43" s="214">
        <v>5.835544142011836</v>
      </c>
      <c r="AE43" s="214">
        <v>30.76360519554667</v>
      </c>
      <c r="AF43" s="214">
        <v>25.303438221740308</v>
      </c>
      <c r="AG43" s="214">
        <v>26.23852933549433</v>
      </c>
      <c r="AH43" s="214">
        <v>20.096506115107914</v>
      </c>
      <c r="AI43" s="214">
        <v>14.172590926856506</v>
      </c>
      <c r="AJ43" s="214">
        <v>17.444067128321084</v>
      </c>
      <c r="AK43" s="214">
        <v>7.089295702885206</v>
      </c>
      <c r="AL43" s="214">
        <v>22.37600074119827</v>
      </c>
      <c r="AM43" s="214">
        <v>22.49345617402431</v>
      </c>
      <c r="AN43" s="214">
        <v>24.748977218069548</v>
      </c>
      <c r="AO43" s="214">
        <v>11.915749039400847</v>
      </c>
      <c r="AP43" s="214">
        <v>19.55463203916273</v>
      </c>
      <c r="AQ43" s="214">
        <v>12.062659691552751</v>
      </c>
      <c r="AR43" s="214">
        <v>26.871349145765176</v>
      </c>
      <c r="AS43" s="214">
        <v>22.5760342920354</v>
      </c>
      <c r="AT43" s="214">
        <v>27.272336791758647</v>
      </c>
      <c r="AU43" s="214">
        <v>28.032542639970337</v>
      </c>
      <c r="AV43" s="214">
        <v>15.647426785714286</v>
      </c>
      <c r="AW43" s="214">
        <v>21.25968967411205</v>
      </c>
      <c r="AX43" s="214">
        <v>26.56312982714233</v>
      </c>
      <c r="AY43" s="214">
        <v>20.287612746530314</v>
      </c>
      <c r="AZ43" s="214">
        <v>26.097524276821677</v>
      </c>
      <c r="BA43" s="214">
        <v>20.953786002886</v>
      </c>
      <c r="BB43" s="214">
        <v>30.884464065271374</v>
      </c>
      <c r="BC43" s="214">
        <v>20.238503127221033</v>
      </c>
      <c r="BD43" s="214">
        <v>19.931696551724134</v>
      </c>
      <c r="BE43" s="214">
        <v>29.749909845094663</v>
      </c>
      <c r="BF43" s="214">
        <v>15.095461947826086</v>
      </c>
      <c r="BG43" s="214">
        <v>36.359619798657725</v>
      </c>
      <c r="BH43" s="214">
        <v>26.84522450816939</v>
      </c>
      <c r="BI43" s="214">
        <v>31.51053845378151</v>
      </c>
      <c r="BJ43" s="214">
        <v>30.81345586092715</v>
      </c>
      <c r="BK43" s="214">
        <v>35.38530560625815</v>
      </c>
      <c r="BL43" s="214">
        <v>24.403202955665027</v>
      </c>
      <c r="BM43" s="214">
        <v>32.58259475074282</v>
      </c>
      <c r="BN43" s="214">
        <v>37.83182332997651</v>
      </c>
      <c r="BO43" s="214">
        <v>45.27918498498499</v>
      </c>
      <c r="BP43" s="214">
        <v>44.652274583610925</v>
      </c>
      <c r="BQ43" s="214">
        <v>25.967299666555515</v>
      </c>
      <c r="BR43" s="214">
        <v>56.91752519211494</v>
      </c>
      <c r="BS43" s="214">
        <v>25.784185704742818</v>
      </c>
      <c r="BT43" s="214">
        <v>34.6427715141431</v>
      </c>
      <c r="BU43" s="214">
        <v>34.783912300531924</v>
      </c>
      <c r="BV43" s="214">
        <v>26.228126114854028</v>
      </c>
      <c r="BW43" s="214">
        <v>50.50519672647152</v>
      </c>
      <c r="BX43" s="214">
        <v>39.290213492063494</v>
      </c>
      <c r="BY43" s="214">
        <v>38.929224569789675</v>
      </c>
      <c r="BZ43" s="214">
        <v>67.67992429252783</v>
      </c>
      <c r="CA43" s="214">
        <v>35.33016277139209</v>
      </c>
      <c r="CB43" s="214">
        <v>18.229040863027134</v>
      </c>
      <c r="CC43" s="214">
        <v>7.402918463041354</v>
      </c>
      <c r="CD43" s="214">
        <v>16.143322800256904</v>
      </c>
      <c r="CE43" s="214">
        <v>17.64696436305732</v>
      </c>
      <c r="CF43" s="214">
        <v>7.71613102484472</v>
      </c>
      <c r="CG43" s="214">
        <v>10.325130744047621</v>
      </c>
      <c r="CH43" s="214">
        <v>14.766074817411631</v>
      </c>
      <c r="CI43" s="214">
        <v>16.582352247692764</v>
      </c>
      <c r="CJ43" s="214">
        <v>13.69108769562871</v>
      </c>
      <c r="CK43" s="214">
        <v>12.591494856361154</v>
      </c>
      <c r="CL43" s="214">
        <v>12.981291288913162</v>
      </c>
      <c r="CM43" s="214">
        <v>11.627675134719016</v>
      </c>
      <c r="CN43" s="214">
        <v>16.411297478991592</v>
      </c>
      <c r="CO43" s="214">
        <v>8.143739000241489</v>
      </c>
      <c r="CP43" s="214">
        <v>8.127689415887852</v>
      </c>
      <c r="CQ43" s="214">
        <v>8.449138352209639</v>
      </c>
      <c r="CR43" s="214">
        <v>9.829324002861743</v>
      </c>
      <c r="CS43" s="214">
        <v>4.01774045751634</v>
      </c>
      <c r="CT43" s="214">
        <v>5.594582476390347</v>
      </c>
      <c r="CU43" s="214">
        <v>11.47455921133703</v>
      </c>
      <c r="CV43" s="214">
        <v>18.012741273584904</v>
      </c>
      <c r="CW43" s="214">
        <v>17.86896664802386</v>
      </c>
      <c r="CX43" s="214">
        <v>20.86389922560661</v>
      </c>
      <c r="CY43" s="214">
        <v>17.851859758013827</v>
      </c>
      <c r="CZ43" s="214">
        <v>21.47111830883423</v>
      </c>
      <c r="DA43" s="214">
        <v>21.99843407617504</v>
      </c>
      <c r="DB43" s="214">
        <v>26.839473624984194</v>
      </c>
    </row>
    <row r="44" spans="1:106" ht="11.25">
      <c r="A44" s="234" t="s">
        <v>251</v>
      </c>
      <c r="B44" s="214">
        <v>-406.63451764999996</v>
      </c>
      <c r="C44" s="214">
        <v>-413.83516995</v>
      </c>
      <c r="D44" s="214">
        <v>-420.9293813</v>
      </c>
      <c r="E44" s="214">
        <v>-420.10557075599996</v>
      </c>
      <c r="F44" s="214">
        <v>-419.25672828399996</v>
      </c>
      <c r="G44" s="214">
        <v>-420.1893801400001</v>
      </c>
      <c r="H44" s="214">
        <v>-413.620780544</v>
      </c>
      <c r="I44" s="214">
        <v>-414.26664978400004</v>
      </c>
      <c r="J44" s="214">
        <v>-415.412506192</v>
      </c>
      <c r="K44" s="214">
        <v>-415.482742448</v>
      </c>
      <c r="L44" s="214">
        <v>-419.114409688</v>
      </c>
      <c r="M44" s="214">
        <v>-435.29580660000005</v>
      </c>
      <c r="N44" s="214">
        <v>-440.412723672</v>
      </c>
      <c r="O44" s="214">
        <v>-451.04140646400003</v>
      </c>
      <c r="P44" s="214">
        <v>-465.35174737600005</v>
      </c>
      <c r="Q44" s="214">
        <v>-429.787834426</v>
      </c>
      <c r="R44" s="214">
        <v>-437.73980273999996</v>
      </c>
      <c r="S44" s="214">
        <v>-434.8794806542</v>
      </c>
      <c r="T44" s="214">
        <v>-3980.8013658460004</v>
      </c>
      <c r="U44" s="214">
        <v>-4044.595903832</v>
      </c>
      <c r="V44" s="214">
        <v>-4331.728875042</v>
      </c>
      <c r="W44" s="214">
        <v>-4428.289134566</v>
      </c>
      <c r="X44" s="214">
        <v>-4437.073007761999</v>
      </c>
      <c r="Y44" s="214">
        <v>-4997.1473908493</v>
      </c>
      <c r="Z44" s="214">
        <v>-5175.093459386557</v>
      </c>
      <c r="AA44" s="214">
        <v>-5158.7684940485</v>
      </c>
      <c r="AB44" s="214">
        <v>-5316.831487187767</v>
      </c>
      <c r="AC44" s="214">
        <v>-5960.824835411119</v>
      </c>
      <c r="AD44" s="214">
        <v>-5763.0961419019995</v>
      </c>
      <c r="AE44" s="214">
        <v>-6407.086421865999</v>
      </c>
      <c r="AF44" s="214">
        <v>-6949.331179718299</v>
      </c>
      <c r="AG44" s="214">
        <v>-6930.887150988</v>
      </c>
      <c r="AH44" s="214">
        <v>-6977.409806043999</v>
      </c>
      <c r="AI44" s="214">
        <v>-6984.895435513359</v>
      </c>
      <c r="AJ44" s="214">
        <v>-6831.6978639359995</v>
      </c>
      <c r="AK44" s="214">
        <v>-6227.507174131999</v>
      </c>
      <c r="AL44" s="214">
        <v>-6268.747411944001</v>
      </c>
      <c r="AM44" s="214">
        <v>-6086.945007550001</v>
      </c>
      <c r="AN44" s="214">
        <v>-6039.708305749999</v>
      </c>
      <c r="AO44" s="214">
        <v>-6161.51606956</v>
      </c>
      <c r="AP44" s="214">
        <v>-5870.052097090001</v>
      </c>
      <c r="AQ44" s="214">
        <v>-5652.959768725</v>
      </c>
      <c r="AR44" s="214">
        <v>-5433.2776827</v>
      </c>
      <c r="AS44" s="214">
        <v>-5386.541438383999</v>
      </c>
      <c r="AT44" s="214">
        <v>-5239.139640891999</v>
      </c>
      <c r="AU44" s="214">
        <v>-5276.27605751</v>
      </c>
      <c r="AV44" s="214">
        <v>-5146.853363736</v>
      </c>
      <c r="AW44" s="214">
        <v>-5169.218533376999</v>
      </c>
      <c r="AX44" s="214">
        <v>-5185.416442576</v>
      </c>
      <c r="AY44" s="214">
        <v>-5510.051085472</v>
      </c>
      <c r="AZ44" s="214">
        <v>-5562.322165388</v>
      </c>
      <c r="BA44" s="214">
        <v>-5497.29183212</v>
      </c>
      <c r="BB44" s="214">
        <v>-5505.598176568</v>
      </c>
      <c r="BC44" s="214">
        <v>-5519.521771919999</v>
      </c>
      <c r="BD44" s="214">
        <v>-5678.290495302</v>
      </c>
      <c r="BE44" s="214">
        <v>-5606.909317355</v>
      </c>
      <c r="BF44" s="214">
        <v>-5650.418088875</v>
      </c>
      <c r="BG44" s="214">
        <v>-6105.4598752599995</v>
      </c>
      <c r="BH44" s="214">
        <v>-6013.134035229</v>
      </c>
      <c r="BI44" s="214">
        <v>-5748.1438535</v>
      </c>
      <c r="BJ44" s="214">
        <v>-5920.529757799999</v>
      </c>
      <c r="BK44" s="214">
        <v>-6127.336398935999</v>
      </c>
      <c r="BL44" s="214">
        <v>-5664.196961600001</v>
      </c>
      <c r="BM44" s="214">
        <v>-5773.628410399999</v>
      </c>
      <c r="BN44" s="214">
        <v>-5579.398873501999</v>
      </c>
      <c r="BO44" s="214">
        <v>-6200.956059126759</v>
      </c>
      <c r="BP44" s="214">
        <v>-5965.495428624</v>
      </c>
      <c r="BQ44" s="214">
        <v>-5820.834678912</v>
      </c>
      <c r="BR44" s="214">
        <v>-6204.193333024</v>
      </c>
      <c r="BS44" s="214">
        <v>-6719.990530696001</v>
      </c>
      <c r="BT44" s="214">
        <v>-6404.46713008</v>
      </c>
      <c r="BU44" s="214">
        <v>-5905.227797</v>
      </c>
      <c r="BV44" s="214">
        <v>-6447.6579271</v>
      </c>
      <c r="BW44" s="214">
        <v>-6457.429736020001</v>
      </c>
      <c r="BX44" s="214">
        <v>-6431.91298555</v>
      </c>
      <c r="BY44" s="214">
        <v>-6339.329909878</v>
      </c>
      <c r="BZ44" s="214">
        <v>-6454.883708185001</v>
      </c>
      <c r="CA44" s="214">
        <v>-6346.5367646839995</v>
      </c>
      <c r="CB44" s="214">
        <v>-6019.924913422</v>
      </c>
      <c r="CC44" s="214">
        <v>-6298.190155098</v>
      </c>
      <c r="CD44" s="214">
        <v>-6267.347862812</v>
      </c>
      <c r="CE44" s="214">
        <v>-6651.6467766199985</v>
      </c>
      <c r="CF44" s="214">
        <v>-6733.05130128</v>
      </c>
      <c r="CG44" s="214">
        <v>-6385.26036504</v>
      </c>
      <c r="CH44" s="214">
        <v>-6321.031008719999</v>
      </c>
      <c r="CI44" s="214">
        <v>-6096.772447352</v>
      </c>
      <c r="CJ44" s="214">
        <v>-7003.419455488001</v>
      </c>
      <c r="CK44" s="214">
        <v>-6463.721424519999</v>
      </c>
      <c r="CL44" s="214">
        <v>-6559.7763092</v>
      </c>
      <c r="CM44" s="214">
        <v>-6921.316765615999</v>
      </c>
      <c r="CN44" s="214">
        <v>-6299.844579129999</v>
      </c>
      <c r="CO44" s="214">
        <v>-6891.009068659999</v>
      </c>
      <c r="CP44" s="214">
        <v>-7274.8977624399995</v>
      </c>
      <c r="CQ44" s="214">
        <v>-7584.438895797</v>
      </c>
      <c r="CR44" s="214">
        <v>-9340.942887218998</v>
      </c>
      <c r="CS44" s="214">
        <v>-12698.4371846</v>
      </c>
      <c r="CT44" s="214">
        <v>-13174.830155000001</v>
      </c>
      <c r="CU44" s="214">
        <v>-12935.357551644</v>
      </c>
      <c r="CV44" s="214">
        <v>-13767.802900536</v>
      </c>
      <c r="CW44" s="214">
        <v>-14605.213556120001</v>
      </c>
      <c r="CX44" s="214">
        <v>-16531.499258728</v>
      </c>
      <c r="CY44" s="214">
        <v>-17916.685384096</v>
      </c>
      <c r="CZ44" s="214">
        <v>-17431.979513778002</v>
      </c>
      <c r="DA44" s="214">
        <v>-18862.552924168</v>
      </c>
      <c r="DB44" s="214">
        <v>-20030.443603619</v>
      </c>
    </row>
    <row r="45" spans="1:106" ht="11.25">
      <c r="A45" s="239" t="s">
        <v>252</v>
      </c>
      <c r="B45" s="214">
        <v>-376.79479764999996</v>
      </c>
      <c r="C45" s="214">
        <v>-381.97253295</v>
      </c>
      <c r="D45" s="214">
        <v>-389.3837233</v>
      </c>
      <c r="E45" s="214">
        <v>-383.21240475599996</v>
      </c>
      <c r="F45" s="214">
        <v>-381.062467284</v>
      </c>
      <c r="G45" s="214">
        <v>-382.6705841400001</v>
      </c>
      <c r="H45" s="214">
        <v>-376.844550544</v>
      </c>
      <c r="I45" s="214">
        <v>-380.002024784</v>
      </c>
      <c r="J45" s="214">
        <v>-381.422888192</v>
      </c>
      <c r="K45" s="214">
        <v>-383.475246448</v>
      </c>
      <c r="L45" s="214">
        <v>-386.632720688</v>
      </c>
      <c r="M45" s="214">
        <v>-402.5779656</v>
      </c>
      <c r="N45" s="214">
        <v>-407.472050672</v>
      </c>
      <c r="O45" s="214">
        <v>-421.838558464</v>
      </c>
      <c r="P45" s="214">
        <v>-437.78380337600004</v>
      </c>
      <c r="Q45" s="214">
        <v>-401.631431426</v>
      </c>
      <c r="R45" s="214">
        <v>-404.39214774</v>
      </c>
      <c r="S45" s="214">
        <v>-404.5996616542</v>
      </c>
      <c r="T45" s="214">
        <v>-410.461549846</v>
      </c>
      <c r="U45" s="214">
        <v>-423.74012983200004</v>
      </c>
      <c r="V45" s="214">
        <v>-441.194127042</v>
      </c>
      <c r="W45" s="214">
        <v>-461.623607566</v>
      </c>
      <c r="X45" s="214">
        <v>-466.297788762</v>
      </c>
      <c r="Y45" s="214">
        <v>-444.0965689272</v>
      </c>
      <c r="Z45" s="214">
        <v>-458.49564134495637</v>
      </c>
      <c r="AA45" s="214">
        <v>-450.65226053639856</v>
      </c>
      <c r="AB45" s="214">
        <v>-460.0142705328678</v>
      </c>
      <c r="AC45" s="214">
        <v>-513.49138712602</v>
      </c>
      <c r="AD45" s="214">
        <v>-485.36712795999995</v>
      </c>
      <c r="AE45" s="214">
        <v>-6369.990492865999</v>
      </c>
      <c r="AF45" s="214">
        <v>-6909.662262718299</v>
      </c>
      <c r="AG45" s="214">
        <v>-6889.753676988</v>
      </c>
      <c r="AH45" s="214">
        <v>-6936.7287520439995</v>
      </c>
      <c r="AI45" s="214">
        <v>-6944.418107513359</v>
      </c>
      <c r="AJ45" s="214">
        <v>-6794.737745936</v>
      </c>
      <c r="AK45" s="214">
        <v>-6180.455172131999</v>
      </c>
      <c r="AL45" s="214">
        <v>-6221.812427944001</v>
      </c>
      <c r="AM45" s="214">
        <v>-6040.96975755</v>
      </c>
      <c r="AN45" s="214">
        <v>-5993.33982975</v>
      </c>
      <c r="AO45" s="214">
        <v>-6115.43388456</v>
      </c>
      <c r="AP45" s="214">
        <v>-5824.909089090001</v>
      </c>
      <c r="AQ45" s="214">
        <v>-5609.434009725</v>
      </c>
      <c r="AR45" s="214">
        <v>-5389.9096797</v>
      </c>
      <c r="AS45" s="214">
        <v>-5340.941832383999</v>
      </c>
      <c r="AT45" s="214">
        <v>-5193.9740428919995</v>
      </c>
      <c r="AU45" s="214">
        <v>-5233.97574351</v>
      </c>
      <c r="AV45" s="214">
        <v>-5103.554996735999</v>
      </c>
      <c r="AW45" s="214">
        <v>-5124.048218376999</v>
      </c>
      <c r="AX45" s="214">
        <v>-5140.150690576</v>
      </c>
      <c r="AY45" s="214">
        <v>-5185.737895472</v>
      </c>
      <c r="AZ45" s="214">
        <v>-5149.443462388</v>
      </c>
      <c r="BA45" s="214">
        <v>-5231.67726312</v>
      </c>
      <c r="BB45" s="214">
        <v>-5182.135202568</v>
      </c>
      <c r="BC45" s="214">
        <v>-5191.080856919999</v>
      </c>
      <c r="BD45" s="214">
        <v>-5189.876042301999</v>
      </c>
      <c r="BE45" s="214">
        <v>-5345.961955355</v>
      </c>
      <c r="BF45" s="214">
        <v>-5360.903045874999</v>
      </c>
      <c r="BG45" s="214">
        <v>-5550.8554972599995</v>
      </c>
      <c r="BH45" s="214">
        <v>-5565.360574229</v>
      </c>
      <c r="BI45" s="214">
        <v>-5521.0969275</v>
      </c>
      <c r="BJ45" s="214">
        <v>-5590.4710067999995</v>
      </c>
      <c r="BK45" s="214">
        <v>-5574.209628935999</v>
      </c>
      <c r="BL45" s="214">
        <v>-5475.337761600001</v>
      </c>
      <c r="BM45" s="214">
        <v>-5482.170743399999</v>
      </c>
      <c r="BN45" s="214">
        <v>-5355.124094501999</v>
      </c>
      <c r="BO45" s="214">
        <v>-5398.476233126759</v>
      </c>
      <c r="BP45" s="214">
        <v>-5411.391126624</v>
      </c>
      <c r="BQ45" s="214">
        <v>-5405.928686912</v>
      </c>
      <c r="BR45" s="214">
        <v>-5462.050113024</v>
      </c>
      <c r="BS45" s="214">
        <v>-5477.979237696</v>
      </c>
      <c r="BT45" s="214">
        <v>-5487.98887708</v>
      </c>
      <c r="BU45" s="214">
        <v>-5503.1961599999995</v>
      </c>
      <c r="BV45" s="214">
        <v>-5650.0528041</v>
      </c>
      <c r="BW45" s="214">
        <v>-5800.4943550200005</v>
      </c>
      <c r="BX45" s="214">
        <v>-5744.6198365499995</v>
      </c>
      <c r="BY45" s="214">
        <v>-5737.767826878</v>
      </c>
      <c r="BZ45" s="214">
        <v>-5716.353739185</v>
      </c>
      <c r="CA45" s="214">
        <v>-5705.007489684</v>
      </c>
      <c r="CB45" s="214">
        <v>-5489.036128422</v>
      </c>
      <c r="CC45" s="214">
        <v>-5456.1119210980005</v>
      </c>
      <c r="CD45" s="214">
        <v>-5402.063995812</v>
      </c>
      <c r="CE45" s="214">
        <v>-5431.552949619999</v>
      </c>
      <c r="CF45" s="214">
        <v>-5516.84926128</v>
      </c>
      <c r="CG45" s="214">
        <v>-5680.47106704</v>
      </c>
      <c r="CH45" s="214">
        <v>-5196.362646719998</v>
      </c>
      <c r="CI45" s="214">
        <v>-5082.925220352</v>
      </c>
      <c r="CJ45" s="214">
        <v>-5496.841663488001</v>
      </c>
      <c r="CK45" s="214">
        <v>-5527.028075519999</v>
      </c>
      <c r="CL45" s="214">
        <v>-5474.9302271999995</v>
      </c>
      <c r="CM45" s="214">
        <v>-5892.850607615999</v>
      </c>
      <c r="CN45" s="214">
        <v>-5300.0802231299995</v>
      </c>
      <c r="CO45" s="214">
        <v>-5625.3715136599985</v>
      </c>
      <c r="CP45" s="214">
        <v>-5813.948567439999</v>
      </c>
      <c r="CQ45" s="214">
        <v>-6086.935198797</v>
      </c>
      <c r="CR45" s="214">
        <v>-7424.003250218999</v>
      </c>
      <c r="CS45" s="214">
        <v>-11372.5752516</v>
      </c>
      <c r="CT45" s="214">
        <v>-11180.109017</v>
      </c>
      <c r="CU45" s="214">
        <v>-11430.827023644</v>
      </c>
      <c r="CV45" s="214">
        <v>-12182.862241536</v>
      </c>
      <c r="CW45" s="214">
        <v>-12921.03428112</v>
      </c>
      <c r="CX45" s="214">
        <v>-13855.369801728</v>
      </c>
      <c r="CY45" s="214">
        <v>-14863.142772096</v>
      </c>
      <c r="CZ45" s="214">
        <v>-15137.315393778</v>
      </c>
      <c r="DA45" s="214">
        <v>-16391.625582168002</v>
      </c>
      <c r="DB45" s="214">
        <v>-17454.492245619003</v>
      </c>
    </row>
    <row r="46" spans="1:106" ht="11.25">
      <c r="A46" s="239" t="s">
        <v>253</v>
      </c>
      <c r="B46" s="214">
        <v>-29.839719999999996</v>
      </c>
      <c r="C46" s="214">
        <v>-31.862637</v>
      </c>
      <c r="D46" s="214">
        <v>-31.545658</v>
      </c>
      <c r="E46" s="214">
        <v>-36.893166</v>
      </c>
      <c r="F46" s="214">
        <v>-38.194261</v>
      </c>
      <c r="G46" s="214">
        <v>-37.518795999999995</v>
      </c>
      <c r="H46" s="214">
        <v>-36.77623</v>
      </c>
      <c r="I46" s="214">
        <v>-34.264624999999995</v>
      </c>
      <c r="J46" s="214">
        <v>-33.989618</v>
      </c>
      <c r="K46" s="214">
        <v>-32.007495999999996</v>
      </c>
      <c r="L46" s="214">
        <v>-32.481689</v>
      </c>
      <c r="M46" s="214">
        <v>-32.717841</v>
      </c>
      <c r="N46" s="214">
        <v>-32.940673000000004</v>
      </c>
      <c r="O46" s="214">
        <v>-29.202848000000003</v>
      </c>
      <c r="P46" s="214">
        <v>-27.567943999999997</v>
      </c>
      <c r="Q46" s="214">
        <v>-28.156403</v>
      </c>
      <c r="R46" s="214">
        <v>-33.347655</v>
      </c>
      <c r="S46" s="214">
        <v>-30.279819</v>
      </c>
      <c r="T46" s="214">
        <v>-3570.339816</v>
      </c>
      <c r="U46" s="214">
        <v>-3620.855774</v>
      </c>
      <c r="V46" s="214">
        <v>-3890.534748</v>
      </c>
      <c r="W46" s="214">
        <v>-3966.6655269999997</v>
      </c>
      <c r="X46" s="214">
        <v>-3970.7752189999997</v>
      </c>
      <c r="Y46" s="214">
        <v>-4553.0508219221</v>
      </c>
      <c r="Z46" s="214">
        <v>-4716.5978180416005</v>
      </c>
      <c r="AA46" s="214">
        <v>-4708.116233512101</v>
      </c>
      <c r="AB46" s="214">
        <v>-4856.817216654899</v>
      </c>
      <c r="AC46" s="214">
        <v>-5447.3334482851</v>
      </c>
      <c r="AD46" s="214">
        <v>-5277.729013941999</v>
      </c>
      <c r="AE46" s="214">
        <v>-37.095929</v>
      </c>
      <c r="AF46" s="214">
        <v>-39.668917</v>
      </c>
      <c r="AG46" s="214">
        <v>-41.133474</v>
      </c>
      <c r="AH46" s="214">
        <v>-40.681054</v>
      </c>
      <c r="AI46" s="214">
        <v>-40.477328</v>
      </c>
      <c r="AJ46" s="214">
        <v>-36.960118</v>
      </c>
      <c r="AK46" s="214">
        <v>-47.052002</v>
      </c>
      <c r="AL46" s="214">
        <v>-46.934984</v>
      </c>
      <c r="AM46" s="214">
        <v>-45.97525</v>
      </c>
      <c r="AN46" s="214">
        <v>-46.368476</v>
      </c>
      <c r="AO46" s="214">
        <v>-46.082185</v>
      </c>
      <c r="AP46" s="214">
        <v>-45.143008</v>
      </c>
      <c r="AQ46" s="214">
        <v>-43.525758999999994</v>
      </c>
      <c r="AR46" s="214">
        <v>-43.368003</v>
      </c>
      <c r="AS46" s="214">
        <v>-45.599606</v>
      </c>
      <c r="AT46" s="214">
        <v>-45.165598</v>
      </c>
      <c r="AU46" s="214">
        <v>-42.300314</v>
      </c>
      <c r="AV46" s="214">
        <v>-43.298367</v>
      </c>
      <c r="AW46" s="214">
        <v>-45.170314999999995</v>
      </c>
      <c r="AX46" s="214">
        <v>-45.265752</v>
      </c>
      <c r="AY46" s="214">
        <v>-324.31318999999996</v>
      </c>
      <c r="AZ46" s="214">
        <v>-412.87870300000003</v>
      </c>
      <c r="BA46" s="214">
        <v>-265.614569</v>
      </c>
      <c r="BB46" s="214">
        <v>-323.46297400000003</v>
      </c>
      <c r="BC46" s="214">
        <v>-328.440915</v>
      </c>
      <c r="BD46" s="214">
        <v>-488.414453</v>
      </c>
      <c r="BE46" s="214">
        <v>-260.947362</v>
      </c>
      <c r="BF46" s="214">
        <v>-289.515043</v>
      </c>
      <c r="BG46" s="214">
        <v>-554.6043780000001</v>
      </c>
      <c r="BH46" s="214">
        <v>-447.773461</v>
      </c>
      <c r="BI46" s="214">
        <v>-227.046926</v>
      </c>
      <c r="BJ46" s="214">
        <v>-330.05875100000003</v>
      </c>
      <c r="BK46" s="214">
        <v>-553.12677</v>
      </c>
      <c r="BL46" s="214">
        <v>-188.8592</v>
      </c>
      <c r="BM46" s="214">
        <v>-291.457667</v>
      </c>
      <c r="BN46" s="214">
        <v>-224.27477900000002</v>
      </c>
      <c r="BO46" s="214">
        <v>-802.479826</v>
      </c>
      <c r="BP46" s="214">
        <v>-554.1043020000001</v>
      </c>
      <c r="BQ46" s="214">
        <v>-414.90599199999997</v>
      </c>
      <c r="BR46" s="214">
        <v>-742.14322</v>
      </c>
      <c r="BS46" s="214">
        <v>-1242.011293</v>
      </c>
      <c r="BT46" s="214">
        <v>-916.478253</v>
      </c>
      <c r="BU46" s="214">
        <v>-402.03163699999993</v>
      </c>
      <c r="BV46" s="214">
        <v>-797.605123</v>
      </c>
      <c r="BW46" s="214">
        <v>-656.935381</v>
      </c>
      <c r="BX46" s="214">
        <v>-687.293149</v>
      </c>
      <c r="BY46" s="214">
        <v>-601.562083</v>
      </c>
      <c r="BZ46" s="214">
        <v>-738.529969</v>
      </c>
      <c r="CA46" s="214">
        <v>-641.5292749999999</v>
      </c>
      <c r="CB46" s="214">
        <v>-530.888785</v>
      </c>
      <c r="CC46" s="214">
        <v>-842.0782340000001</v>
      </c>
      <c r="CD46" s="214">
        <v>-865.283867</v>
      </c>
      <c r="CE46" s="214">
        <v>-1220.0938270000001</v>
      </c>
      <c r="CF46" s="214">
        <v>-1216.2020400000001</v>
      </c>
      <c r="CG46" s="214">
        <v>-704.789298</v>
      </c>
      <c r="CH46" s="214">
        <v>-1124.6683620000001</v>
      </c>
      <c r="CI46" s="214">
        <v>-1013.847227</v>
      </c>
      <c r="CJ46" s="214">
        <v>-1506.5777919999998</v>
      </c>
      <c r="CK46" s="214">
        <v>-936.6933489999999</v>
      </c>
      <c r="CL46" s="214">
        <v>-1084.846082</v>
      </c>
      <c r="CM46" s="214">
        <v>-1028.466158</v>
      </c>
      <c r="CN46" s="214">
        <v>-999.764356</v>
      </c>
      <c r="CO46" s="214">
        <v>-1265.637555</v>
      </c>
      <c r="CP46" s="214">
        <v>-1460.949195</v>
      </c>
      <c r="CQ46" s="214">
        <v>-1497.503697</v>
      </c>
      <c r="CR46" s="214">
        <v>-1916.939637</v>
      </c>
      <c r="CS46" s="214">
        <v>-1325.8619330000001</v>
      </c>
      <c r="CT46" s="214">
        <v>-1994.7211380000003</v>
      </c>
      <c r="CU46" s="214">
        <v>-1504.5305280000002</v>
      </c>
      <c r="CV46" s="214">
        <v>-1584.940659</v>
      </c>
      <c r="CW46" s="214">
        <v>-1684.1792750000002</v>
      </c>
      <c r="CX46" s="214">
        <v>-2676.129457</v>
      </c>
      <c r="CY46" s="214">
        <v>-3053.542612</v>
      </c>
      <c r="CZ46" s="214">
        <v>-2294.66412</v>
      </c>
      <c r="DA46" s="214">
        <v>-2470.927342</v>
      </c>
      <c r="DB46" s="214">
        <v>-2575.951358</v>
      </c>
    </row>
    <row r="47" spans="1:106" ht="11.25">
      <c r="A47" s="234" t="s">
        <v>254</v>
      </c>
      <c r="B47" s="214">
        <v>-0.219493</v>
      </c>
      <c r="C47" s="214">
        <v>4.690664</v>
      </c>
      <c r="D47" s="214">
        <v>4.690714</v>
      </c>
      <c r="E47" s="214">
        <v>4.693395000000001</v>
      </c>
      <c r="F47" s="214">
        <v>5.466977999999999</v>
      </c>
      <c r="G47" s="214">
        <v>6.611846</v>
      </c>
      <c r="H47" s="214">
        <v>4.701491</v>
      </c>
      <c r="I47" s="214">
        <v>5.3263039999999995</v>
      </c>
      <c r="J47" s="214">
        <v>5.324405</v>
      </c>
      <c r="K47" s="214">
        <v>30.400431</v>
      </c>
      <c r="L47" s="214">
        <v>28.373139000000002</v>
      </c>
      <c r="M47" s="214">
        <v>-0.756702</v>
      </c>
      <c r="N47" s="214">
        <v>-3.016635</v>
      </c>
      <c r="O47" s="214">
        <v>-4.213775</v>
      </c>
      <c r="P47" s="214">
        <v>-5.556956999999999</v>
      </c>
      <c r="Q47" s="214">
        <v>-5.346965999999999</v>
      </c>
      <c r="R47" s="214">
        <v>-4.444634</v>
      </c>
      <c r="S47" s="214">
        <v>-4.3173010000000005</v>
      </c>
      <c r="T47" s="214">
        <v>-4.857809</v>
      </c>
      <c r="U47" s="214">
        <v>-5.714243000000001</v>
      </c>
      <c r="V47" s="214">
        <v>-4975.830317</v>
      </c>
      <c r="W47" s="214">
        <v>-5067.138695000001</v>
      </c>
      <c r="X47" s="214">
        <v>-5217.037336516909</v>
      </c>
      <c r="Y47" s="214">
        <v>-4968.34278769822</v>
      </c>
      <c r="Z47" s="214">
        <v>-5122.5908743295</v>
      </c>
      <c r="AA47" s="214">
        <v>-5042.862024628352</v>
      </c>
      <c r="AB47" s="214">
        <v>-5149.669268295279</v>
      </c>
      <c r="AC47" s="214">
        <v>-5752.683648588394</v>
      </c>
      <c r="AD47" s="214">
        <v>-5435.4118919825</v>
      </c>
      <c r="AE47" s="214">
        <v>-5791.7396603160005</v>
      </c>
      <c r="AF47" s="214">
        <v>-6277.609388332575</v>
      </c>
      <c r="AG47" s="214">
        <v>-6230.707034088001</v>
      </c>
      <c r="AH47" s="214">
        <v>-6251.320172344</v>
      </c>
      <c r="AI47" s="214">
        <v>-6248.946782857906</v>
      </c>
      <c r="AJ47" s="214">
        <v>-6084.316786136001</v>
      </c>
      <c r="AK47" s="214">
        <v>-5569.618755216</v>
      </c>
      <c r="AL47" s="214">
        <v>-5614.805344048001</v>
      </c>
      <c r="AM47" s="214">
        <v>-5401.668612120001</v>
      </c>
      <c r="AN47" s="214">
        <v>-5359.0243664</v>
      </c>
      <c r="AO47" s="214">
        <v>-5426.458561344</v>
      </c>
      <c r="AP47" s="214">
        <v>-5168.517658416</v>
      </c>
      <c r="AQ47" s="214">
        <v>-5289.364206340001</v>
      </c>
      <c r="AR47" s="214">
        <v>-5083.5078476</v>
      </c>
      <c r="AS47" s="214">
        <v>-5036.223609887999</v>
      </c>
      <c r="AT47" s="214">
        <v>-4864.811323344001</v>
      </c>
      <c r="AU47" s="214">
        <v>-4905.374367320001</v>
      </c>
      <c r="AV47" s="214">
        <v>-4745.549145952</v>
      </c>
      <c r="AW47" s="214">
        <v>-4850.003775507999</v>
      </c>
      <c r="AX47" s="214">
        <v>-4861.600056368001</v>
      </c>
      <c r="AY47" s="214">
        <v>-4901.387948984</v>
      </c>
      <c r="AZ47" s="214">
        <v>-4818.663926436</v>
      </c>
      <c r="BA47" s="214">
        <v>-4864.35994264</v>
      </c>
      <c r="BB47" s="214">
        <v>-4816.028109896</v>
      </c>
      <c r="BC47" s="214">
        <v>-4818.1059258800005</v>
      </c>
      <c r="BD47" s="214">
        <v>-4819.7907392239995</v>
      </c>
      <c r="BE47" s="214">
        <v>-4972.278785020001</v>
      </c>
      <c r="BF47" s="214">
        <v>-4970.8077084999995</v>
      </c>
      <c r="BG47" s="214">
        <v>-5134.71488224</v>
      </c>
      <c r="BH47" s="214">
        <v>-5148.544179796</v>
      </c>
      <c r="BI47" s="214">
        <v>-5333.2849648</v>
      </c>
      <c r="BJ47" s="214">
        <v>-5427.2648591199995</v>
      </c>
      <c r="BK47" s="214">
        <v>-5361.244648096</v>
      </c>
      <c r="BL47" s="214">
        <v>-5241.0637266</v>
      </c>
      <c r="BM47" s="214">
        <v>-5229.866155399999</v>
      </c>
      <c r="BN47" s="214">
        <v>-5107.419170372</v>
      </c>
      <c r="BO47" s="214">
        <v>-5217.06834758192</v>
      </c>
      <c r="BP47" s="214">
        <v>-5237.766574367999</v>
      </c>
      <c r="BQ47" s="214">
        <v>-5293.021019248</v>
      </c>
      <c r="BR47" s="214">
        <v>-5332.160905296</v>
      </c>
      <c r="BS47" s="214">
        <v>-5319.606280584001</v>
      </c>
      <c r="BT47" s="214">
        <v>-5499.27299982</v>
      </c>
      <c r="BU47" s="214">
        <v>-5441.436885000001</v>
      </c>
      <c r="BV47" s="214">
        <v>-5880.7178837599995</v>
      </c>
      <c r="BW47" s="214">
        <v>-6001.856684320001</v>
      </c>
      <c r="BX47" s="214">
        <v>-5905.093367800001</v>
      </c>
      <c r="BY47" s="214">
        <v>-5899.675740248</v>
      </c>
      <c r="BZ47" s="214">
        <v>-5857.79135546</v>
      </c>
      <c r="CA47" s="214">
        <v>-5854.884378232</v>
      </c>
      <c r="CB47" s="214">
        <v>-5626.525062436</v>
      </c>
      <c r="CC47" s="214">
        <v>-5577.931235232001</v>
      </c>
      <c r="CD47" s="214">
        <v>-5487.631648208</v>
      </c>
      <c r="CE47" s="214">
        <v>-5474.51170608</v>
      </c>
      <c r="CF47" s="214">
        <v>-5545.11282352</v>
      </c>
      <c r="CG47" s="214">
        <v>-5662.88692744</v>
      </c>
      <c r="CH47" s="214">
        <v>-5607.48766036</v>
      </c>
      <c r="CI47" s="214">
        <v>-5398.052552084</v>
      </c>
      <c r="CJ47" s="214">
        <v>-5770.086239696001</v>
      </c>
      <c r="CK47" s="214">
        <v>-5804.787004839999</v>
      </c>
      <c r="CL47" s="214">
        <v>-5726.1784494</v>
      </c>
      <c r="CM47" s="214">
        <v>-6156.600817772</v>
      </c>
      <c r="CN47" s="214">
        <v>-6118.0817949600005</v>
      </c>
      <c r="CO47" s="214">
        <v>-6472.101070719999</v>
      </c>
      <c r="CP47" s="214">
        <v>-6673.03513648</v>
      </c>
      <c r="CQ47" s="214">
        <v>-9137.575616924</v>
      </c>
      <c r="CR47" s="214">
        <v>-11102.140939347999</v>
      </c>
      <c r="CS47" s="214">
        <v>-9178.78887988</v>
      </c>
      <c r="CT47" s="214">
        <v>-9462.599278</v>
      </c>
      <c r="CU47" s="214">
        <v>-9676.192661676</v>
      </c>
      <c r="CV47" s="214">
        <v>-7801.943036543999</v>
      </c>
      <c r="CW47" s="214">
        <v>-8274.65785648</v>
      </c>
      <c r="CX47" s="214">
        <v>-8872.992919111999</v>
      </c>
      <c r="CY47" s="214">
        <v>-9689.381854984</v>
      </c>
      <c r="CZ47" s="214">
        <v>-10420.455921832</v>
      </c>
      <c r="DA47" s="214">
        <v>-11287.790690992002</v>
      </c>
      <c r="DB47" s="214">
        <v>-12015.557116036</v>
      </c>
    </row>
    <row r="48" spans="1:106" ht="11.25">
      <c r="A48" s="239" t="s">
        <v>246</v>
      </c>
      <c r="B48" s="214">
        <v>-0.009051257731958763</v>
      </c>
      <c r="C48" s="214">
        <v>0.19263507186858314</v>
      </c>
      <c r="D48" s="214">
        <v>0.19295409296585767</v>
      </c>
      <c r="E48" s="214">
        <v>0.1937018159306645</v>
      </c>
      <c r="F48" s="214">
        <v>0.2264696768848384</v>
      </c>
      <c r="G48" s="214">
        <v>0.2749208316008316</v>
      </c>
      <c r="H48" s="214">
        <v>0.19696233766233764</v>
      </c>
      <c r="I48" s="214">
        <v>0.22128392189447443</v>
      </c>
      <c r="J48" s="214">
        <v>0.22038100165562913</v>
      </c>
      <c r="K48" s="214">
        <v>1.2515615891313299</v>
      </c>
      <c r="L48" s="214">
        <v>1.1585601878317682</v>
      </c>
      <c r="M48" s="214">
        <v>-0.029674588235294116</v>
      </c>
      <c r="N48" s="214">
        <v>-0.11687853545137544</v>
      </c>
      <c r="O48" s="214">
        <v>-0.15770116017964073</v>
      </c>
      <c r="P48" s="214">
        <v>-0.20039513162639735</v>
      </c>
      <c r="Q48" s="214">
        <v>-0.19422324736650923</v>
      </c>
      <c r="R48" s="214">
        <v>-0.165720879940343</v>
      </c>
      <c r="S48" s="214">
        <v>-0.1616361287907151</v>
      </c>
      <c r="T48" s="214">
        <v>-0.1790567268706229</v>
      </c>
      <c r="U48" s="214">
        <v>-0.2056962922966163</v>
      </c>
      <c r="V48" s="214">
        <v>-174.04093448758306</v>
      </c>
      <c r="W48" s="214">
        <v>-169.9811705803422</v>
      </c>
      <c r="X48" s="214">
        <v>-175.4805696776626</v>
      </c>
      <c r="Y48" s="214">
        <v>-170.20701567996642</v>
      </c>
      <c r="Z48" s="214">
        <v>-169.39784637333005</v>
      </c>
      <c r="AA48" s="214">
        <v>-167.0374966753346</v>
      </c>
      <c r="AB48" s="214">
        <v>-165.53099544504272</v>
      </c>
      <c r="AC48" s="214">
        <v>-164.88058608737157</v>
      </c>
      <c r="AD48" s="214">
        <v>-160.81100272137573</v>
      </c>
      <c r="AE48" s="214">
        <v>-165.33655895849273</v>
      </c>
      <c r="AF48" s="214">
        <v>-170.17103248394076</v>
      </c>
      <c r="AG48" s="214">
        <v>-168.3065109153971</v>
      </c>
      <c r="AH48" s="214">
        <v>-172.97510161438848</v>
      </c>
      <c r="AI48" s="214">
        <v>-174.45412570792593</v>
      </c>
      <c r="AJ48" s="214">
        <v>-171.97051402306388</v>
      </c>
      <c r="AK48" s="214">
        <v>-170.95207965672193</v>
      </c>
      <c r="AL48" s="214">
        <v>-173.40350043384805</v>
      </c>
      <c r="AM48" s="214">
        <v>-172.79810019577738</v>
      </c>
      <c r="AN48" s="214">
        <v>-174.16393780955477</v>
      </c>
      <c r="AO48" s="214">
        <v>-176.70005084155</v>
      </c>
      <c r="AP48" s="214">
        <v>-174.49418158055366</v>
      </c>
      <c r="AQ48" s="214">
        <v>-185.39657225166494</v>
      </c>
      <c r="AR48" s="214">
        <v>-184.78763531806615</v>
      </c>
      <c r="AS48" s="214">
        <v>-185.7014605415929</v>
      </c>
      <c r="AT48" s="214">
        <v>-178.9849640671082</v>
      </c>
      <c r="AU48" s="214">
        <v>-181.88262392732668</v>
      </c>
      <c r="AV48" s="214">
        <v>-176.5457271559524</v>
      </c>
      <c r="AW48" s="214">
        <v>-177.59076439062613</v>
      </c>
      <c r="AX48" s="214">
        <v>-178.80103186347924</v>
      </c>
      <c r="AY48" s="214">
        <v>-179.01343860423668</v>
      </c>
      <c r="AZ48" s="214">
        <v>-176.44320492259246</v>
      </c>
      <c r="BA48" s="214">
        <v>-175.4819604126984</v>
      </c>
      <c r="BB48" s="214">
        <v>-170.84172081929762</v>
      </c>
      <c r="BC48" s="214">
        <v>-171.21911605828004</v>
      </c>
      <c r="BD48" s="214">
        <v>-169.59151088050666</v>
      </c>
      <c r="BE48" s="214">
        <v>-171.1627808956971</v>
      </c>
      <c r="BF48" s="214">
        <v>-172.89765942608693</v>
      </c>
      <c r="BG48" s="214">
        <v>-172.30586853154364</v>
      </c>
      <c r="BH48" s="214">
        <v>-171.675364448016</v>
      </c>
      <c r="BI48" s="214">
        <v>-179.27008285042018</v>
      </c>
      <c r="BJ48" s="214">
        <v>-179.7107569245033</v>
      </c>
      <c r="BK48" s="214">
        <v>-174.74721799530639</v>
      </c>
      <c r="BL48" s="214">
        <v>-172.12031942857143</v>
      </c>
      <c r="BM48" s="214">
        <v>-172.6598268537471</v>
      </c>
      <c r="BN48" s="214">
        <v>-171.44743774326955</v>
      </c>
      <c r="BO48" s="214">
        <v>-174.076354607338</v>
      </c>
      <c r="BP48" s="214">
        <v>-174.4759018776815</v>
      </c>
      <c r="BQ48" s="214">
        <v>-176.49286492990998</v>
      </c>
      <c r="BR48" s="214">
        <v>-178.15439042084864</v>
      </c>
      <c r="BS48" s="214">
        <v>-177.6755604737475</v>
      </c>
      <c r="BT48" s="214">
        <v>-183.0040931720466</v>
      </c>
      <c r="BU48" s="214">
        <v>-180.89883261303197</v>
      </c>
      <c r="BV48" s="214">
        <v>-188.66595713057424</v>
      </c>
      <c r="BW48" s="214">
        <v>-188.9158540862449</v>
      </c>
      <c r="BX48" s="214">
        <v>-187.46328151746036</v>
      </c>
      <c r="BY48" s="214">
        <v>-188.0075124362014</v>
      </c>
      <c r="BZ48" s="214">
        <v>-186.25727680317965</v>
      </c>
      <c r="CA48" s="214">
        <v>-186.93755996909323</v>
      </c>
      <c r="CB48" s="214">
        <v>-183.93347703288654</v>
      </c>
      <c r="CC48" s="214">
        <v>-181.6324075295344</v>
      </c>
      <c r="CD48" s="214">
        <v>-176.2245230638407</v>
      </c>
      <c r="CE48" s="214">
        <v>-174.34750656305735</v>
      </c>
      <c r="CF48" s="214">
        <v>-172.20847278012423</v>
      </c>
      <c r="CG48" s="214">
        <v>-168.53830141190477</v>
      </c>
      <c r="CH48" s="214">
        <v>-163.81792755945077</v>
      </c>
      <c r="CI48" s="214">
        <v>-160.70415457231317</v>
      </c>
      <c r="CJ48" s="214">
        <v>-155.6957970776039</v>
      </c>
      <c r="CK48" s="214">
        <v>-158.8177019108071</v>
      </c>
      <c r="CL48" s="214">
        <v>-156.36751636810487</v>
      </c>
      <c r="CM48" s="214">
        <v>-157.98308487995894</v>
      </c>
      <c r="CN48" s="214">
        <v>-155.79530926814363</v>
      </c>
      <c r="CO48" s="214">
        <v>-156.29319175851242</v>
      </c>
      <c r="CP48" s="214">
        <v>-155.91203589906542</v>
      </c>
      <c r="CQ48" s="214">
        <v>-202.92195462855872</v>
      </c>
      <c r="CR48" s="214">
        <v>-198.5716497826507</v>
      </c>
      <c r="CS48" s="214">
        <v>-199.97361394074073</v>
      </c>
      <c r="CT48" s="214">
        <v>-198.58550426023086</v>
      </c>
      <c r="CU48" s="214">
        <v>-198.7305948177449</v>
      </c>
      <c r="CV48" s="214">
        <v>-153.34007540377357</v>
      </c>
      <c r="CW48" s="214">
        <v>-154.26282357345264</v>
      </c>
      <c r="CX48" s="214">
        <v>-152.69304627623472</v>
      </c>
      <c r="CY48" s="214">
        <v>-152.25301469176617</v>
      </c>
      <c r="CZ48" s="214">
        <v>-151.65850562992287</v>
      </c>
      <c r="DA48" s="214">
        <v>-152.45530376812536</v>
      </c>
      <c r="DB48" s="214">
        <v>-151.9225833358958</v>
      </c>
    </row>
    <row r="49" spans="1:106" ht="11.25">
      <c r="A49" s="240" t="s">
        <v>156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</row>
    <row r="50" spans="1:106" ht="11.25">
      <c r="A50" s="232" t="s">
        <v>255</v>
      </c>
      <c r="B50" s="214">
        <v>-21504.715376007407</v>
      </c>
      <c r="C50" s="214">
        <v>-20881.760523057026</v>
      </c>
      <c r="D50" s="214">
        <v>-26586.026073993886</v>
      </c>
      <c r="E50" s="214">
        <v>-26090.050015135424</v>
      </c>
      <c r="F50" s="214">
        <v>-25592.53740347054</v>
      </c>
      <c r="G50" s="214">
        <v>-25455.101932031754</v>
      </c>
      <c r="H50" s="214">
        <v>-24135.05771846223</v>
      </c>
      <c r="I50" s="214">
        <v>-25709.916754961705</v>
      </c>
      <c r="J50" s="214">
        <v>-23186.232462136457</v>
      </c>
      <c r="K50" s="214">
        <v>-18973.145948610967</v>
      </c>
      <c r="L50" s="214">
        <v>-20044.49020211053</v>
      </c>
      <c r="M50" s="214">
        <v>-22621.205205183</v>
      </c>
      <c r="N50" s="214">
        <v>-22801.587672007066</v>
      </c>
      <c r="O50" s="214">
        <v>-24720.261346329775</v>
      </c>
      <c r="P50" s="214">
        <v>-25010.792258303598</v>
      </c>
      <c r="Q50" s="214">
        <v>-24697.94922095691</v>
      </c>
      <c r="R50" s="214">
        <v>-24076.748278114366</v>
      </c>
      <c r="S50" s="214">
        <v>-24356.320397017473</v>
      </c>
      <c r="T50" s="214">
        <v>-24053.434441780417</v>
      </c>
      <c r="U50" s="214">
        <v>-26579.086977987987</v>
      </c>
      <c r="V50" s="214">
        <v>-27573.21457077015</v>
      </c>
      <c r="W50" s="214">
        <v>-27429.349457436023</v>
      </c>
      <c r="X50" s="214">
        <v>-25433.247139604726</v>
      </c>
      <c r="Y50" s="214">
        <v>-25197.11301597702</v>
      </c>
      <c r="Z50" s="214">
        <v>-25944.951018340827</v>
      </c>
      <c r="AA50" s="214">
        <v>-23784.118504255053</v>
      </c>
      <c r="AB50" s="214">
        <v>-24548.38083165818</v>
      </c>
      <c r="AC50" s="214">
        <v>-29142.350397448434</v>
      </c>
      <c r="AD50" s="214">
        <v>-25272.425965965387</v>
      </c>
      <c r="AE50" s="214">
        <v>-30252.251991965953</v>
      </c>
      <c r="AF50" s="214">
        <v>-34005.09088403979</v>
      </c>
      <c r="AG50" s="214">
        <v>-31131.693171890285</v>
      </c>
      <c r="AH50" s="214">
        <v>-29484.207107364018</v>
      </c>
      <c r="AI50" s="214">
        <v>-27105.624916249428</v>
      </c>
      <c r="AJ50" s="214">
        <v>-23186.50086382765</v>
      </c>
      <c r="AK50" s="214">
        <v>-25488.999200346112</v>
      </c>
      <c r="AL50" s="214">
        <v>-25689.372811170833</v>
      </c>
      <c r="AM50" s="214">
        <v>-25171.494391882603</v>
      </c>
      <c r="AN50" s="214">
        <v>-24151.441394828664</v>
      </c>
      <c r="AO50" s="214">
        <v>-25107.995760845675</v>
      </c>
      <c r="AP50" s="214">
        <v>-24855.63147762794</v>
      </c>
      <c r="AQ50" s="214">
        <v>-24195.46041970121</v>
      </c>
      <c r="AR50" s="214">
        <v>-25309.784934761592</v>
      </c>
      <c r="AS50" s="214">
        <v>-25301.908322281317</v>
      </c>
      <c r="AT50" s="214">
        <v>-22062.779876830216</v>
      </c>
      <c r="AU50" s="214">
        <v>-22714.85843157681</v>
      </c>
      <c r="AV50" s="214">
        <v>-21518.845903157377</v>
      </c>
      <c r="AW50" s="214">
        <v>-22585.55113318021</v>
      </c>
      <c r="AX50" s="214">
        <v>-21354.940235300397</v>
      </c>
      <c r="AY50" s="214">
        <v>-22956.2031252735</v>
      </c>
      <c r="AZ50" s="214">
        <v>-24482.870059512257</v>
      </c>
      <c r="BA50" s="214">
        <v>-23166.62336421903</v>
      </c>
      <c r="BB50" s="214">
        <v>-26016.40245344852</v>
      </c>
      <c r="BC50" s="214">
        <v>-25944.807401103848</v>
      </c>
      <c r="BD50" s="214">
        <v>-29702.48492140641</v>
      </c>
      <c r="BE50" s="214">
        <v>-30783.27289777254</v>
      </c>
      <c r="BF50" s="214">
        <v>-36194.99738146774</v>
      </c>
      <c r="BG50" s="214">
        <v>-37150.51338976488</v>
      </c>
      <c r="BH50" s="214">
        <v>-33818.65112134799</v>
      </c>
      <c r="BI50" s="214">
        <v>-32026.54487363388</v>
      </c>
      <c r="BJ50" s="214">
        <v>-32050.353011371357</v>
      </c>
      <c r="BK50" s="214">
        <v>-30935.781412031112</v>
      </c>
      <c r="BL50" s="214">
        <v>-27181.947469125407</v>
      </c>
      <c r="BM50" s="214">
        <v>-23957.08075499878</v>
      </c>
      <c r="BN50" s="214">
        <v>-21582.46373882557</v>
      </c>
      <c r="BO50" s="214">
        <v>-23866.680225800093</v>
      </c>
      <c r="BP50" s="214">
        <v>-26152.28633350842</v>
      </c>
      <c r="BQ50" s="214">
        <v>-38436.257707985955</v>
      </c>
      <c r="BR50" s="214">
        <v>-38434.24240661305</v>
      </c>
      <c r="BS50" s="214">
        <v>-40672.178710699154</v>
      </c>
      <c r="BT50" s="214">
        <v>-38665.846872783906</v>
      </c>
      <c r="BU50" s="214">
        <v>-38175.18119580134</v>
      </c>
      <c r="BV50" s="214">
        <v>-40092.42856324514</v>
      </c>
      <c r="BW50" s="214">
        <v>-38505.09467289491</v>
      </c>
      <c r="BX50" s="214">
        <v>-50371.617677862494</v>
      </c>
      <c r="BY50" s="214">
        <v>-48981.72782333254</v>
      </c>
      <c r="BZ50" s="214">
        <v>-47047.04744821666</v>
      </c>
      <c r="CA50" s="214">
        <v>-45065.75155086965</v>
      </c>
      <c r="CB50" s="214">
        <v>-42172.91432939972</v>
      </c>
      <c r="CC50" s="214">
        <v>-42497.20987010365</v>
      </c>
      <c r="CD50" s="214">
        <v>-38488.594131442704</v>
      </c>
      <c r="CE50" s="214">
        <v>-33846.590800370934</v>
      </c>
      <c r="CF50" s="214">
        <v>-32081.22017320398</v>
      </c>
      <c r="CG50" s="214">
        <v>-34234.973780626606</v>
      </c>
      <c r="CH50" s="214">
        <v>-31512.93955897897</v>
      </c>
      <c r="CI50" s="214">
        <v>-24925.95645231752</v>
      </c>
      <c r="CJ50" s="214">
        <v>-32422.92762401703</v>
      </c>
      <c r="CK50" s="214">
        <v>-30166.63020320474</v>
      </c>
      <c r="CL50" s="214">
        <v>-26550.861198063863</v>
      </c>
      <c r="CM50" s="214">
        <v>-37132.40690793006</v>
      </c>
      <c r="CN50" s="214">
        <v>-37605.71436077691</v>
      </c>
      <c r="CO50" s="214">
        <v>-39363.69253156776</v>
      </c>
      <c r="CP50" s="214">
        <v>-30906.147572296337</v>
      </c>
      <c r="CQ50" s="214">
        <v>-28443.407081258625</v>
      </c>
      <c r="CR50" s="214">
        <v>-33970.15001265167</v>
      </c>
      <c r="CS50" s="214">
        <v>-17878.018340686824</v>
      </c>
      <c r="CT50" s="214">
        <v>-17845.344403235296</v>
      </c>
      <c r="CU50" s="214">
        <v>-16698.330111995172</v>
      </c>
      <c r="CV50" s="214">
        <v>-15717.551596587777</v>
      </c>
      <c r="CW50" s="214">
        <v>-17019.454741328787</v>
      </c>
      <c r="CX50" s="214">
        <v>-17381.93562487547</v>
      </c>
      <c r="CY50" s="214">
        <v>-30576.81126456345</v>
      </c>
      <c r="CZ50" s="214">
        <v>-36928.20126394791</v>
      </c>
      <c r="DA50" s="214">
        <v>-33889.63104987671</v>
      </c>
      <c r="DB50" s="214">
        <v>-34200.31499799084</v>
      </c>
    </row>
    <row r="51" spans="1:106" ht="11.25">
      <c r="A51" s="234" t="s">
        <v>256</v>
      </c>
      <c r="B51" s="214">
        <v>-20136.414681000002</v>
      </c>
      <c r="C51" s="214">
        <v>-19342.931159</v>
      </c>
      <c r="D51" s="214">
        <v>-25075.965251</v>
      </c>
      <c r="E51" s="214">
        <v>-25132.385706999998</v>
      </c>
      <c r="F51" s="214">
        <v>-25138.026768000003</v>
      </c>
      <c r="G51" s="214">
        <v>-25037.1408</v>
      </c>
      <c r="H51" s="214">
        <v>-24279.118304</v>
      </c>
      <c r="I51" s="214">
        <v>-25769.424662000005</v>
      </c>
      <c r="J51" s="214">
        <v>-24814.919422000003</v>
      </c>
      <c r="K51" s="214">
        <v>-23121.244499</v>
      </c>
      <c r="L51" s="214">
        <v>-22720.732812000002</v>
      </c>
      <c r="M51" s="214">
        <v>-23897.895401</v>
      </c>
      <c r="N51" s="214">
        <v>-25214.626265</v>
      </c>
      <c r="O51" s="214">
        <v>-25594.636844</v>
      </c>
      <c r="P51" s="214">
        <v>-25884.375046</v>
      </c>
      <c r="Q51" s="214">
        <v>-25789.631355999998</v>
      </c>
      <c r="R51" s="214">
        <v>-25843.461689000007</v>
      </c>
      <c r="S51" s="214">
        <v>-25508.055856</v>
      </c>
      <c r="T51" s="214">
        <v>-24447.995418000006</v>
      </c>
      <c r="U51" s="214">
        <v>-27031.371269</v>
      </c>
      <c r="V51" s="214">
        <v>-26880.407999</v>
      </c>
      <c r="W51" s="214">
        <v>-24824.638295</v>
      </c>
      <c r="X51" s="214">
        <v>-21922.139734</v>
      </c>
      <c r="Y51" s="214">
        <v>-25301.893706000006</v>
      </c>
      <c r="Z51" s="214">
        <v>-23093.15762</v>
      </c>
      <c r="AA51" s="214">
        <v>-22592.072462999997</v>
      </c>
      <c r="AB51" s="214">
        <v>-23321.357271000004</v>
      </c>
      <c r="AC51" s="214">
        <v>-23537.212005</v>
      </c>
      <c r="AD51" s="214">
        <v>-23485.08038</v>
      </c>
      <c r="AE51" s="214">
        <v>-24917.007567999997</v>
      </c>
      <c r="AF51" s="214">
        <v>-25050.136754999996</v>
      </c>
      <c r="AG51" s="214">
        <v>-21884.313427</v>
      </c>
      <c r="AH51" s="214">
        <v>-21099.592871000004</v>
      </c>
      <c r="AI51" s="214">
        <v>-19431.847985000004</v>
      </c>
      <c r="AJ51" s="214">
        <v>-17562.344167</v>
      </c>
      <c r="AK51" s="214">
        <v>-20630.295895000003</v>
      </c>
      <c r="AL51" s="214">
        <v>-22177.302064999996</v>
      </c>
      <c r="AM51" s="214">
        <v>-20993.704959000002</v>
      </c>
      <c r="AN51" s="214">
        <v>-23721.149017000007</v>
      </c>
      <c r="AO51" s="214">
        <v>-23303.711932000002</v>
      </c>
      <c r="AP51" s="214">
        <v>-25131.347205000005</v>
      </c>
      <c r="AQ51" s="214">
        <v>-26946.536230999995</v>
      </c>
      <c r="AR51" s="214">
        <v>-28614.137590000002</v>
      </c>
      <c r="AS51" s="214">
        <v>-29338.325961</v>
      </c>
      <c r="AT51" s="214">
        <v>-30250.508635000002</v>
      </c>
      <c r="AU51" s="214">
        <v>-29766.284058</v>
      </c>
      <c r="AV51" s="214">
        <v>-25675.153597</v>
      </c>
      <c r="AW51" s="214">
        <v>-26775.796756</v>
      </c>
      <c r="AX51" s="214">
        <v>-27544.537235999996</v>
      </c>
      <c r="AY51" s="214">
        <v>-26706.777246999998</v>
      </c>
      <c r="AZ51" s="214">
        <v>-26214.798029999998</v>
      </c>
      <c r="BA51" s="214">
        <v>-23218.031265999998</v>
      </c>
      <c r="BB51" s="214">
        <v>-29995.968914999998</v>
      </c>
      <c r="BC51" s="214">
        <v>-28574.094106999997</v>
      </c>
      <c r="BD51" s="214">
        <v>-28263.166428999997</v>
      </c>
      <c r="BE51" s="214">
        <v>-25775.646317</v>
      </c>
      <c r="BF51" s="214">
        <v>-27593.023913999998</v>
      </c>
      <c r="BG51" s="214">
        <v>-25060.586282999997</v>
      </c>
      <c r="BH51" s="214">
        <v>-27513.675729000002</v>
      </c>
      <c r="BI51" s="214">
        <v>-27566.797315999996</v>
      </c>
      <c r="BJ51" s="214">
        <v>-29000.414687999997</v>
      </c>
      <c r="BK51" s="214">
        <v>-27460.398357</v>
      </c>
      <c r="BL51" s="214">
        <v>-26776.960802999994</v>
      </c>
      <c r="BM51" s="214">
        <v>-22961.150799999996</v>
      </c>
      <c r="BN51" s="214">
        <v>-26237.141512999995</v>
      </c>
      <c r="BO51" s="214">
        <v>-33722.83740599999</v>
      </c>
      <c r="BP51" s="214">
        <v>-37785.864925</v>
      </c>
      <c r="BQ51" s="214">
        <v>-51787.19151799999</v>
      </c>
      <c r="BR51" s="214">
        <v>-48675.428956</v>
      </c>
      <c r="BS51" s="214">
        <v>-47424.75189100001</v>
      </c>
      <c r="BT51" s="214">
        <v>-49415.139116000006</v>
      </c>
      <c r="BU51" s="214">
        <v>-45690.286671999995</v>
      </c>
      <c r="BV51" s="214">
        <v>-51441.02543399999</v>
      </c>
      <c r="BW51" s="214">
        <v>-48935.157861</v>
      </c>
      <c r="BX51" s="214">
        <v>-63130.80592900001</v>
      </c>
      <c r="BY51" s="214">
        <v>-59231.01960099999</v>
      </c>
      <c r="BZ51" s="214">
        <v>-62449.087812</v>
      </c>
      <c r="CA51" s="214">
        <v>-60756.53639899999</v>
      </c>
      <c r="CB51" s="214">
        <v>-52759.754848</v>
      </c>
      <c r="CC51" s="214">
        <v>-53207.23220299999</v>
      </c>
      <c r="CD51" s="214">
        <v>-52730.209640999994</v>
      </c>
      <c r="CE51" s="214">
        <v>-53762.051895000004</v>
      </c>
      <c r="CF51" s="214">
        <v>-54129.145491</v>
      </c>
      <c r="CG51" s="214">
        <v>-50966.533477</v>
      </c>
      <c r="CH51" s="214">
        <v>-53472.894996999996</v>
      </c>
      <c r="CI51" s="214">
        <v>-51016.13414600001</v>
      </c>
      <c r="CJ51" s="214">
        <v>-50806.336597999994</v>
      </c>
      <c r="CK51" s="214">
        <v>-50761.28023800001</v>
      </c>
      <c r="CL51" s="214">
        <v>-50701.827269</v>
      </c>
      <c r="CM51" s="214">
        <v>-50827.396722000005</v>
      </c>
      <c r="CN51" s="214">
        <v>-51518.370526</v>
      </c>
      <c r="CO51" s="214">
        <v>-51395.648153999995</v>
      </c>
      <c r="CP51" s="214">
        <v>-40792.523369999995</v>
      </c>
      <c r="CQ51" s="214">
        <v>-41679.591543999995</v>
      </c>
      <c r="CR51" s="214">
        <v>-39744.411001</v>
      </c>
      <c r="CS51" s="214">
        <v>-31585.391226000003</v>
      </c>
      <c r="CT51" s="214">
        <v>-28471.097081</v>
      </c>
      <c r="CU51" s="214">
        <v>-27464.581111999996</v>
      </c>
      <c r="CV51" s="214">
        <v>-14880.427078</v>
      </c>
      <c r="CW51" s="214">
        <v>-11346.549756000004</v>
      </c>
      <c r="CX51" s="214">
        <v>-13135.309822999996</v>
      </c>
      <c r="CY51" s="214">
        <v>-16517.758429</v>
      </c>
      <c r="CZ51" s="214">
        <v>-14126.948734999998</v>
      </c>
      <c r="DA51" s="214">
        <v>-12784.635160000005</v>
      </c>
      <c r="DB51" s="214">
        <v>-13541.839432999994</v>
      </c>
    </row>
    <row r="52" spans="1:106" ht="11.25">
      <c r="A52" s="239" t="s">
        <v>257</v>
      </c>
      <c r="B52" s="214">
        <v>6249.999964</v>
      </c>
      <c r="C52" s="214">
        <v>6249.999964</v>
      </c>
      <c r="D52" s="214">
        <v>6249.999964</v>
      </c>
      <c r="E52" s="214">
        <v>6249.999964</v>
      </c>
      <c r="F52" s="214">
        <v>6249.999964</v>
      </c>
      <c r="G52" s="214">
        <v>6358.749964</v>
      </c>
      <c r="H52" s="214">
        <v>6249.999964</v>
      </c>
      <c r="I52" s="214">
        <v>6249.999964</v>
      </c>
      <c r="J52" s="214">
        <v>6249.999964</v>
      </c>
      <c r="K52" s="214">
        <v>6249.999964</v>
      </c>
      <c r="L52" s="214">
        <v>6249.999964</v>
      </c>
      <c r="M52" s="214">
        <v>4608.749964</v>
      </c>
      <c r="N52" s="214">
        <v>6358.749964000001</v>
      </c>
      <c r="O52" s="214">
        <v>6249.999964</v>
      </c>
      <c r="P52" s="214">
        <v>6339.999964</v>
      </c>
      <c r="Q52" s="214">
        <v>6369.999964</v>
      </c>
      <c r="R52" s="214">
        <v>6399.999964</v>
      </c>
      <c r="S52" s="214">
        <v>6429.999964</v>
      </c>
      <c r="T52" s="214">
        <v>6321.249964</v>
      </c>
      <c r="U52" s="214">
        <v>6381.249964</v>
      </c>
      <c r="V52" s="214">
        <v>6381.249964</v>
      </c>
      <c r="W52" s="214">
        <v>6441.249964</v>
      </c>
      <c r="X52" s="214">
        <v>6471.249964</v>
      </c>
      <c r="Y52" s="214">
        <v>4642.499964</v>
      </c>
      <c r="Z52" s="214">
        <v>6392.499964</v>
      </c>
      <c r="AA52" s="214">
        <v>6452.499963999999</v>
      </c>
      <c r="AB52" s="214">
        <v>6452.499964</v>
      </c>
      <c r="AC52" s="214">
        <v>6512.499964</v>
      </c>
      <c r="AD52" s="214">
        <v>6542.499964</v>
      </c>
      <c r="AE52" s="214">
        <v>6270.099964</v>
      </c>
      <c r="AF52" s="214">
        <v>6300.099964</v>
      </c>
      <c r="AG52" s="214">
        <v>6299.999964</v>
      </c>
      <c r="AH52" s="214">
        <v>6324.999964</v>
      </c>
      <c r="AI52" s="214">
        <v>6349.999964</v>
      </c>
      <c r="AJ52" s="214">
        <v>6374.999964</v>
      </c>
      <c r="AK52" s="214">
        <v>4499.999964</v>
      </c>
      <c r="AL52" s="214">
        <v>6249.999964</v>
      </c>
      <c r="AM52" s="214">
        <v>6249.999964</v>
      </c>
      <c r="AN52" s="214">
        <v>6324.999964</v>
      </c>
      <c r="AO52" s="214">
        <v>6349.999964</v>
      </c>
      <c r="AP52" s="214">
        <v>6374.999964</v>
      </c>
      <c r="AQ52" s="214">
        <v>6249.999964</v>
      </c>
      <c r="AR52" s="214">
        <v>6274.999964</v>
      </c>
      <c r="AS52" s="214">
        <v>6274.999964</v>
      </c>
      <c r="AT52" s="214">
        <v>6274.999964</v>
      </c>
      <c r="AU52" s="214">
        <v>6349.999964</v>
      </c>
      <c r="AV52" s="214">
        <v>6349.999964</v>
      </c>
      <c r="AW52" s="214">
        <v>4499.999964</v>
      </c>
      <c r="AX52" s="214">
        <v>8524.999964</v>
      </c>
      <c r="AY52" s="214">
        <v>8549.999964</v>
      </c>
      <c r="AZ52" s="214">
        <v>8574.999964</v>
      </c>
      <c r="BA52" s="214">
        <v>8599.999964</v>
      </c>
      <c r="BB52" s="214">
        <v>8624.999964</v>
      </c>
      <c r="BC52" s="214">
        <v>8649.999964</v>
      </c>
      <c r="BD52" s="214">
        <v>8524.999964</v>
      </c>
      <c r="BE52" s="214">
        <v>8549.999964</v>
      </c>
      <c r="BF52" s="214">
        <v>8574.999964</v>
      </c>
      <c r="BG52" s="214">
        <v>8599.999964</v>
      </c>
      <c r="BH52" s="214">
        <v>8624.999964</v>
      </c>
      <c r="BI52" s="214">
        <v>4499.999964</v>
      </c>
      <c r="BJ52" s="214">
        <v>8524.999964</v>
      </c>
      <c r="BK52" s="214">
        <v>8549.999964</v>
      </c>
      <c r="BL52" s="214">
        <v>12574.999964</v>
      </c>
      <c r="BM52" s="214">
        <v>12574.999964</v>
      </c>
      <c r="BN52" s="214">
        <v>12624.999964</v>
      </c>
      <c r="BO52" s="214">
        <v>12624.999964</v>
      </c>
      <c r="BP52" s="214">
        <v>12524.999964</v>
      </c>
      <c r="BQ52" s="214">
        <v>24549.999969</v>
      </c>
      <c r="BR52" s="214">
        <v>24574.999969</v>
      </c>
      <c r="BS52" s="214">
        <v>24599.999969</v>
      </c>
      <c r="BT52" s="214">
        <v>24564.885312</v>
      </c>
      <c r="BU52" s="214">
        <v>5505.046787</v>
      </c>
      <c r="BV52" s="214">
        <v>12561.342098000001</v>
      </c>
      <c r="BW52" s="214">
        <v>9872.567098000001</v>
      </c>
      <c r="BX52" s="214">
        <v>8394.453098000002</v>
      </c>
      <c r="BY52" s="214">
        <v>10225.226098000001</v>
      </c>
      <c r="BZ52" s="214">
        <v>7785.223098</v>
      </c>
      <c r="CA52" s="214">
        <v>7462.4789710000005</v>
      </c>
      <c r="CB52" s="214">
        <v>13250.751971000002</v>
      </c>
      <c r="CC52" s="214">
        <v>12611.152971000001</v>
      </c>
      <c r="CD52" s="214">
        <v>11964.095971</v>
      </c>
      <c r="CE52" s="214">
        <v>11596.195971000001</v>
      </c>
      <c r="CF52" s="214">
        <v>8362.563972</v>
      </c>
      <c r="CG52" s="214">
        <v>9216.537972</v>
      </c>
      <c r="CH52" s="214">
        <v>7059.915972</v>
      </c>
      <c r="CI52" s="214">
        <v>5448.027972</v>
      </c>
      <c r="CJ52" s="214">
        <v>5932.699972</v>
      </c>
      <c r="CK52" s="214">
        <v>4889.523972</v>
      </c>
      <c r="CL52" s="214">
        <v>6312.444972</v>
      </c>
      <c r="CM52" s="214">
        <v>9670.791972</v>
      </c>
      <c r="CN52" s="214">
        <v>11084.730972000001</v>
      </c>
      <c r="CO52" s="214">
        <v>11426.362201</v>
      </c>
      <c r="CP52" s="214">
        <v>11814.015972000001</v>
      </c>
      <c r="CQ52" s="214">
        <v>7555.238972</v>
      </c>
      <c r="CR52" s="214">
        <v>4398.457972</v>
      </c>
      <c r="CS52" s="214">
        <v>6640.391972</v>
      </c>
      <c r="CT52" s="214">
        <v>8706.265972000001</v>
      </c>
      <c r="CU52" s="214">
        <v>6836.067972</v>
      </c>
      <c r="CV52" s="214">
        <v>17425.745291</v>
      </c>
      <c r="CW52" s="214">
        <v>21818.751435000002</v>
      </c>
      <c r="CX52" s="214">
        <v>31157.141096</v>
      </c>
      <c r="CY52" s="214">
        <v>24793.304354</v>
      </c>
      <c r="CZ52" s="214">
        <v>28738.64207</v>
      </c>
      <c r="DA52" s="214">
        <v>24589.95031</v>
      </c>
      <c r="DB52" s="214">
        <v>21905.109524</v>
      </c>
    </row>
    <row r="53" spans="1:106" ht="11.25">
      <c r="A53" s="239" t="s">
        <v>258</v>
      </c>
      <c r="B53" s="214">
        <v>-26386.414645</v>
      </c>
      <c r="C53" s="214">
        <v>-25592.931123</v>
      </c>
      <c r="D53" s="214">
        <v>-31325.965215</v>
      </c>
      <c r="E53" s="214">
        <v>-31382.385670999996</v>
      </c>
      <c r="F53" s="214">
        <v>-31388.026732000002</v>
      </c>
      <c r="G53" s="214">
        <v>-31395.890764</v>
      </c>
      <c r="H53" s="214">
        <v>-30529.118268</v>
      </c>
      <c r="I53" s="214">
        <v>-32019.424626000004</v>
      </c>
      <c r="J53" s="214">
        <v>-31064.919386</v>
      </c>
      <c r="K53" s="214">
        <v>-29371.244463</v>
      </c>
      <c r="L53" s="214">
        <v>-28970.732776</v>
      </c>
      <c r="M53" s="214">
        <v>-28506.645365</v>
      </c>
      <c r="N53" s="214">
        <v>-31573.376228999998</v>
      </c>
      <c r="O53" s="214">
        <v>-31844.636808</v>
      </c>
      <c r="P53" s="214">
        <v>-32224.37501</v>
      </c>
      <c r="Q53" s="214">
        <v>-32159.631319999997</v>
      </c>
      <c r="R53" s="214">
        <v>-32243.461653000006</v>
      </c>
      <c r="S53" s="214">
        <v>-31938.055819999998</v>
      </c>
      <c r="T53" s="214">
        <v>-30769.245382000005</v>
      </c>
      <c r="U53" s="214">
        <v>-33412.621233</v>
      </c>
      <c r="V53" s="214">
        <v>-33261.657963</v>
      </c>
      <c r="W53" s="214">
        <v>-31265.888259</v>
      </c>
      <c r="X53" s="214">
        <v>-28393.389698</v>
      </c>
      <c r="Y53" s="214">
        <v>-29944.393670000005</v>
      </c>
      <c r="Z53" s="214">
        <v>-29485.657584</v>
      </c>
      <c r="AA53" s="214">
        <v>-29044.572426999996</v>
      </c>
      <c r="AB53" s="214">
        <v>-29773.857235000003</v>
      </c>
      <c r="AC53" s="214">
        <v>-30049.711969</v>
      </c>
      <c r="AD53" s="214">
        <v>-30027.580343999998</v>
      </c>
      <c r="AE53" s="214">
        <v>-31187.107531999998</v>
      </c>
      <c r="AF53" s="214">
        <v>-31350.236718999997</v>
      </c>
      <c r="AG53" s="214">
        <v>-28184.313391</v>
      </c>
      <c r="AH53" s="214">
        <v>-27424.592835000003</v>
      </c>
      <c r="AI53" s="214">
        <v>-25781.847949000003</v>
      </c>
      <c r="AJ53" s="214">
        <v>-23937.344130999998</v>
      </c>
      <c r="AK53" s="214">
        <v>-25130.295859</v>
      </c>
      <c r="AL53" s="214">
        <v>-28427.302028999995</v>
      </c>
      <c r="AM53" s="214">
        <v>-27243.704923</v>
      </c>
      <c r="AN53" s="214">
        <v>-30046.148981000006</v>
      </c>
      <c r="AO53" s="214">
        <v>-29653.711896</v>
      </c>
      <c r="AP53" s="214">
        <v>-31506.347169000004</v>
      </c>
      <c r="AQ53" s="214">
        <v>-33196.53619499999</v>
      </c>
      <c r="AR53" s="214">
        <v>-34889.137554</v>
      </c>
      <c r="AS53" s="214">
        <v>-35613.325925</v>
      </c>
      <c r="AT53" s="214">
        <v>-36525.508599</v>
      </c>
      <c r="AU53" s="214">
        <v>-36116.284022</v>
      </c>
      <c r="AV53" s="214">
        <v>-32025.153561</v>
      </c>
      <c r="AW53" s="214">
        <v>-31275.79672</v>
      </c>
      <c r="AX53" s="214">
        <v>-36069.5372</v>
      </c>
      <c r="AY53" s="214">
        <v>-35256.777211</v>
      </c>
      <c r="AZ53" s="214">
        <v>-34789.797994</v>
      </c>
      <c r="BA53" s="214">
        <v>-31818.03123</v>
      </c>
      <c r="BB53" s="214">
        <v>-38620.968879</v>
      </c>
      <c r="BC53" s="214">
        <v>-37224.094071</v>
      </c>
      <c r="BD53" s="214">
        <v>-36788.166393</v>
      </c>
      <c r="BE53" s="214">
        <v>-34325.646281</v>
      </c>
      <c r="BF53" s="214">
        <v>-36168.023878</v>
      </c>
      <c r="BG53" s="214">
        <v>-33660.586247</v>
      </c>
      <c r="BH53" s="214">
        <v>-36138.675693000005</v>
      </c>
      <c r="BI53" s="214">
        <v>-32066.797279999995</v>
      </c>
      <c r="BJ53" s="214">
        <v>-37525.414652</v>
      </c>
      <c r="BK53" s="214">
        <v>-36010.398321</v>
      </c>
      <c r="BL53" s="214">
        <v>-39351.960767</v>
      </c>
      <c r="BM53" s="214">
        <v>-35536.150764</v>
      </c>
      <c r="BN53" s="214">
        <v>-38862.141477</v>
      </c>
      <c r="BO53" s="214">
        <v>-46347.837369999994</v>
      </c>
      <c r="BP53" s="214">
        <v>-50310.864889000004</v>
      </c>
      <c r="BQ53" s="214">
        <v>-76337.19148699999</v>
      </c>
      <c r="BR53" s="214">
        <v>-73250.428925</v>
      </c>
      <c r="BS53" s="214">
        <v>-72024.75186</v>
      </c>
      <c r="BT53" s="214">
        <v>-73980.024428</v>
      </c>
      <c r="BU53" s="214">
        <v>-51195.333458999994</v>
      </c>
      <c r="BV53" s="214">
        <v>-64002.36753199999</v>
      </c>
      <c r="BW53" s="214">
        <v>-58807.724959</v>
      </c>
      <c r="BX53" s="214">
        <v>-71525.25902700001</v>
      </c>
      <c r="BY53" s="214">
        <v>-69456.24569899999</v>
      </c>
      <c r="BZ53" s="214">
        <v>-70234.31091</v>
      </c>
      <c r="CA53" s="214">
        <v>-68219.01537</v>
      </c>
      <c r="CB53" s="214">
        <v>-66010.506819</v>
      </c>
      <c r="CC53" s="214">
        <v>-65818.385174</v>
      </c>
      <c r="CD53" s="214">
        <v>-64694.305612</v>
      </c>
      <c r="CE53" s="214">
        <v>-65358.247866000005</v>
      </c>
      <c r="CF53" s="214">
        <v>-62491.709463</v>
      </c>
      <c r="CG53" s="214">
        <v>-60183.071448999995</v>
      </c>
      <c r="CH53" s="214">
        <v>-60532.810969</v>
      </c>
      <c r="CI53" s="214">
        <v>-56464.16211800001</v>
      </c>
      <c r="CJ53" s="214">
        <v>-56739.03657</v>
      </c>
      <c r="CK53" s="214">
        <v>-55650.80421000001</v>
      </c>
      <c r="CL53" s="214">
        <v>-57014.272241</v>
      </c>
      <c r="CM53" s="214">
        <v>-60498.188694000004</v>
      </c>
      <c r="CN53" s="214">
        <v>-62603.101498</v>
      </c>
      <c r="CO53" s="214">
        <v>-62822.010355</v>
      </c>
      <c r="CP53" s="214">
        <v>-52606.539342</v>
      </c>
      <c r="CQ53" s="214">
        <v>-49234.830515999995</v>
      </c>
      <c r="CR53" s="214">
        <v>-44142.868973000004</v>
      </c>
      <c r="CS53" s="214">
        <v>-38225.783198000005</v>
      </c>
      <c r="CT53" s="214">
        <v>-37177.363053</v>
      </c>
      <c r="CU53" s="214">
        <v>-34300.649084</v>
      </c>
      <c r="CV53" s="214">
        <v>-32306.172369</v>
      </c>
      <c r="CW53" s="214">
        <v>-33165.301191000006</v>
      </c>
      <c r="CX53" s="214">
        <v>-44292.450918999995</v>
      </c>
      <c r="CY53" s="214">
        <v>-41311.062783</v>
      </c>
      <c r="CZ53" s="214">
        <v>-42865.590805</v>
      </c>
      <c r="DA53" s="214">
        <v>-37374.585470000005</v>
      </c>
      <c r="DB53" s="214">
        <v>-35446.94895699999</v>
      </c>
    </row>
    <row r="54" spans="1:106" ht="11.25">
      <c r="A54" s="234" t="s">
        <v>276</v>
      </c>
      <c r="B54" s="214">
        <v>-3.623661000000027</v>
      </c>
      <c r="C54" s="214">
        <v>-27.520774999999972</v>
      </c>
      <c r="D54" s="214">
        <v>-183.16236800000001</v>
      </c>
      <c r="E54" s="214">
        <v>-168.16031399999997</v>
      </c>
      <c r="F54" s="214">
        <v>9.03603899999996</v>
      </c>
      <c r="G54" s="214">
        <v>-191.727519</v>
      </c>
      <c r="H54" s="214">
        <v>-482.75587299999995</v>
      </c>
      <c r="I54" s="214">
        <v>-1613.8565820000001</v>
      </c>
      <c r="J54" s="214">
        <v>-484.222523</v>
      </c>
      <c r="K54" s="214">
        <v>-259.862618</v>
      </c>
      <c r="L54" s="214">
        <v>-1192.704845</v>
      </c>
      <c r="M54" s="214">
        <v>-1199.609576</v>
      </c>
      <c r="N54" s="214">
        <v>-750.497075</v>
      </c>
      <c r="O54" s="214">
        <v>-1940.042482</v>
      </c>
      <c r="P54" s="214">
        <v>-287.11606900000004</v>
      </c>
      <c r="Q54" s="214">
        <v>-116.06222000000002</v>
      </c>
      <c r="R54" s="214">
        <v>446.94824400000005</v>
      </c>
      <c r="S54" s="214">
        <v>-270.505141</v>
      </c>
      <c r="T54" s="214">
        <v>109.916198</v>
      </c>
      <c r="U54" s="214">
        <v>541.585564</v>
      </c>
      <c r="V54" s="214">
        <v>394.9984130000001</v>
      </c>
      <c r="W54" s="214">
        <v>552.930484</v>
      </c>
      <c r="X54" s="214">
        <v>217.24164199999996</v>
      </c>
      <c r="Y54" s="214">
        <v>2302.2586189999997</v>
      </c>
      <c r="Z54" s="214">
        <v>-121.51545299999995</v>
      </c>
      <c r="AA54" s="214">
        <v>707.778236</v>
      </c>
      <c r="AB54" s="214">
        <v>1686.9447449999998</v>
      </c>
      <c r="AC54" s="214">
        <v>1851.274027</v>
      </c>
      <c r="AD54" s="214">
        <v>2419.8744209999995</v>
      </c>
      <c r="AE54" s="214">
        <v>1811.057629</v>
      </c>
      <c r="AF54" s="214">
        <v>1420.665949</v>
      </c>
      <c r="AG54" s="214">
        <v>1306.184613</v>
      </c>
      <c r="AH54" s="214">
        <v>1885.2377279999998</v>
      </c>
      <c r="AI54" s="214">
        <v>2374.71607</v>
      </c>
      <c r="AJ54" s="214">
        <v>2550.316279</v>
      </c>
      <c r="AK54" s="214">
        <v>436.22357900000003</v>
      </c>
      <c r="AL54" s="214">
        <v>1103.835296</v>
      </c>
      <c r="AM54" s="214">
        <v>291.66496800000004</v>
      </c>
      <c r="AN54" s="214">
        <v>2299.025092</v>
      </c>
      <c r="AO54" s="214">
        <v>1890.25616</v>
      </c>
      <c r="AP54" s="214">
        <v>1856.1889259999998</v>
      </c>
      <c r="AQ54" s="214">
        <v>1512.231422</v>
      </c>
      <c r="AR54" s="214">
        <v>496.0059749999999</v>
      </c>
      <c r="AS54" s="214">
        <v>585.552661</v>
      </c>
      <c r="AT54" s="214">
        <v>1716.792764</v>
      </c>
      <c r="AU54" s="214">
        <v>988.4213480000001</v>
      </c>
      <c r="AV54" s="214">
        <v>-3891.735712999999</v>
      </c>
      <c r="AW54" s="214">
        <v>-3841.0974799999995</v>
      </c>
      <c r="AX54" s="214">
        <v>-435.55162199999995</v>
      </c>
      <c r="AY54" s="214">
        <v>-2986.63056</v>
      </c>
      <c r="AZ54" s="214">
        <v>-4720.187169</v>
      </c>
      <c r="BA54" s="214">
        <v>-7595.524915999999</v>
      </c>
      <c r="BB54" s="214">
        <v>-5496.193557</v>
      </c>
      <c r="BC54" s="214">
        <v>-6520.854733</v>
      </c>
      <c r="BD54" s="214">
        <v>-10106.780513</v>
      </c>
      <c r="BE54" s="214">
        <v>-12436.743909</v>
      </c>
      <c r="BF54" s="214">
        <v>-16295.509189000002</v>
      </c>
      <c r="BG54" s="214">
        <v>-19230.78386</v>
      </c>
      <c r="BH54" s="214">
        <v>-13302.359578</v>
      </c>
      <c r="BI54" s="214">
        <v>-12679.898421000002</v>
      </c>
      <c r="BJ54" s="214">
        <v>-6997.764819000001</v>
      </c>
      <c r="BK54" s="214">
        <v>-7428.646423</v>
      </c>
      <c r="BL54" s="214">
        <v>-1559.546652</v>
      </c>
      <c r="BM54" s="214">
        <v>-3441.684602</v>
      </c>
      <c r="BN54" s="214">
        <v>-2296.240421</v>
      </c>
      <c r="BO54" s="214">
        <v>-1598.5071679999999</v>
      </c>
      <c r="BP54" s="214">
        <v>-430.16535999999985</v>
      </c>
      <c r="BQ54" s="214">
        <v>530.811766</v>
      </c>
      <c r="BR54" s="214">
        <v>209.40761300000008</v>
      </c>
      <c r="BS54" s="214">
        <v>-2402.6916840000004</v>
      </c>
      <c r="BT54" s="214">
        <v>-889.7304310000002</v>
      </c>
      <c r="BU54" s="214">
        <v>-10008.130043</v>
      </c>
      <c r="BV54" s="214">
        <v>-5819.809684999999</v>
      </c>
      <c r="BW54" s="214">
        <v>-3867.1954579999997</v>
      </c>
      <c r="BX54" s="214">
        <v>-3035.725986</v>
      </c>
      <c r="BY54" s="214">
        <v>-4945.98781</v>
      </c>
      <c r="BZ54" s="214">
        <v>33.27035999999998</v>
      </c>
      <c r="CA54" s="214">
        <v>-527.8855530000001</v>
      </c>
      <c r="CB54" s="214">
        <v>-8121.979665</v>
      </c>
      <c r="CC54" s="214">
        <v>-7668.0741800000005</v>
      </c>
      <c r="CD54" s="214">
        <v>-6931.339545</v>
      </c>
      <c r="CE54" s="214">
        <v>-3834.9917099999993</v>
      </c>
      <c r="CF54" s="214">
        <v>-1368.982092</v>
      </c>
      <c r="CG54" s="214">
        <v>-4358.326895</v>
      </c>
      <c r="CH54" s="214">
        <v>96.55596300000002</v>
      </c>
      <c r="CI54" s="214">
        <v>1930.8353160000001</v>
      </c>
      <c r="CJ54" s="214">
        <v>-587.190241</v>
      </c>
      <c r="CK54" s="214">
        <v>1433.4956160000004</v>
      </c>
      <c r="CL54" s="214">
        <v>-206.4356499999999</v>
      </c>
      <c r="CM54" s="214">
        <v>-4647.519214</v>
      </c>
      <c r="CN54" s="214">
        <v>-5878.670604</v>
      </c>
      <c r="CO54" s="214">
        <v>-5077.756157</v>
      </c>
      <c r="CP54" s="214">
        <v>-6424.351393000001</v>
      </c>
      <c r="CQ54" s="214">
        <v>-2925.711424</v>
      </c>
      <c r="CR54" s="214">
        <v>4197.024478</v>
      </c>
      <c r="CS54" s="214">
        <v>-7259.874411999999</v>
      </c>
      <c r="CT54" s="214">
        <v>-10059.291237</v>
      </c>
      <c r="CU54" s="214">
        <v>-7552.2158309999995</v>
      </c>
      <c r="CV54" s="214">
        <v>-10905.390649</v>
      </c>
      <c r="CW54" s="214">
        <v>-11102.62384</v>
      </c>
      <c r="CX54" s="214">
        <v>-7396.502418</v>
      </c>
      <c r="CY54" s="214">
        <v>-7583.68023</v>
      </c>
      <c r="CZ54" s="214">
        <v>-9513.248257999998</v>
      </c>
      <c r="DA54" s="214">
        <v>-6115.5899660000005</v>
      </c>
      <c r="DB54" s="214">
        <v>1447.8614909999997</v>
      </c>
    </row>
    <row r="55" spans="1:106" ht="11.25">
      <c r="A55" s="234" t="s">
        <v>263</v>
      </c>
      <c r="B55" s="214">
        <v>311.915254</v>
      </c>
      <c r="C55" s="214">
        <v>313.002517</v>
      </c>
      <c r="D55" s="214">
        <v>314.870705</v>
      </c>
      <c r="E55" s="214">
        <v>335.441902</v>
      </c>
      <c r="F55" s="214">
        <v>323.77603500000004</v>
      </c>
      <c r="G55" s="214">
        <v>340.66330400000004</v>
      </c>
      <c r="H55" s="214">
        <v>331.64681800000005</v>
      </c>
      <c r="I55" s="214">
        <v>335.585095</v>
      </c>
      <c r="J55" s="214">
        <v>399.073164</v>
      </c>
      <c r="K55" s="214">
        <v>413.49091500000003</v>
      </c>
      <c r="L55" s="214">
        <v>419.111372</v>
      </c>
      <c r="M55" s="214">
        <v>390.782415</v>
      </c>
      <c r="N55" s="214">
        <v>326.176103</v>
      </c>
      <c r="O55" s="214">
        <v>381.23606800000005</v>
      </c>
      <c r="P55" s="214">
        <v>385.18001300000003</v>
      </c>
      <c r="Q55" s="214">
        <v>381.93745200000006</v>
      </c>
      <c r="R55" s="214">
        <v>394.27842300000003</v>
      </c>
      <c r="S55" s="214">
        <v>401.9628</v>
      </c>
      <c r="T55" s="214">
        <v>417.019144</v>
      </c>
      <c r="U55" s="214">
        <v>417.22908099999995</v>
      </c>
      <c r="V55" s="214">
        <v>415.45914</v>
      </c>
      <c r="W55" s="214">
        <v>421.62013499999995</v>
      </c>
      <c r="X55" s="214">
        <v>437.919992</v>
      </c>
      <c r="Y55" s="214">
        <v>424.30906300000004</v>
      </c>
      <c r="Z55" s="214">
        <v>434.490876</v>
      </c>
      <c r="AA55" s="214">
        <v>438.178176</v>
      </c>
      <c r="AB55" s="214">
        <v>437.149918</v>
      </c>
      <c r="AC55" s="214">
        <v>429.37098000000003</v>
      </c>
      <c r="AD55" s="214">
        <v>433.27556799999996</v>
      </c>
      <c r="AE55" s="214">
        <v>454.92794599999996</v>
      </c>
      <c r="AF55" s="214">
        <v>436.414512</v>
      </c>
      <c r="AG55" s="214">
        <v>452.618121</v>
      </c>
      <c r="AH55" s="214">
        <v>482.817362</v>
      </c>
      <c r="AI55" s="214">
        <v>487.906016</v>
      </c>
      <c r="AJ55" s="214">
        <v>514.355485</v>
      </c>
      <c r="AK55" s="214">
        <v>510.75212899999997</v>
      </c>
      <c r="AL55" s="214">
        <v>540.548879</v>
      </c>
      <c r="AM55" s="214">
        <v>505.120607</v>
      </c>
      <c r="AN55" s="214">
        <v>508.39050799999995</v>
      </c>
      <c r="AO55" s="214">
        <v>557.445123</v>
      </c>
      <c r="AP55" s="214">
        <v>595.9971260000001</v>
      </c>
      <c r="AQ55" s="214">
        <v>628.002902</v>
      </c>
      <c r="AR55" s="214">
        <v>645.3643940000001</v>
      </c>
      <c r="AS55" s="214">
        <v>694.245289</v>
      </c>
      <c r="AT55" s="214">
        <v>794.79839</v>
      </c>
      <c r="AU55" s="214">
        <v>805.803016</v>
      </c>
      <c r="AV55" s="214">
        <v>846.6167649999999</v>
      </c>
      <c r="AW55" s="214">
        <v>930.273964</v>
      </c>
      <c r="AX55" s="214">
        <v>945.0040759999999</v>
      </c>
      <c r="AY55" s="214">
        <v>941.3087140000002</v>
      </c>
      <c r="AZ55" s="214">
        <v>959.246142</v>
      </c>
      <c r="BA55" s="214">
        <v>1014.006742</v>
      </c>
      <c r="BB55" s="214">
        <v>1012.0468189999999</v>
      </c>
      <c r="BC55" s="214">
        <v>1029.174622</v>
      </c>
      <c r="BD55" s="214">
        <v>1059.040473</v>
      </c>
      <c r="BE55" s="214">
        <v>1042.159264</v>
      </c>
      <c r="BF55" s="214">
        <v>1057.833436</v>
      </c>
      <c r="BG55" s="214">
        <v>1077.006754</v>
      </c>
      <c r="BH55" s="214">
        <v>1151.6063087000002</v>
      </c>
      <c r="BI55" s="214">
        <v>1341.1684057</v>
      </c>
      <c r="BJ55" s="214">
        <v>1176.459332</v>
      </c>
      <c r="BK55" s="214">
        <v>1188.350347</v>
      </c>
      <c r="BL55" s="214">
        <v>1222.19613</v>
      </c>
      <c r="BM55" s="214">
        <v>1227.7858210000002</v>
      </c>
      <c r="BN55" s="214">
        <v>1238.327095</v>
      </c>
      <c r="BO55" s="214">
        <v>1223.6679139999999</v>
      </c>
      <c r="BP55" s="214">
        <v>1272.984037</v>
      </c>
      <c r="BQ55" s="214">
        <v>1262.1189689999999</v>
      </c>
      <c r="BR55" s="214">
        <v>1292.12323</v>
      </c>
      <c r="BS55" s="214">
        <v>1298.645091</v>
      </c>
      <c r="BT55" s="214">
        <v>1368.9207700000002</v>
      </c>
      <c r="BU55" s="214">
        <v>1332.063583</v>
      </c>
      <c r="BV55" s="214">
        <v>1347.1862919999999</v>
      </c>
      <c r="BW55" s="214">
        <v>1360.829016</v>
      </c>
      <c r="BX55" s="214">
        <v>1377.772754</v>
      </c>
      <c r="BY55" s="214">
        <v>1385.462691</v>
      </c>
      <c r="BZ55" s="214">
        <v>1430.264533</v>
      </c>
      <c r="CA55" s="214">
        <v>1652.7820700000002</v>
      </c>
      <c r="CB55" s="214">
        <v>1551.0466399999998</v>
      </c>
      <c r="CC55" s="214">
        <v>1510.868034</v>
      </c>
      <c r="CD55" s="214">
        <v>1486.9525149999997</v>
      </c>
      <c r="CE55" s="214">
        <v>1521.049262</v>
      </c>
      <c r="CF55" s="214">
        <v>1525.766789</v>
      </c>
      <c r="CG55" s="214">
        <v>1680.5782669999996</v>
      </c>
      <c r="CH55" s="214">
        <v>1557.3715590000002</v>
      </c>
      <c r="CI55" s="214">
        <v>1622.956738</v>
      </c>
      <c r="CJ55" s="214">
        <v>1563.8046729999999</v>
      </c>
      <c r="CK55" s="214">
        <v>1637.912594</v>
      </c>
      <c r="CL55" s="214">
        <v>1598.5833100000002</v>
      </c>
      <c r="CM55" s="214">
        <v>1610.743903</v>
      </c>
      <c r="CN55" s="214">
        <v>1615.430469</v>
      </c>
      <c r="CO55" s="214">
        <v>1651.747258</v>
      </c>
      <c r="CP55" s="214">
        <v>1667.991099</v>
      </c>
      <c r="CQ55" s="214">
        <v>1687.875842</v>
      </c>
      <c r="CR55" s="214">
        <v>1782.888908</v>
      </c>
      <c r="CS55" s="214">
        <v>1696.7282989999999</v>
      </c>
      <c r="CT55" s="214">
        <v>1755.804854</v>
      </c>
      <c r="CU55" s="214">
        <v>1775.0474779999997</v>
      </c>
      <c r="CV55" s="214">
        <v>1923.7504059999999</v>
      </c>
      <c r="CW55" s="214">
        <v>1923.3043440000001</v>
      </c>
      <c r="CX55" s="214">
        <v>1957.1528229999997</v>
      </c>
      <c r="CY55" s="214">
        <v>1974.500977</v>
      </c>
      <c r="CZ55" s="214">
        <v>2029.6911309999998</v>
      </c>
      <c r="DA55" s="214">
        <v>2063.586073</v>
      </c>
      <c r="DB55" s="214">
        <v>2088.0819030000002</v>
      </c>
    </row>
    <row r="56" spans="1:106" ht="11.25">
      <c r="A56" s="234" t="s">
        <v>264</v>
      </c>
      <c r="B56" s="214">
        <v>-1676.592288007403</v>
      </c>
      <c r="C56" s="214">
        <v>-1824.3111060570282</v>
      </c>
      <c r="D56" s="214">
        <v>-1641.7691599938835</v>
      </c>
      <c r="E56" s="214">
        <v>-1124.9458961354248</v>
      </c>
      <c r="F56" s="214">
        <v>-787.3227094705344</v>
      </c>
      <c r="G56" s="214">
        <v>-566.8969170317541</v>
      </c>
      <c r="H56" s="214">
        <v>295.1696405377679</v>
      </c>
      <c r="I56" s="214">
        <v>1337.779394038303</v>
      </c>
      <c r="J56" s="214">
        <v>1713.8363188635453</v>
      </c>
      <c r="K56" s="214">
        <v>3994.4702533890354</v>
      </c>
      <c r="L56" s="214">
        <v>3449.8360828894747</v>
      </c>
      <c r="M56" s="214">
        <v>2085.5173568169994</v>
      </c>
      <c r="N56" s="214">
        <v>2837.359564992931</v>
      </c>
      <c r="O56" s="214">
        <v>2433.1819116702272</v>
      </c>
      <c r="P56" s="214">
        <v>775.5188436964008</v>
      </c>
      <c r="Q56" s="214">
        <v>825.8069030430897</v>
      </c>
      <c r="R56" s="214">
        <v>925.4867438856409</v>
      </c>
      <c r="S56" s="214">
        <v>1020.2777999825248</v>
      </c>
      <c r="T56" s="214">
        <v>-132.37436578041343</v>
      </c>
      <c r="U56" s="214">
        <v>-506.53035398798784</v>
      </c>
      <c r="V56" s="214">
        <v>-1503.2641247701486</v>
      </c>
      <c r="W56" s="214">
        <v>-3579.2617814360237</v>
      </c>
      <c r="X56" s="214">
        <v>-4166.269039604727</v>
      </c>
      <c r="Y56" s="214">
        <v>-2621.786991977012</v>
      </c>
      <c r="Z56" s="214">
        <v>-3164.7688213408255</v>
      </c>
      <c r="AA56" s="214">
        <v>-2338.002453255055</v>
      </c>
      <c r="AB56" s="214">
        <v>-3351.118223658178</v>
      </c>
      <c r="AC56" s="214">
        <v>-7885.783399448432</v>
      </c>
      <c r="AD56" s="214">
        <v>-4640.495574965389</v>
      </c>
      <c r="AE56" s="214">
        <v>-7601.229998965955</v>
      </c>
      <c r="AF56" s="214">
        <v>-10812.034590039795</v>
      </c>
      <c r="AG56" s="214">
        <v>-11006.182478890285</v>
      </c>
      <c r="AH56" s="214">
        <v>-10752.669326364014</v>
      </c>
      <c r="AI56" s="214">
        <v>-10536.399017249423</v>
      </c>
      <c r="AJ56" s="214">
        <v>-8688.828460827648</v>
      </c>
      <c r="AK56" s="214">
        <v>-5805.679013346111</v>
      </c>
      <c r="AL56" s="214">
        <v>-5156.45492117084</v>
      </c>
      <c r="AM56" s="214">
        <v>-4974.575007882604</v>
      </c>
      <c r="AN56" s="214">
        <v>-3237.707977828657</v>
      </c>
      <c r="AO56" s="214">
        <v>-4251.985111845677</v>
      </c>
      <c r="AP56" s="214">
        <v>-2176.4703246279314</v>
      </c>
      <c r="AQ56" s="214">
        <v>610.8414872987832</v>
      </c>
      <c r="AR56" s="214">
        <v>2162.982286238409</v>
      </c>
      <c r="AS56" s="214">
        <v>2756.6196887186816</v>
      </c>
      <c r="AT56" s="214">
        <v>5676.137604169786</v>
      </c>
      <c r="AU56" s="214">
        <v>5257.201262423188</v>
      </c>
      <c r="AV56" s="214">
        <v>7201.426641842622</v>
      </c>
      <c r="AW56" s="214">
        <v>7101.06913881979</v>
      </c>
      <c r="AX56" s="214">
        <v>5680.144546699599</v>
      </c>
      <c r="AY56" s="214">
        <v>5795.895967726501</v>
      </c>
      <c r="AZ56" s="214">
        <v>5492.86899748774</v>
      </c>
      <c r="BA56" s="214">
        <v>6632.926075780965</v>
      </c>
      <c r="BB56" s="214">
        <v>8463.713199551472</v>
      </c>
      <c r="BC56" s="214">
        <v>8120.966816896149</v>
      </c>
      <c r="BD56" s="214">
        <v>7608.421547593585</v>
      </c>
      <c r="BE56" s="214">
        <v>6386.958064227463</v>
      </c>
      <c r="BF56" s="214">
        <v>6635.702285532259</v>
      </c>
      <c r="BG56" s="214">
        <v>6063.849999235116</v>
      </c>
      <c r="BH56" s="214">
        <v>5845.77787695201</v>
      </c>
      <c r="BI56" s="214">
        <v>6878.982457666118</v>
      </c>
      <c r="BJ56" s="214">
        <v>2771.367163628645</v>
      </c>
      <c r="BK56" s="214">
        <v>2764.9130209688856</v>
      </c>
      <c r="BL56" s="214">
        <v>-67.63614412541119</v>
      </c>
      <c r="BM56" s="214">
        <v>1217.9688260012153</v>
      </c>
      <c r="BN56" s="214">
        <v>5712.591100174424</v>
      </c>
      <c r="BO56" s="214">
        <v>10230.996434199897</v>
      </c>
      <c r="BP56" s="214">
        <v>10790.75991449158</v>
      </c>
      <c r="BQ56" s="214">
        <v>11558.003075014034</v>
      </c>
      <c r="BR56" s="214">
        <v>8739.655706386957</v>
      </c>
      <c r="BS56" s="214">
        <v>7856.61977330085</v>
      </c>
      <c r="BT56" s="214">
        <v>10270.10190421611</v>
      </c>
      <c r="BU56" s="214">
        <v>16191.171936198645</v>
      </c>
      <c r="BV56" s="214">
        <v>15821.220263754849</v>
      </c>
      <c r="BW56" s="214">
        <v>12936.429630105085</v>
      </c>
      <c r="BX56" s="214">
        <v>14417.141483137524</v>
      </c>
      <c r="BY56" s="214">
        <v>13809.816896667448</v>
      </c>
      <c r="BZ56" s="214">
        <v>13938.505470783333</v>
      </c>
      <c r="CA56" s="214">
        <v>14565.888331130336</v>
      </c>
      <c r="CB56" s="214">
        <v>17157.773543600273</v>
      </c>
      <c r="CC56" s="214">
        <v>16867.228478896344</v>
      </c>
      <c r="CD56" s="214">
        <v>19686.0025395573</v>
      </c>
      <c r="CE56" s="214">
        <v>22229.40354262907</v>
      </c>
      <c r="CF56" s="214">
        <v>21891.14062079602</v>
      </c>
      <c r="CG56" s="214">
        <v>19409.308324373393</v>
      </c>
      <c r="CH56" s="214">
        <v>20306.027916021027</v>
      </c>
      <c r="CI56" s="214">
        <v>22536.385639682492</v>
      </c>
      <c r="CJ56" s="214">
        <v>17406.794541982963</v>
      </c>
      <c r="CK56" s="214">
        <v>17523.241824795266</v>
      </c>
      <c r="CL56" s="214">
        <v>22758.818410936135</v>
      </c>
      <c r="CM56" s="214">
        <v>16731.765125069942</v>
      </c>
      <c r="CN56" s="214">
        <v>18175.89630022309</v>
      </c>
      <c r="CO56" s="214">
        <v>15457.964521432228</v>
      </c>
      <c r="CP56" s="214">
        <v>14642.736091703662</v>
      </c>
      <c r="CQ56" s="214">
        <v>14474.02004474137</v>
      </c>
      <c r="CR56" s="214">
        <v>-205.65239765166916</v>
      </c>
      <c r="CS56" s="214">
        <v>19270.51899831318</v>
      </c>
      <c r="CT56" s="214">
        <v>18929.2390607647</v>
      </c>
      <c r="CU56" s="214">
        <v>16543.41935300482</v>
      </c>
      <c r="CV56" s="214">
        <v>8144.515724412226</v>
      </c>
      <c r="CW56" s="214">
        <v>3506.4145106712167</v>
      </c>
      <c r="CX56" s="214">
        <v>1192.7237931245254</v>
      </c>
      <c r="CY56" s="214">
        <v>-8449.87358256345</v>
      </c>
      <c r="CZ56" s="214">
        <v>-15317.695401947909</v>
      </c>
      <c r="DA56" s="214">
        <v>-17052.991996876706</v>
      </c>
      <c r="DB56" s="214">
        <v>-24194.41895899085</v>
      </c>
    </row>
    <row r="57" spans="1:106" ht="11.25">
      <c r="A57" s="23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</row>
    <row r="58" spans="1:106" ht="11.25">
      <c r="A58" s="233" t="s">
        <v>277</v>
      </c>
      <c r="B58" s="214">
        <v>16233.451516000001</v>
      </c>
      <c r="C58" s="214">
        <v>15692.043643</v>
      </c>
      <c r="D58" s="214">
        <v>15799.051414000001</v>
      </c>
      <c r="E58" s="214">
        <v>15803.133307</v>
      </c>
      <c r="F58" s="214">
        <v>16310.220005</v>
      </c>
      <c r="G58" s="214">
        <v>17025.693192</v>
      </c>
      <c r="H58" s="214">
        <v>17479.440835</v>
      </c>
      <c r="I58" s="214">
        <v>17323.724573</v>
      </c>
      <c r="J58" s="214">
        <v>17495.027916</v>
      </c>
      <c r="K58" s="214">
        <v>17497.268255</v>
      </c>
      <c r="L58" s="214">
        <v>17602.063714999997</v>
      </c>
      <c r="M58" s="214">
        <v>19220.421843</v>
      </c>
      <c r="N58" s="214">
        <v>18059.832211</v>
      </c>
      <c r="O58" s="214">
        <v>17398.296256999998</v>
      </c>
      <c r="P58" s="214">
        <v>17896.086718</v>
      </c>
      <c r="Q58" s="214">
        <v>18622.328448</v>
      </c>
      <c r="R58" s="214">
        <v>19195.781938</v>
      </c>
      <c r="S58" s="214">
        <v>20814.147519000002</v>
      </c>
      <c r="T58" s="214">
        <v>21059.167809</v>
      </c>
      <c r="U58" s="214">
        <v>20664.889399</v>
      </c>
      <c r="V58" s="214">
        <v>21101.838803</v>
      </c>
      <c r="W58" s="214">
        <v>22290.786477</v>
      </c>
      <c r="X58" s="214">
        <v>22871.007567999997</v>
      </c>
      <c r="Y58" s="214">
        <v>24463.943137</v>
      </c>
      <c r="Z58" s="214">
        <v>23187.883438999997</v>
      </c>
      <c r="AA58" s="214">
        <v>22962.607756999998</v>
      </c>
      <c r="AB58" s="214">
        <v>22969.948572</v>
      </c>
      <c r="AC58" s="214">
        <v>23968.32705</v>
      </c>
      <c r="AD58" s="214">
        <v>24942.046644000002</v>
      </c>
      <c r="AE58" s="214">
        <v>26064.307109999998</v>
      </c>
      <c r="AF58" s="214">
        <v>27506.492632999998</v>
      </c>
      <c r="AG58" s="214">
        <v>28469.855919</v>
      </c>
      <c r="AH58" s="214">
        <v>29358.983182</v>
      </c>
      <c r="AI58" s="214">
        <v>30028.111688999998</v>
      </c>
      <c r="AJ58" s="214">
        <v>30529.957041</v>
      </c>
      <c r="AK58" s="214">
        <v>31618.253182</v>
      </c>
      <c r="AL58" s="214">
        <v>29895.695229999998</v>
      </c>
      <c r="AM58" s="214">
        <v>28998.321398000004</v>
      </c>
      <c r="AN58" s="214">
        <v>28628.586292</v>
      </c>
      <c r="AO58" s="214">
        <v>29522.635228</v>
      </c>
      <c r="AP58" s="214">
        <v>30117.875808000004</v>
      </c>
      <c r="AQ58" s="214">
        <v>30623.198921000003</v>
      </c>
      <c r="AR58" s="214">
        <v>31019.279249000003</v>
      </c>
      <c r="AS58" s="214">
        <v>31857.514479</v>
      </c>
      <c r="AT58" s="214">
        <v>31754.293988</v>
      </c>
      <c r="AU58" s="214">
        <v>30898.932893999998</v>
      </c>
      <c r="AV58" s="214">
        <v>31373.336357</v>
      </c>
      <c r="AW58" s="214">
        <v>34311.097397</v>
      </c>
      <c r="AX58" s="214">
        <v>31936.631020999997</v>
      </c>
      <c r="AY58" s="214">
        <v>30794.300502000002</v>
      </c>
      <c r="AZ58" s="214">
        <v>30950.555383</v>
      </c>
      <c r="BA58" s="214">
        <v>32270.734727</v>
      </c>
      <c r="BB58" s="214">
        <v>32817.685537</v>
      </c>
      <c r="BC58" s="214">
        <v>34054.419654000005</v>
      </c>
      <c r="BD58" s="214">
        <v>34816.406657</v>
      </c>
      <c r="BE58" s="214">
        <v>35257.776741</v>
      </c>
      <c r="BF58" s="214">
        <v>36713.836206</v>
      </c>
      <c r="BG58" s="214">
        <v>36804.367423</v>
      </c>
      <c r="BH58" s="214">
        <v>38391.93094</v>
      </c>
      <c r="BI58" s="214">
        <v>41085.978164</v>
      </c>
      <c r="BJ58" s="214">
        <v>38468.564189</v>
      </c>
      <c r="BK58" s="214">
        <v>37911.09316</v>
      </c>
      <c r="BL58" s="214">
        <v>37673.820479</v>
      </c>
      <c r="BM58" s="214">
        <v>38801.710152</v>
      </c>
      <c r="BN58" s="214">
        <v>40390.912537000004</v>
      </c>
      <c r="BO58" s="214">
        <v>41089.083912999995</v>
      </c>
      <c r="BP58" s="214">
        <v>42535.322525999996</v>
      </c>
      <c r="BQ58" s="214">
        <v>43185.341338</v>
      </c>
      <c r="BR58" s="214">
        <v>43434.75266699999</v>
      </c>
      <c r="BS58" s="214">
        <v>43218.236821</v>
      </c>
      <c r="BT58" s="214">
        <v>44869.936408</v>
      </c>
      <c r="BU58" s="214">
        <v>47537.835337</v>
      </c>
      <c r="BV58" s="214">
        <v>45113.43905</v>
      </c>
      <c r="BW58" s="214">
        <v>44988.797672</v>
      </c>
      <c r="BX58" s="214">
        <v>45265.17783100001</v>
      </c>
      <c r="BY58" s="214">
        <v>46791.169488</v>
      </c>
      <c r="BZ58" s="214">
        <v>48118.635269</v>
      </c>
      <c r="CA58" s="214">
        <v>49751.119359</v>
      </c>
      <c r="CB58" s="214">
        <v>51863.543062</v>
      </c>
      <c r="CC58" s="214">
        <v>51983.586925</v>
      </c>
      <c r="CD58" s="214">
        <v>52843.954932</v>
      </c>
      <c r="CE58" s="214">
        <v>53270.381485000005</v>
      </c>
      <c r="CF58" s="214">
        <v>54242.380775</v>
      </c>
      <c r="CG58" s="214">
        <v>57283.249492999996</v>
      </c>
      <c r="CH58" s="214">
        <v>56654.285468999995</v>
      </c>
      <c r="CI58" s="214">
        <v>54578.121317</v>
      </c>
      <c r="CJ58" s="214">
        <v>54422.064975</v>
      </c>
      <c r="CK58" s="214">
        <v>55418.005556000004</v>
      </c>
      <c r="CL58" s="214">
        <v>55587.26122</v>
      </c>
      <c r="CM58" s="214">
        <v>58478.07047599999</v>
      </c>
      <c r="CN58" s="214">
        <v>60304.302884000004</v>
      </c>
      <c r="CO58" s="214">
        <v>60268.084928</v>
      </c>
      <c r="CP58" s="214">
        <v>62018.621188000005</v>
      </c>
      <c r="CQ58" s="214">
        <v>61038.081282</v>
      </c>
      <c r="CR58" s="214">
        <v>65849.234015</v>
      </c>
      <c r="CS58" s="214">
        <v>73907.747167</v>
      </c>
      <c r="CT58" s="214">
        <v>71236.882796</v>
      </c>
      <c r="CU58" s="214">
        <v>69953.29960900001</v>
      </c>
      <c r="CV58" s="214">
        <v>70363.86269499999</v>
      </c>
      <c r="CW58" s="214">
        <v>71900.972903</v>
      </c>
      <c r="CX58" s="214">
        <v>73714.743997</v>
      </c>
      <c r="CY58" s="214">
        <v>79661.63613</v>
      </c>
      <c r="CZ58" s="214">
        <v>80966.895648</v>
      </c>
      <c r="DA58" s="214">
        <v>89329.334349</v>
      </c>
      <c r="DB58" s="214">
        <v>92108.442876</v>
      </c>
    </row>
    <row r="59" spans="1:106" ht="11.25">
      <c r="A59" s="234" t="s">
        <v>278</v>
      </c>
      <c r="B59" s="214">
        <v>9458.312537</v>
      </c>
      <c r="C59" s="214">
        <v>8991.512352</v>
      </c>
      <c r="D59" s="214">
        <v>9045.776227</v>
      </c>
      <c r="E59" s="214">
        <v>9592.991967</v>
      </c>
      <c r="F59" s="214">
        <v>9968.940285</v>
      </c>
      <c r="G59" s="214">
        <v>10745.017879</v>
      </c>
      <c r="H59" s="214">
        <v>10790.3724</v>
      </c>
      <c r="I59" s="214">
        <v>10782.411983999998</v>
      </c>
      <c r="J59" s="214">
        <v>10755.402741</v>
      </c>
      <c r="K59" s="214">
        <v>10706.976585999999</v>
      </c>
      <c r="L59" s="214">
        <v>10737.445529999999</v>
      </c>
      <c r="M59" s="214">
        <v>11995.94279</v>
      </c>
      <c r="N59" s="214">
        <v>10690.273122999999</v>
      </c>
      <c r="O59" s="214">
        <v>10341.480714</v>
      </c>
      <c r="P59" s="214">
        <v>10586.936754</v>
      </c>
      <c r="Q59" s="214">
        <v>11122.927616</v>
      </c>
      <c r="R59" s="214">
        <v>11747.991637000001</v>
      </c>
      <c r="S59" s="214">
        <v>13085.001686000001</v>
      </c>
      <c r="T59" s="214">
        <v>13404.213739</v>
      </c>
      <c r="U59" s="214">
        <v>13548.248448</v>
      </c>
      <c r="V59" s="214">
        <v>13998.091215</v>
      </c>
      <c r="W59" s="214">
        <v>14614.006416</v>
      </c>
      <c r="X59" s="214">
        <v>15043.015813999998</v>
      </c>
      <c r="Y59" s="214">
        <v>16117.363102</v>
      </c>
      <c r="Z59" s="214">
        <v>14752.214466</v>
      </c>
      <c r="AA59" s="214">
        <v>14313.51943</v>
      </c>
      <c r="AB59" s="214">
        <v>14515.417373</v>
      </c>
      <c r="AC59" s="214">
        <v>15080.463995999999</v>
      </c>
      <c r="AD59" s="214">
        <v>15556.691541</v>
      </c>
      <c r="AE59" s="214">
        <v>16721.389913</v>
      </c>
      <c r="AF59" s="214">
        <v>17446.550565999998</v>
      </c>
      <c r="AG59" s="214">
        <v>17701.851147</v>
      </c>
      <c r="AH59" s="214">
        <v>18364.282989</v>
      </c>
      <c r="AI59" s="214">
        <v>18631.192368</v>
      </c>
      <c r="AJ59" s="214">
        <v>19164.877206</v>
      </c>
      <c r="AK59" s="214">
        <v>20446.601828000003</v>
      </c>
      <c r="AL59" s="214">
        <v>18553.617532</v>
      </c>
      <c r="AM59" s="214">
        <v>17486.168692000003</v>
      </c>
      <c r="AN59" s="214">
        <v>17107.105254000002</v>
      </c>
      <c r="AO59" s="214">
        <v>17901.532469</v>
      </c>
      <c r="AP59" s="214">
        <v>18297.555445</v>
      </c>
      <c r="AQ59" s="214">
        <v>19083.463212000002</v>
      </c>
      <c r="AR59" s="214">
        <v>19604.982629000002</v>
      </c>
      <c r="AS59" s="214">
        <v>20081.005891</v>
      </c>
      <c r="AT59" s="214">
        <v>20064.760513</v>
      </c>
      <c r="AU59" s="214">
        <v>19435.454372</v>
      </c>
      <c r="AV59" s="214">
        <v>19815.468941</v>
      </c>
      <c r="AW59" s="214">
        <v>21898.66359</v>
      </c>
      <c r="AX59" s="214">
        <v>19632.743921999998</v>
      </c>
      <c r="AY59" s="214">
        <v>18804.06142</v>
      </c>
      <c r="AZ59" s="214">
        <v>18748.468344</v>
      </c>
      <c r="BA59" s="214">
        <v>19379.035348999998</v>
      </c>
      <c r="BB59" s="214">
        <v>20402.833776</v>
      </c>
      <c r="BC59" s="214">
        <v>21603.764267000002</v>
      </c>
      <c r="BD59" s="214">
        <v>21885.957494</v>
      </c>
      <c r="BE59" s="214">
        <v>22375.716802000003</v>
      </c>
      <c r="BF59" s="214">
        <v>23079.173135</v>
      </c>
      <c r="BG59" s="214">
        <v>22909.609315</v>
      </c>
      <c r="BH59" s="214">
        <v>23609.611861</v>
      </c>
      <c r="BI59" s="214">
        <v>26242.165996</v>
      </c>
      <c r="BJ59" s="214">
        <v>22921.576068</v>
      </c>
      <c r="BK59" s="214">
        <v>22115.369932999998</v>
      </c>
      <c r="BL59" s="214">
        <v>22280.59441</v>
      </c>
      <c r="BM59" s="214">
        <v>23088.164364</v>
      </c>
      <c r="BN59" s="214">
        <v>24277.906179</v>
      </c>
      <c r="BO59" s="214">
        <v>25474.847772999998</v>
      </c>
      <c r="BP59" s="214">
        <v>26093.472491999997</v>
      </c>
      <c r="BQ59" s="214">
        <v>26138.044932999997</v>
      </c>
      <c r="BR59" s="214">
        <v>26471.639296999998</v>
      </c>
      <c r="BS59" s="214">
        <v>26126.095980000002</v>
      </c>
      <c r="BT59" s="214">
        <v>27184.115179</v>
      </c>
      <c r="BU59" s="214">
        <v>30351.146533</v>
      </c>
      <c r="BV59" s="214">
        <v>27328.941618999997</v>
      </c>
      <c r="BW59" s="214">
        <v>26869.933405</v>
      </c>
      <c r="BX59" s="214">
        <v>27277.200951000003</v>
      </c>
      <c r="BY59" s="214">
        <v>28166.214641</v>
      </c>
      <c r="BZ59" s="214">
        <v>29672.853645</v>
      </c>
      <c r="CA59" s="214">
        <v>31287.972562</v>
      </c>
      <c r="CB59" s="214">
        <v>33296.700182</v>
      </c>
      <c r="CC59" s="214">
        <v>32794.380745</v>
      </c>
      <c r="CD59" s="214">
        <v>33448.922194</v>
      </c>
      <c r="CE59" s="214">
        <v>33023.730206</v>
      </c>
      <c r="CF59" s="214">
        <v>34051.424284999994</v>
      </c>
      <c r="CG59" s="214">
        <v>36315.950529</v>
      </c>
      <c r="CH59" s="214">
        <v>34205.337797</v>
      </c>
      <c r="CI59" s="214">
        <v>33098.658292</v>
      </c>
      <c r="CJ59" s="214">
        <v>32731.278660999997</v>
      </c>
      <c r="CK59" s="214">
        <v>32995.112875</v>
      </c>
      <c r="CL59" s="214">
        <v>33186.022218</v>
      </c>
      <c r="CM59" s="214">
        <v>35018.512174999996</v>
      </c>
      <c r="CN59" s="214">
        <v>36293.226986</v>
      </c>
      <c r="CO59" s="214">
        <v>36189.459584</v>
      </c>
      <c r="CP59" s="214">
        <v>36281.325548</v>
      </c>
      <c r="CQ59" s="214">
        <v>35507.477131</v>
      </c>
      <c r="CR59" s="214">
        <v>36699.849143</v>
      </c>
      <c r="CS59" s="214">
        <v>39334.470799999996</v>
      </c>
      <c r="CT59" s="214">
        <v>36126.457579</v>
      </c>
      <c r="CU59" s="214">
        <v>34698.95315</v>
      </c>
      <c r="CV59" s="214">
        <v>35213.384147</v>
      </c>
      <c r="CW59" s="214">
        <v>35955.14962</v>
      </c>
      <c r="CX59" s="214">
        <v>36985.831738</v>
      </c>
      <c r="CY59" s="214">
        <v>38680.962831</v>
      </c>
      <c r="CZ59" s="214">
        <v>40601.387237999996</v>
      </c>
      <c r="DA59" s="214">
        <v>42222.063933</v>
      </c>
      <c r="DB59" s="214">
        <v>43692.040209</v>
      </c>
    </row>
    <row r="60" spans="1:106" ht="11.25">
      <c r="A60" s="234" t="s">
        <v>269</v>
      </c>
      <c r="B60" s="214">
        <v>6775.138979</v>
      </c>
      <c r="C60" s="214">
        <v>6700.531291</v>
      </c>
      <c r="D60" s="214">
        <v>6753.275187</v>
      </c>
      <c r="E60" s="214">
        <v>6210.14134</v>
      </c>
      <c r="F60" s="214">
        <v>6341.2797199999995</v>
      </c>
      <c r="G60" s="214">
        <v>6280.675313</v>
      </c>
      <c r="H60" s="214">
        <v>6689.068434999999</v>
      </c>
      <c r="I60" s="214">
        <v>6541.312589</v>
      </c>
      <c r="J60" s="214">
        <v>6739.625175</v>
      </c>
      <c r="K60" s="214">
        <v>6790.291669</v>
      </c>
      <c r="L60" s="214">
        <v>6864.618184999999</v>
      </c>
      <c r="M60" s="214">
        <v>7224.479053</v>
      </c>
      <c r="N60" s="214">
        <v>7369.559088</v>
      </c>
      <c r="O60" s="214">
        <v>7056.815543</v>
      </c>
      <c r="P60" s="214">
        <v>7309.149964</v>
      </c>
      <c r="Q60" s="214">
        <v>7499.400832000001</v>
      </c>
      <c r="R60" s="214">
        <v>7447.790301</v>
      </c>
      <c r="S60" s="214">
        <v>7729.145833</v>
      </c>
      <c r="T60" s="214">
        <v>7654.95407</v>
      </c>
      <c r="U60" s="214">
        <v>7116.640951</v>
      </c>
      <c r="V60" s="214">
        <v>7103.747588</v>
      </c>
      <c r="W60" s="214">
        <v>7676.780061</v>
      </c>
      <c r="X60" s="214">
        <v>7827.991754</v>
      </c>
      <c r="Y60" s="214">
        <v>8346.580034999999</v>
      </c>
      <c r="Z60" s="214">
        <v>8435.668973</v>
      </c>
      <c r="AA60" s="214">
        <v>8649.088327</v>
      </c>
      <c r="AB60" s="214">
        <v>8454.531199000001</v>
      </c>
      <c r="AC60" s="214">
        <v>8887.863054</v>
      </c>
      <c r="AD60" s="214">
        <v>9385.355103</v>
      </c>
      <c r="AE60" s="214">
        <v>9342.917196999999</v>
      </c>
      <c r="AF60" s="214">
        <v>10059.942067</v>
      </c>
      <c r="AG60" s="214">
        <v>10768.004772</v>
      </c>
      <c r="AH60" s="214">
        <v>10994.700193</v>
      </c>
      <c r="AI60" s="214">
        <v>11396.919321</v>
      </c>
      <c r="AJ60" s="214">
        <v>11365.079834999999</v>
      </c>
      <c r="AK60" s="214">
        <v>11171.651354</v>
      </c>
      <c r="AL60" s="214">
        <v>11342.077698</v>
      </c>
      <c r="AM60" s="214">
        <v>11512.152706</v>
      </c>
      <c r="AN60" s="214">
        <v>11521.481038</v>
      </c>
      <c r="AO60" s="214">
        <v>11621.102759</v>
      </c>
      <c r="AP60" s="214">
        <v>11820.320363</v>
      </c>
      <c r="AQ60" s="214">
        <v>11539.735708999999</v>
      </c>
      <c r="AR60" s="214">
        <v>11414.296620000001</v>
      </c>
      <c r="AS60" s="214">
        <v>11776.508588</v>
      </c>
      <c r="AT60" s="214">
        <v>11689.533475</v>
      </c>
      <c r="AU60" s="214">
        <v>11463.478522</v>
      </c>
      <c r="AV60" s="214">
        <v>11557.867416000001</v>
      </c>
      <c r="AW60" s="214">
        <v>12412.433807</v>
      </c>
      <c r="AX60" s="214">
        <v>12303.887099</v>
      </c>
      <c r="AY60" s="214">
        <v>11990.239082</v>
      </c>
      <c r="AZ60" s="214">
        <v>12202.087038999998</v>
      </c>
      <c r="BA60" s="214">
        <v>12891.699378000001</v>
      </c>
      <c r="BB60" s="214">
        <v>12414.851761</v>
      </c>
      <c r="BC60" s="214">
        <v>12450.655387</v>
      </c>
      <c r="BD60" s="214">
        <v>12930.449163000001</v>
      </c>
      <c r="BE60" s="214">
        <v>12882.059939</v>
      </c>
      <c r="BF60" s="214">
        <v>13634.663070999999</v>
      </c>
      <c r="BG60" s="214">
        <v>13894.758108000002</v>
      </c>
      <c r="BH60" s="214">
        <v>14782.319078999999</v>
      </c>
      <c r="BI60" s="214">
        <v>14843.812168</v>
      </c>
      <c r="BJ60" s="214">
        <v>15546.988121</v>
      </c>
      <c r="BK60" s="214">
        <v>15795.723227</v>
      </c>
      <c r="BL60" s="214">
        <v>15393.226069</v>
      </c>
      <c r="BM60" s="214">
        <v>15713.545788000001</v>
      </c>
      <c r="BN60" s="214">
        <v>16113.006358</v>
      </c>
      <c r="BO60" s="214">
        <v>15614.23614</v>
      </c>
      <c r="BP60" s="214">
        <v>16441.850034</v>
      </c>
      <c r="BQ60" s="214">
        <v>17047.296405</v>
      </c>
      <c r="BR60" s="214">
        <v>16963.11337</v>
      </c>
      <c r="BS60" s="214">
        <v>17092.140841</v>
      </c>
      <c r="BT60" s="214">
        <v>17685.821229</v>
      </c>
      <c r="BU60" s="214">
        <v>17186.688804</v>
      </c>
      <c r="BV60" s="214">
        <v>17784.497431</v>
      </c>
      <c r="BW60" s="214">
        <v>18118.864267</v>
      </c>
      <c r="BX60" s="214">
        <v>17987.976880000002</v>
      </c>
      <c r="BY60" s="214">
        <v>18624.954846999997</v>
      </c>
      <c r="BZ60" s="214">
        <v>18445.781624</v>
      </c>
      <c r="CA60" s="214">
        <v>18463.146796999998</v>
      </c>
      <c r="CB60" s="214">
        <v>18566.84288</v>
      </c>
      <c r="CC60" s="214">
        <v>19189.20618</v>
      </c>
      <c r="CD60" s="214">
        <v>19395.032738</v>
      </c>
      <c r="CE60" s="214">
        <v>20246.651279</v>
      </c>
      <c r="CF60" s="214">
        <v>20190.95649</v>
      </c>
      <c r="CG60" s="214">
        <v>20967.298963999998</v>
      </c>
      <c r="CH60" s="214">
        <v>22448.947672</v>
      </c>
      <c r="CI60" s="214">
        <v>21479.463025</v>
      </c>
      <c r="CJ60" s="214">
        <v>21690.786314000004</v>
      </c>
      <c r="CK60" s="214">
        <v>22422.892681</v>
      </c>
      <c r="CL60" s="214">
        <v>22401.239002000002</v>
      </c>
      <c r="CM60" s="214">
        <v>23459.558300999997</v>
      </c>
      <c r="CN60" s="214">
        <v>24011.075898000003</v>
      </c>
      <c r="CO60" s="214">
        <v>24078.625344</v>
      </c>
      <c r="CP60" s="214">
        <v>25737.29564</v>
      </c>
      <c r="CQ60" s="214">
        <v>25530.604151000003</v>
      </c>
      <c r="CR60" s="214">
        <v>29149.384872</v>
      </c>
      <c r="CS60" s="214">
        <v>34573.276367</v>
      </c>
      <c r="CT60" s="214">
        <v>35110.425217</v>
      </c>
      <c r="CU60" s="214">
        <v>35254.346459</v>
      </c>
      <c r="CV60" s="214">
        <v>35150.478548</v>
      </c>
      <c r="CW60" s="214">
        <v>35945.823283000005</v>
      </c>
      <c r="CX60" s="214">
        <v>36728.912259</v>
      </c>
      <c r="CY60" s="214">
        <v>40980.673299</v>
      </c>
      <c r="CZ60" s="214">
        <v>40365.50841</v>
      </c>
      <c r="DA60" s="214">
        <v>47107.270416</v>
      </c>
      <c r="DB60" s="214">
        <v>48416.402667</v>
      </c>
    </row>
    <row r="61" spans="1:106" ht="11.25">
      <c r="A61" s="218" t="s">
        <v>271</v>
      </c>
      <c r="B61" s="214">
        <v>6775.138979</v>
      </c>
      <c r="C61" s="214">
        <v>6700.531291</v>
      </c>
      <c r="D61" s="214">
        <v>6753.275187</v>
      </c>
      <c r="E61" s="214">
        <v>6210.14134</v>
      </c>
      <c r="F61" s="214">
        <v>6341.2797199999995</v>
      </c>
      <c r="G61" s="214">
        <v>6280.675313</v>
      </c>
      <c r="H61" s="214">
        <v>6689.068434999999</v>
      </c>
      <c r="I61" s="214">
        <v>6541.312589</v>
      </c>
      <c r="J61" s="214">
        <v>6739.625175</v>
      </c>
      <c r="K61" s="214">
        <v>6790.291669</v>
      </c>
      <c r="L61" s="214">
        <v>6864.618184999999</v>
      </c>
      <c r="M61" s="214">
        <v>7224.479053</v>
      </c>
      <c r="N61" s="214">
        <v>7113.850762</v>
      </c>
      <c r="O61" s="214">
        <v>6729.611916</v>
      </c>
      <c r="P61" s="214">
        <v>6809.641971</v>
      </c>
      <c r="Q61" s="214">
        <v>6993.357502000001</v>
      </c>
      <c r="R61" s="214">
        <v>7143.37186</v>
      </c>
      <c r="S61" s="214">
        <v>7175.634392</v>
      </c>
      <c r="T61" s="214">
        <v>7215.224572</v>
      </c>
      <c r="U61" s="214">
        <v>6709.214069000001</v>
      </c>
      <c r="V61" s="214">
        <v>6760.193734</v>
      </c>
      <c r="W61" s="214">
        <v>7149.093673</v>
      </c>
      <c r="X61" s="214">
        <v>7357.756689</v>
      </c>
      <c r="Y61" s="214">
        <v>7680.870085</v>
      </c>
      <c r="Z61" s="214">
        <v>7942.607033</v>
      </c>
      <c r="AA61" s="214">
        <v>8001.470849</v>
      </c>
      <c r="AB61" s="214">
        <v>8022.266099</v>
      </c>
      <c r="AC61" s="214">
        <v>8194.895348</v>
      </c>
      <c r="AD61" s="214">
        <v>8732.440908</v>
      </c>
      <c r="AE61" s="214">
        <v>8600.388227</v>
      </c>
      <c r="AF61" s="214">
        <v>9508.86875</v>
      </c>
      <c r="AG61" s="214">
        <v>10044.16572</v>
      </c>
      <c r="AH61" s="214">
        <v>10263.646964</v>
      </c>
      <c r="AI61" s="214">
        <v>10570.445909</v>
      </c>
      <c r="AJ61" s="214">
        <v>10596.684693</v>
      </c>
      <c r="AK61" s="214">
        <v>10776.406647</v>
      </c>
      <c r="AL61" s="214">
        <v>10853.27262</v>
      </c>
      <c r="AM61" s="214">
        <v>11152.054565</v>
      </c>
      <c r="AN61" s="214">
        <v>11258.611094</v>
      </c>
      <c r="AO61" s="214">
        <v>11249.616565</v>
      </c>
      <c r="AP61" s="214">
        <v>11448.14247</v>
      </c>
      <c r="AQ61" s="214">
        <v>11255.531153999998</v>
      </c>
      <c r="AR61" s="214">
        <v>10984.311931</v>
      </c>
      <c r="AS61" s="214">
        <v>11111.433073</v>
      </c>
      <c r="AT61" s="214">
        <v>10983.768264</v>
      </c>
      <c r="AU61" s="214">
        <v>10914.955292999999</v>
      </c>
      <c r="AV61" s="214">
        <v>11090.518300000002</v>
      </c>
      <c r="AW61" s="214">
        <v>11479.102485</v>
      </c>
      <c r="AX61" s="214">
        <v>11707.539595</v>
      </c>
      <c r="AY61" s="214">
        <v>11442.812859</v>
      </c>
      <c r="AZ61" s="214">
        <v>11447.594756999999</v>
      </c>
      <c r="BA61" s="214">
        <v>11823.684944</v>
      </c>
      <c r="BB61" s="214">
        <v>11683.935229</v>
      </c>
      <c r="BC61" s="214">
        <v>11753.210274000001</v>
      </c>
      <c r="BD61" s="214">
        <v>11836.046571</v>
      </c>
      <c r="BE61" s="214">
        <v>12029.145789</v>
      </c>
      <c r="BF61" s="214">
        <v>12312.445108</v>
      </c>
      <c r="BG61" s="214">
        <v>12717.338004000001</v>
      </c>
      <c r="BH61" s="214">
        <v>13254.086145</v>
      </c>
      <c r="BI61" s="214">
        <v>13681.381921</v>
      </c>
      <c r="BJ61" s="214">
        <v>14004.54068</v>
      </c>
      <c r="BK61" s="214">
        <v>14530.228765</v>
      </c>
      <c r="BL61" s="214">
        <v>14660.136901</v>
      </c>
      <c r="BM61" s="214">
        <v>14874.033914000001</v>
      </c>
      <c r="BN61" s="214">
        <v>14937.917114</v>
      </c>
      <c r="BO61" s="214">
        <v>14716.037832</v>
      </c>
      <c r="BP61" s="214">
        <v>15010.103292</v>
      </c>
      <c r="BQ61" s="214">
        <v>15655.143407</v>
      </c>
      <c r="BR61" s="214">
        <v>15815.79229</v>
      </c>
      <c r="BS61" s="214">
        <v>15742.705451</v>
      </c>
      <c r="BT61" s="214">
        <v>15845.585179</v>
      </c>
      <c r="BU61" s="214">
        <v>16158.308528000001</v>
      </c>
      <c r="BV61" s="214">
        <v>16722.345855</v>
      </c>
      <c r="BW61" s="214">
        <v>16823.244361</v>
      </c>
      <c r="BX61" s="214">
        <v>16945.402105</v>
      </c>
      <c r="BY61" s="214">
        <v>17209.304684</v>
      </c>
      <c r="BZ61" s="214">
        <v>17311.295316</v>
      </c>
      <c r="CA61" s="214">
        <v>17328.564478999997</v>
      </c>
      <c r="CB61" s="214">
        <v>17630.362204</v>
      </c>
      <c r="CC61" s="214">
        <v>17863.950728</v>
      </c>
      <c r="CD61" s="214">
        <v>18032.54217</v>
      </c>
      <c r="CE61" s="214">
        <v>18523.123114</v>
      </c>
      <c r="CF61" s="214">
        <v>18893.492311</v>
      </c>
      <c r="CG61" s="214">
        <v>19740.088944</v>
      </c>
      <c r="CH61" s="214">
        <v>20325.245607999997</v>
      </c>
      <c r="CI61" s="214">
        <v>20078.393872</v>
      </c>
      <c r="CJ61" s="214">
        <v>20044.275337000003</v>
      </c>
      <c r="CK61" s="214">
        <v>20663.967343</v>
      </c>
      <c r="CL61" s="214">
        <v>20836.930989</v>
      </c>
      <c r="CM61" s="214">
        <v>21190.084587999998</v>
      </c>
      <c r="CN61" s="214">
        <v>21723.323164</v>
      </c>
      <c r="CO61" s="214">
        <v>21943.881942</v>
      </c>
      <c r="CP61" s="214">
        <v>22945.377905</v>
      </c>
      <c r="CQ61" s="214">
        <v>23127.420344000002</v>
      </c>
      <c r="CR61" s="214">
        <v>26705.636434</v>
      </c>
      <c r="CS61" s="214">
        <v>32934.664955</v>
      </c>
      <c r="CT61" s="214">
        <v>33193.530005</v>
      </c>
      <c r="CU61" s="214">
        <v>33599.556848</v>
      </c>
      <c r="CV61" s="214">
        <v>33040.036191</v>
      </c>
      <c r="CW61" s="214">
        <v>33537.366044</v>
      </c>
      <c r="CX61" s="214">
        <v>34564.52897</v>
      </c>
      <c r="CY61" s="214">
        <v>23980.484293</v>
      </c>
      <c r="CZ61" s="214">
        <v>21964.496316</v>
      </c>
      <c r="DA61" s="214">
        <v>26556.174347</v>
      </c>
      <c r="DB61" s="220">
        <v>27031.645140999997</v>
      </c>
    </row>
    <row r="62" spans="1:106" ht="11.25">
      <c r="A62" s="218" t="s">
        <v>272</v>
      </c>
      <c r="B62" s="214">
        <v>0</v>
      </c>
      <c r="C62" s="214">
        <v>0</v>
      </c>
      <c r="D62" s="214">
        <v>0</v>
      </c>
      <c r="E62" s="214">
        <v>0</v>
      </c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14">
        <v>0</v>
      </c>
      <c r="L62" s="214">
        <v>0</v>
      </c>
      <c r="M62" s="214">
        <v>0</v>
      </c>
      <c r="N62" s="214">
        <v>255.708326</v>
      </c>
      <c r="O62" s="214">
        <v>327.203627</v>
      </c>
      <c r="P62" s="214">
        <v>499.507993</v>
      </c>
      <c r="Q62" s="214">
        <v>506.04333</v>
      </c>
      <c r="R62" s="214">
        <v>304.418441</v>
      </c>
      <c r="S62" s="214">
        <v>553.511441</v>
      </c>
      <c r="T62" s="214">
        <v>439.72949800000004</v>
      </c>
      <c r="U62" s="214">
        <v>407.426882</v>
      </c>
      <c r="V62" s="214">
        <v>343.553854</v>
      </c>
      <c r="W62" s="214">
        <v>527.6863880000001</v>
      </c>
      <c r="X62" s="214">
        <v>470.235065</v>
      </c>
      <c r="Y62" s="214">
        <v>665.7099499999999</v>
      </c>
      <c r="Z62" s="214">
        <v>493.06194</v>
      </c>
      <c r="AA62" s="214">
        <v>647.617478</v>
      </c>
      <c r="AB62" s="214">
        <v>432.26509999999996</v>
      </c>
      <c r="AC62" s="214">
        <v>692.967706</v>
      </c>
      <c r="AD62" s="214">
        <v>652.914195</v>
      </c>
      <c r="AE62" s="214">
        <v>742.52897</v>
      </c>
      <c r="AF62" s="214">
        <v>551.0733170000001</v>
      </c>
      <c r="AG62" s="214">
        <v>723.839052</v>
      </c>
      <c r="AH62" s="214">
        <v>731.0532290000001</v>
      </c>
      <c r="AI62" s="214">
        <v>826.473412</v>
      </c>
      <c r="AJ62" s="214">
        <v>768.395142</v>
      </c>
      <c r="AK62" s="214">
        <v>395.244707</v>
      </c>
      <c r="AL62" s="214">
        <v>488.805078</v>
      </c>
      <c r="AM62" s="214">
        <v>360.098141</v>
      </c>
      <c r="AN62" s="214">
        <v>262.86994400000003</v>
      </c>
      <c r="AO62" s="214">
        <v>371.486194</v>
      </c>
      <c r="AP62" s="214">
        <v>372.177893</v>
      </c>
      <c r="AQ62" s="214">
        <v>284.20455499999997</v>
      </c>
      <c r="AR62" s="214">
        <v>429.984689</v>
      </c>
      <c r="AS62" s="214">
        <v>665.075515</v>
      </c>
      <c r="AT62" s="214">
        <v>705.765211</v>
      </c>
      <c r="AU62" s="214">
        <v>548.523229</v>
      </c>
      <c r="AV62" s="214">
        <v>467.349116</v>
      </c>
      <c r="AW62" s="214">
        <v>933.331322</v>
      </c>
      <c r="AX62" s="214">
        <v>596.347504</v>
      </c>
      <c r="AY62" s="214">
        <v>547.426223</v>
      </c>
      <c r="AZ62" s="214">
        <v>754.492282</v>
      </c>
      <c r="BA62" s="214">
        <v>1068.014434</v>
      </c>
      <c r="BB62" s="214">
        <v>730.916532</v>
      </c>
      <c r="BC62" s="214">
        <v>697.445113</v>
      </c>
      <c r="BD62" s="214">
        <v>1094.402592</v>
      </c>
      <c r="BE62" s="214">
        <v>852.9141500000001</v>
      </c>
      <c r="BF62" s="214">
        <v>1322.217963</v>
      </c>
      <c r="BG62" s="214">
        <v>1177.420104</v>
      </c>
      <c r="BH62" s="214">
        <v>1528.232934</v>
      </c>
      <c r="BI62" s="214">
        <v>1162.430247</v>
      </c>
      <c r="BJ62" s="214">
        <v>1542.447441</v>
      </c>
      <c r="BK62" s="214">
        <v>1265.494462</v>
      </c>
      <c r="BL62" s="214">
        <v>733.089168</v>
      </c>
      <c r="BM62" s="214">
        <v>839.5118739999999</v>
      </c>
      <c r="BN62" s="214">
        <v>1175.089244</v>
      </c>
      <c r="BO62" s="214">
        <v>898.198308</v>
      </c>
      <c r="BP62" s="214">
        <v>1431.746742</v>
      </c>
      <c r="BQ62" s="214">
        <v>1392.1529979999998</v>
      </c>
      <c r="BR62" s="214">
        <v>1147.3210800000002</v>
      </c>
      <c r="BS62" s="214">
        <v>1349.4353899999999</v>
      </c>
      <c r="BT62" s="214">
        <v>1840.23605</v>
      </c>
      <c r="BU62" s="214">
        <v>1028.3802759999999</v>
      </c>
      <c r="BV62" s="214">
        <v>1062.151576</v>
      </c>
      <c r="BW62" s="214">
        <v>1295.619906</v>
      </c>
      <c r="BX62" s="214">
        <v>1042.574775</v>
      </c>
      <c r="BY62" s="214">
        <v>1415.650163</v>
      </c>
      <c r="BZ62" s="214">
        <v>1134.486308</v>
      </c>
      <c r="CA62" s="214">
        <v>1134.582318</v>
      </c>
      <c r="CB62" s="214">
        <v>936.480676</v>
      </c>
      <c r="CC62" s="214">
        <v>1325.255452</v>
      </c>
      <c r="CD62" s="214">
        <v>1362.490568</v>
      </c>
      <c r="CE62" s="214">
        <v>1723.528165</v>
      </c>
      <c r="CF62" s="214">
        <v>1297.464179</v>
      </c>
      <c r="CG62" s="214">
        <v>1227.21002</v>
      </c>
      <c r="CH62" s="214">
        <v>2123.7020639999996</v>
      </c>
      <c r="CI62" s="214">
        <v>1401.069153</v>
      </c>
      <c r="CJ62" s="214">
        <v>1646.510977</v>
      </c>
      <c r="CK62" s="214">
        <v>1758.925338</v>
      </c>
      <c r="CL62" s="214">
        <v>1564.308013</v>
      </c>
      <c r="CM62" s="214">
        <v>2269.473713</v>
      </c>
      <c r="CN62" s="214">
        <v>2287.752734</v>
      </c>
      <c r="CO62" s="214">
        <v>2134.7434019999996</v>
      </c>
      <c r="CP62" s="214">
        <v>2791.917735</v>
      </c>
      <c r="CQ62" s="214">
        <v>2403.183807</v>
      </c>
      <c r="CR62" s="214">
        <v>2443.748438</v>
      </c>
      <c r="CS62" s="214">
        <v>1638.611412</v>
      </c>
      <c r="CT62" s="214">
        <v>1916.8952120000001</v>
      </c>
      <c r="CU62" s="214">
        <v>1654.789611</v>
      </c>
      <c r="CV62" s="214">
        <v>2110.442357</v>
      </c>
      <c r="CW62" s="214">
        <v>2408.457239</v>
      </c>
      <c r="CX62" s="214">
        <v>2164.383289</v>
      </c>
      <c r="CY62" s="214">
        <v>17000.189006</v>
      </c>
      <c r="CZ62" s="214">
        <v>18401.012094</v>
      </c>
      <c r="DA62" s="214">
        <v>20551.096069</v>
      </c>
      <c r="DB62" s="220">
        <v>21384.757526</v>
      </c>
    </row>
    <row r="63" spans="1:106" ht="11.25">
      <c r="A63" s="217" t="s">
        <v>246</v>
      </c>
      <c r="B63" s="214">
        <v>0</v>
      </c>
      <c r="C63" s="214">
        <v>0</v>
      </c>
      <c r="D63" s="214">
        <v>0</v>
      </c>
      <c r="E63" s="214">
        <v>0</v>
      </c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14">
        <v>0</v>
      </c>
      <c r="L63" s="214">
        <v>0</v>
      </c>
      <c r="M63" s="214">
        <v>0</v>
      </c>
      <c r="N63" s="214">
        <v>9.907335373886092</v>
      </c>
      <c r="O63" s="214">
        <v>12.245644723053893</v>
      </c>
      <c r="P63" s="214">
        <v>18.013270573386222</v>
      </c>
      <c r="Q63" s="214">
        <v>18.38152306574646</v>
      </c>
      <c r="R63" s="214">
        <v>11.350426584638328</v>
      </c>
      <c r="S63" s="214">
        <v>20.72300415574691</v>
      </c>
      <c r="T63" s="214">
        <v>16.20823803907114</v>
      </c>
      <c r="U63" s="214">
        <v>14.666194456443483</v>
      </c>
      <c r="V63" s="214">
        <v>12.016574116824064</v>
      </c>
      <c r="W63" s="214">
        <v>17.701656759476688</v>
      </c>
      <c r="X63" s="214">
        <v>15.816853851328625</v>
      </c>
      <c r="Y63" s="214">
        <v>22.806096265844463</v>
      </c>
      <c r="Z63" s="214">
        <v>16.304958333333335</v>
      </c>
      <c r="AA63" s="214">
        <v>21.451390460417358</v>
      </c>
      <c r="AB63" s="214">
        <v>13.894731597557055</v>
      </c>
      <c r="AC63" s="214">
        <v>19.86149916881628</v>
      </c>
      <c r="AD63" s="214">
        <v>19.31698801775148</v>
      </c>
      <c r="AE63" s="214">
        <v>21.196944618898087</v>
      </c>
      <c r="AF63" s="214">
        <v>14.938284548658174</v>
      </c>
      <c r="AG63" s="214">
        <v>19.552648622366288</v>
      </c>
      <c r="AH63" s="214">
        <v>20.22836826231323</v>
      </c>
      <c r="AI63" s="214">
        <v>23.07295957565606</v>
      </c>
      <c r="AJ63" s="214">
        <v>21.718347710570942</v>
      </c>
      <c r="AK63" s="214">
        <v>12.131513413136895</v>
      </c>
      <c r="AL63" s="214">
        <v>15.09589493514515</v>
      </c>
      <c r="AM63" s="214">
        <v>11.519454286628278</v>
      </c>
      <c r="AN63" s="214">
        <v>8.543059603509914</v>
      </c>
      <c r="AO63" s="214">
        <v>12.0965872354282</v>
      </c>
      <c r="AP63" s="214">
        <v>12.565087542201214</v>
      </c>
      <c r="AQ63" s="214">
        <v>9.961603750438133</v>
      </c>
      <c r="AR63" s="214">
        <v>15.630123191566701</v>
      </c>
      <c r="AS63" s="214">
        <v>24.5234334439528</v>
      </c>
      <c r="AT63" s="214">
        <v>25.966343303899926</v>
      </c>
      <c r="AU63" s="214">
        <v>20.338273229514275</v>
      </c>
      <c r="AV63" s="214">
        <v>17.386499851190475</v>
      </c>
      <c r="AW63" s="214">
        <v>34.175442035884295</v>
      </c>
      <c r="AX63" s="214">
        <v>21.932604045605</v>
      </c>
      <c r="AY63" s="214">
        <v>19.993653140978818</v>
      </c>
      <c r="AZ63" s="214">
        <v>27.62696016111315</v>
      </c>
      <c r="BA63" s="214">
        <v>38.52865923520923</v>
      </c>
      <c r="BB63" s="214">
        <v>25.928220361830434</v>
      </c>
      <c r="BC63" s="214">
        <v>24.78482988628287</v>
      </c>
      <c r="BD63" s="214">
        <v>38.50818409570724</v>
      </c>
      <c r="BE63" s="214">
        <v>29.360211703958694</v>
      </c>
      <c r="BF63" s="214">
        <v>45.990190017391306</v>
      </c>
      <c r="BG63" s="214">
        <v>39.510741744966445</v>
      </c>
      <c r="BH63" s="214">
        <v>50.958083827942644</v>
      </c>
      <c r="BI63" s="214">
        <v>39.07328561344538</v>
      </c>
      <c r="BJ63" s="214">
        <v>51.07441857615894</v>
      </c>
      <c r="BK63" s="214">
        <v>41.24818976531943</v>
      </c>
      <c r="BL63" s="214">
        <v>24.07517793103448</v>
      </c>
      <c r="BM63" s="214">
        <v>27.71580964014526</v>
      </c>
      <c r="BN63" s="214">
        <v>39.4457617992615</v>
      </c>
      <c r="BO63" s="214">
        <v>29.969913513513514</v>
      </c>
      <c r="BP63" s="214">
        <v>47.693096002664895</v>
      </c>
      <c r="BQ63" s="214">
        <v>46.420573457819266</v>
      </c>
      <c r="BR63" s="214">
        <v>38.33348078850652</v>
      </c>
      <c r="BS63" s="214">
        <v>45.07132231128924</v>
      </c>
      <c r="BT63" s="214">
        <v>61.23913643926789</v>
      </c>
      <c r="BU63" s="214">
        <v>34.188174069148936</v>
      </c>
      <c r="BV63" s="214">
        <v>34.076085210137954</v>
      </c>
      <c r="BW63" s="214">
        <v>40.78123720491029</v>
      </c>
      <c r="BX63" s="214">
        <v>33.097611904761905</v>
      </c>
      <c r="BY63" s="214">
        <v>45.11313457616316</v>
      </c>
      <c r="BZ63" s="214">
        <v>36.07269659777425</v>
      </c>
      <c r="CA63" s="214">
        <v>36.22548908045977</v>
      </c>
      <c r="CB63" s="214">
        <v>30.613948218372016</v>
      </c>
      <c r="CC63" s="214">
        <v>43.15387339628786</v>
      </c>
      <c r="CD63" s="214">
        <v>43.75371123956326</v>
      </c>
      <c r="CE63" s="214">
        <v>54.889432006369425</v>
      </c>
      <c r="CF63" s="214">
        <v>40.29391860248447</v>
      </c>
      <c r="CG63" s="214">
        <v>36.52410773809524</v>
      </c>
      <c r="CH63" s="214">
        <v>62.04212865907098</v>
      </c>
      <c r="CI63" s="214">
        <v>41.71090065495682</v>
      </c>
      <c r="CJ63" s="214">
        <v>44.42825086346465</v>
      </c>
      <c r="CK63" s="214">
        <v>48.123812257181946</v>
      </c>
      <c r="CL63" s="214">
        <v>42.71731329874386</v>
      </c>
      <c r="CM63" s="214">
        <v>58.23643092122145</v>
      </c>
      <c r="CN63" s="214">
        <v>58.25700875986758</v>
      </c>
      <c r="CO63" s="214">
        <v>51.55139826128954</v>
      </c>
      <c r="CP63" s="214">
        <v>65.23172278037383</v>
      </c>
      <c r="CQ63" s="214">
        <v>53.36850559626915</v>
      </c>
      <c r="CR63" s="214">
        <v>43.70861094616348</v>
      </c>
      <c r="CS63" s="214">
        <v>35.69959503267974</v>
      </c>
      <c r="CT63" s="214">
        <v>40.22865082896118</v>
      </c>
      <c r="CU63" s="214">
        <v>33.9862314849045</v>
      </c>
      <c r="CV63" s="214">
        <v>41.47881990959119</v>
      </c>
      <c r="CW63" s="214">
        <v>44.90039595451155</v>
      </c>
      <c r="CX63" s="214">
        <v>37.246313698158666</v>
      </c>
      <c r="CY63" s="214">
        <v>267.1305626335638</v>
      </c>
      <c r="CZ63" s="214">
        <v>267.80689992723046</v>
      </c>
      <c r="DA63" s="214">
        <v>277.56747797136677</v>
      </c>
      <c r="DB63" s="214">
        <v>270.3850995827538</v>
      </c>
    </row>
    <row r="64" spans="1:106" ht="11.25">
      <c r="A64" s="232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</row>
    <row r="65" s="243" customFormat="1" ht="11.25">
      <c r="A65" s="242"/>
    </row>
    <row r="66" spans="75:106" ht="11.25">
      <c r="BW66" s="235">
        <f aca="true" t="shared" si="2" ref="BW66:DB66">+BW52/BK52-1</f>
        <v>0.15468621515423453</v>
      </c>
      <c r="BX66" s="235">
        <f t="shared" si="2"/>
        <v>-0.3324490559020409</v>
      </c>
      <c r="BY66" s="235">
        <f t="shared" si="2"/>
        <v>-0.18686074534608244</v>
      </c>
      <c r="BZ66" s="235">
        <f t="shared" si="2"/>
        <v>-0.3833486637465784</v>
      </c>
      <c r="CA66" s="235">
        <f t="shared" si="2"/>
        <v>-0.4089125550669982</v>
      </c>
      <c r="CB66" s="235">
        <f t="shared" si="2"/>
        <v>0.05794427218251452</v>
      </c>
      <c r="CC66" s="235">
        <f t="shared" si="2"/>
        <v>-0.48630741397456334</v>
      </c>
      <c r="CD66" s="235">
        <f t="shared" si="2"/>
        <v>-0.5131598784906595</v>
      </c>
      <c r="CE66" s="235">
        <f t="shared" si="2"/>
        <v>-0.5286099192840206</v>
      </c>
      <c r="CF66" s="235">
        <f t="shared" si="2"/>
        <v>-0.6595724398552405</v>
      </c>
      <c r="CG66" s="235">
        <f t="shared" si="2"/>
        <v>0.6741979366577906</v>
      </c>
      <c r="CH66" s="235">
        <f t="shared" si="2"/>
        <v>-0.437964835531064</v>
      </c>
      <c r="CI66" s="235">
        <f t="shared" si="2"/>
        <v>-0.44816500937191206</v>
      </c>
      <c r="CJ66" s="235">
        <f t="shared" si="2"/>
        <v>-0.2932595009181146</v>
      </c>
      <c r="CK66" s="235">
        <f t="shared" si="2"/>
        <v>-0.5218175202056056</v>
      </c>
      <c r="CL66" s="235">
        <f t="shared" si="2"/>
        <v>-0.18917609777661382</v>
      </c>
      <c r="CM66" s="235">
        <f t="shared" si="2"/>
        <v>0.2959221740633029</v>
      </c>
      <c r="CN66" s="235">
        <f t="shared" si="2"/>
        <v>-0.16346400594777233</v>
      </c>
      <c r="CO66" s="235">
        <f t="shared" si="2"/>
        <v>-0.09394785494430913</v>
      </c>
      <c r="CP66" s="235">
        <f t="shared" si="2"/>
        <v>-0.012544198856627498</v>
      </c>
      <c r="CQ66" s="236">
        <f t="shared" si="2"/>
        <v>-0.34847263784655824</v>
      </c>
      <c r="CR66" s="235">
        <f t="shared" si="2"/>
        <v>-0.4740299761260828</v>
      </c>
      <c r="CS66" s="235">
        <f t="shared" si="2"/>
        <v>-0.2795134146711461</v>
      </c>
      <c r="CT66" s="235">
        <f t="shared" si="2"/>
        <v>0.2331968264961668</v>
      </c>
      <c r="CU66" s="235">
        <f t="shared" si="2"/>
        <v>0.2547784275583378</v>
      </c>
      <c r="CV66" s="235">
        <f t="shared" si="2"/>
        <v>1.9372369028001808</v>
      </c>
      <c r="CW66" s="235">
        <f t="shared" si="2"/>
        <v>3.4623467560330434</v>
      </c>
      <c r="CX66" s="235">
        <f t="shared" si="2"/>
        <v>3.9358277552047065</v>
      </c>
      <c r="CY66" s="235">
        <f t="shared" si="2"/>
        <v>1.5637305016780894</v>
      </c>
      <c r="CZ66" s="235">
        <f t="shared" si="2"/>
        <v>1.5926332486186383</v>
      </c>
      <c r="DA66" s="235">
        <f t="shared" si="2"/>
        <v>1.152036656762724</v>
      </c>
      <c r="DB66" s="235">
        <f t="shared" si="2"/>
        <v>0.8541628499501404</v>
      </c>
    </row>
    <row r="67" spans="1:106" ht="15">
      <c r="A67" s="202" t="s">
        <v>275</v>
      </c>
      <c r="BW67" s="235">
        <f aca="true" t="shared" si="3" ref="BW67:DB67">+BW55/BK55-1</f>
        <v>0.1451412619480641</v>
      </c>
      <c r="BX67" s="235">
        <f t="shared" si="3"/>
        <v>0.12729268255824056</v>
      </c>
      <c r="BY67" s="235">
        <f t="shared" si="3"/>
        <v>0.12842375869072664</v>
      </c>
      <c r="BZ67" s="235">
        <f t="shared" si="3"/>
        <v>0.1549973660230699</v>
      </c>
      <c r="CA67" s="235">
        <f t="shared" si="3"/>
        <v>0.35067860412984597</v>
      </c>
      <c r="CB67" s="235">
        <f t="shared" si="3"/>
        <v>0.21843369195367202</v>
      </c>
      <c r="CC67" s="235">
        <f t="shared" si="3"/>
        <v>0.19708844499586964</v>
      </c>
      <c r="CD67" s="235">
        <f t="shared" si="3"/>
        <v>0.1507822787150106</v>
      </c>
      <c r="CE67" s="235">
        <f t="shared" si="3"/>
        <v>0.171258623731247</v>
      </c>
      <c r="CF67" s="235">
        <f t="shared" si="3"/>
        <v>0.11457640386302259</v>
      </c>
      <c r="CG67" s="235">
        <f t="shared" si="3"/>
        <v>0.26163517150967674</v>
      </c>
      <c r="CH67" s="235">
        <f t="shared" si="3"/>
        <v>0.15601796740966267</v>
      </c>
      <c r="CI67" s="235">
        <f t="shared" si="3"/>
        <v>0.19262355440545686</v>
      </c>
      <c r="CJ67" s="235">
        <f t="shared" si="3"/>
        <v>0.13502365935159122</v>
      </c>
      <c r="CK67" s="235">
        <f t="shared" si="3"/>
        <v>0.18221342562302167</v>
      </c>
      <c r="CL67" s="235">
        <f t="shared" si="3"/>
        <v>0.11768366838192446</v>
      </c>
      <c r="CM67" s="235">
        <f t="shared" si="3"/>
        <v>-0.025434791291026104</v>
      </c>
      <c r="CN67" s="235">
        <f t="shared" si="3"/>
        <v>0.04150992455004454</v>
      </c>
      <c r="CO67" s="235">
        <f t="shared" si="3"/>
        <v>0.09324389743492323</v>
      </c>
      <c r="CP67" s="235">
        <f t="shared" si="3"/>
        <v>0.1217514225731684</v>
      </c>
      <c r="CQ67" s="236">
        <f t="shared" si="3"/>
        <v>0.1096786173648594</v>
      </c>
      <c r="CR67" s="235">
        <f t="shared" si="3"/>
        <v>0.16851993427417566</v>
      </c>
      <c r="CS67" s="235">
        <f t="shared" si="3"/>
        <v>0.00960980652738641</v>
      </c>
      <c r="CT67" s="235">
        <f t="shared" si="3"/>
        <v>0.1274155122798155</v>
      </c>
      <c r="CU67" s="235">
        <f t="shared" si="3"/>
        <v>0.09371213442659232</v>
      </c>
      <c r="CV67" s="235">
        <f t="shared" si="3"/>
        <v>0.23017307673693077</v>
      </c>
      <c r="CW67" s="235">
        <f t="shared" si="3"/>
        <v>0.17424113536060903</v>
      </c>
      <c r="CX67" s="235">
        <f t="shared" si="3"/>
        <v>0.22430455188475573</v>
      </c>
      <c r="CY67" s="235">
        <f t="shared" si="3"/>
        <v>0.22583172490828907</v>
      </c>
      <c r="CZ67" s="235">
        <f t="shared" si="3"/>
        <v>0.2564397972860075</v>
      </c>
      <c r="DA67" s="235">
        <f t="shared" si="3"/>
        <v>0.2493352496910879</v>
      </c>
      <c r="DB67" s="235">
        <f t="shared" si="3"/>
        <v>0.2518543439781271</v>
      </c>
    </row>
    <row r="68" spans="1:98" ht="12">
      <c r="A68" s="244" t="s">
        <v>206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206"/>
      <c r="CT68" s="206"/>
    </row>
    <row r="69" spans="1:106" ht="11.25">
      <c r="A69" s="212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11"/>
      <c r="CS69" s="211"/>
      <c r="CT69" s="203"/>
      <c r="CU69" s="211"/>
      <c r="CV69" s="211"/>
      <c r="CW69" s="211"/>
      <c r="CX69" s="211"/>
      <c r="CY69" s="211"/>
      <c r="CZ69" s="211"/>
      <c r="DA69" s="211"/>
      <c r="DB69" s="211"/>
    </row>
    <row r="70" spans="1:106" ht="11.25">
      <c r="A70" s="209"/>
      <c r="B70" s="231">
        <v>39448</v>
      </c>
      <c r="C70" s="231" t="s">
        <v>207</v>
      </c>
      <c r="D70" s="231">
        <v>39508</v>
      </c>
      <c r="E70" s="231" t="s">
        <v>208</v>
      </c>
      <c r="F70" s="210" t="s">
        <v>209</v>
      </c>
      <c r="G70" s="210">
        <v>39600</v>
      </c>
      <c r="H70" s="210">
        <v>39630</v>
      </c>
      <c r="I70" s="210" t="s">
        <v>210</v>
      </c>
      <c r="J70" s="210" t="s">
        <v>211</v>
      </c>
      <c r="K70" s="210" t="s">
        <v>212</v>
      </c>
      <c r="L70" s="210">
        <v>39753</v>
      </c>
      <c r="M70" s="210" t="s">
        <v>213</v>
      </c>
      <c r="N70" s="210">
        <v>39814</v>
      </c>
      <c r="O70" s="210" t="s">
        <v>214</v>
      </c>
      <c r="P70" s="210">
        <v>39873</v>
      </c>
      <c r="Q70" s="210" t="s">
        <v>215</v>
      </c>
      <c r="R70" s="210" t="s">
        <v>216</v>
      </c>
      <c r="S70" s="210">
        <v>39965</v>
      </c>
      <c r="T70" s="210">
        <v>39996</v>
      </c>
      <c r="U70" s="210" t="s">
        <v>217</v>
      </c>
      <c r="V70" s="210" t="s">
        <v>218</v>
      </c>
      <c r="W70" s="210" t="s">
        <v>219</v>
      </c>
      <c r="X70" s="210">
        <v>40126</v>
      </c>
      <c r="Y70" s="210" t="s">
        <v>220</v>
      </c>
      <c r="Z70" s="210">
        <v>40188</v>
      </c>
      <c r="AA70" s="210" t="s">
        <v>221</v>
      </c>
      <c r="AB70" s="210">
        <v>40247</v>
      </c>
      <c r="AC70" s="210" t="s">
        <v>222</v>
      </c>
      <c r="AD70" s="210" t="s">
        <v>223</v>
      </c>
      <c r="AE70" s="210">
        <v>40339</v>
      </c>
      <c r="AF70" s="210">
        <v>40370</v>
      </c>
      <c r="AG70" s="210">
        <v>40402</v>
      </c>
      <c r="AH70" s="210" t="s">
        <v>224</v>
      </c>
      <c r="AI70" s="210" t="s">
        <v>225</v>
      </c>
      <c r="AJ70" s="210">
        <v>40512</v>
      </c>
      <c r="AK70" s="210" t="s">
        <v>226</v>
      </c>
      <c r="AL70" s="210">
        <v>40554</v>
      </c>
      <c r="AM70" s="210" t="s">
        <v>227</v>
      </c>
      <c r="AN70" s="210">
        <v>40613</v>
      </c>
      <c r="AO70" s="210" t="s">
        <v>228</v>
      </c>
      <c r="AP70" s="210" t="s">
        <v>229</v>
      </c>
      <c r="AQ70" s="210">
        <v>40695</v>
      </c>
      <c r="AR70" s="210">
        <v>40755</v>
      </c>
      <c r="AS70" s="210">
        <v>40786</v>
      </c>
      <c r="AT70" s="210">
        <v>40816</v>
      </c>
      <c r="AU70" s="210">
        <v>40847</v>
      </c>
      <c r="AV70" s="210">
        <v>40877</v>
      </c>
      <c r="AW70" s="210">
        <v>40878</v>
      </c>
      <c r="AX70" s="210">
        <v>40939</v>
      </c>
      <c r="AY70" s="210">
        <v>40940</v>
      </c>
      <c r="AZ70" s="210">
        <v>40999</v>
      </c>
      <c r="BA70" s="210">
        <v>41000</v>
      </c>
      <c r="BB70" s="210">
        <v>41030</v>
      </c>
      <c r="BC70" s="210">
        <v>41090</v>
      </c>
      <c r="BD70" s="210">
        <v>41121</v>
      </c>
      <c r="BE70" s="210">
        <v>41152</v>
      </c>
      <c r="BF70" s="210">
        <v>41182</v>
      </c>
      <c r="BG70" s="210">
        <v>41213</v>
      </c>
      <c r="BH70" s="210">
        <v>41243</v>
      </c>
      <c r="BI70" s="210">
        <v>41274</v>
      </c>
      <c r="BJ70" s="210">
        <v>41305</v>
      </c>
      <c r="BK70" s="210">
        <v>41333</v>
      </c>
      <c r="BL70" s="210">
        <v>41364</v>
      </c>
      <c r="BM70" s="210">
        <v>41394</v>
      </c>
      <c r="BN70" s="210">
        <v>41425</v>
      </c>
      <c r="BO70" s="210">
        <v>41455</v>
      </c>
      <c r="BP70" s="210">
        <v>41486</v>
      </c>
      <c r="BQ70" s="210">
        <v>41517</v>
      </c>
      <c r="BR70" s="210">
        <v>41547</v>
      </c>
      <c r="BS70" s="210">
        <v>41578</v>
      </c>
      <c r="BT70" s="210">
        <v>41608</v>
      </c>
      <c r="BU70" s="210">
        <v>41639</v>
      </c>
      <c r="BV70" s="210">
        <v>41670</v>
      </c>
      <c r="BW70" s="210">
        <v>41698</v>
      </c>
      <c r="BX70" s="210">
        <v>41729</v>
      </c>
      <c r="BY70" s="210">
        <v>41730</v>
      </c>
      <c r="BZ70" s="210">
        <v>41790</v>
      </c>
      <c r="CA70" s="210">
        <v>41820</v>
      </c>
      <c r="CB70" s="210">
        <v>41851</v>
      </c>
      <c r="CC70" s="210">
        <v>41882</v>
      </c>
      <c r="CD70" s="210">
        <v>41912</v>
      </c>
      <c r="CE70" s="210" t="s">
        <v>230</v>
      </c>
      <c r="CF70" s="210">
        <v>41973</v>
      </c>
      <c r="CG70" s="210" t="s">
        <v>231</v>
      </c>
      <c r="CH70" s="210">
        <v>42035</v>
      </c>
      <c r="CI70" s="210" t="s">
        <v>232</v>
      </c>
      <c r="CJ70" s="210">
        <v>42094</v>
      </c>
      <c r="CK70" s="210" t="s">
        <v>233</v>
      </c>
      <c r="CL70" s="210" t="s">
        <v>234</v>
      </c>
      <c r="CM70" s="210">
        <v>42170</v>
      </c>
      <c r="CN70" s="210">
        <v>42201</v>
      </c>
      <c r="CO70" s="210" t="s">
        <v>235</v>
      </c>
      <c r="CP70" s="210" t="s">
        <v>236</v>
      </c>
      <c r="CQ70" s="210" t="s">
        <v>237</v>
      </c>
      <c r="CR70" s="210">
        <v>42309</v>
      </c>
      <c r="CS70" s="210" t="s">
        <v>238</v>
      </c>
      <c r="CT70" s="210">
        <v>42385</v>
      </c>
      <c r="CU70" s="210" t="s">
        <v>239</v>
      </c>
      <c r="CV70" s="210">
        <v>42445</v>
      </c>
      <c r="CW70" s="210" t="s">
        <v>240</v>
      </c>
      <c r="CX70" s="210" t="s">
        <v>241</v>
      </c>
      <c r="CY70" s="210">
        <v>42537</v>
      </c>
      <c r="CZ70" s="210">
        <v>42567</v>
      </c>
      <c r="DA70" s="210" t="s">
        <v>242</v>
      </c>
      <c r="DB70" s="210" t="s">
        <v>243</v>
      </c>
    </row>
    <row r="71" spans="1:106" ht="11.25">
      <c r="A71" s="212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</row>
    <row r="72" spans="1:106" ht="11.25">
      <c r="A72" s="212" t="s">
        <v>245</v>
      </c>
      <c r="B72" s="214">
        <v>17541.3161806782</v>
      </c>
      <c r="C72" s="214">
        <v>17168.6812139091</v>
      </c>
      <c r="D72" s="214">
        <v>18078.395010461198</v>
      </c>
      <c r="E72" s="214">
        <v>19289.7091501307</v>
      </c>
      <c r="F72" s="214">
        <v>18733.741161362603</v>
      </c>
      <c r="G72" s="214">
        <v>17889.114746359606</v>
      </c>
      <c r="H72" s="214">
        <v>17576.95108307155</v>
      </c>
      <c r="I72" s="214">
        <v>17758.614502773107</v>
      </c>
      <c r="J72" s="214">
        <v>16698.07093281324</v>
      </c>
      <c r="K72" s="214">
        <v>16847.080371358814</v>
      </c>
      <c r="L72" s="214">
        <v>15202.9387255407</v>
      </c>
      <c r="M72" s="214">
        <v>15097.758225033913</v>
      </c>
      <c r="N72" s="214">
        <v>13717.91096732</v>
      </c>
      <c r="O72" s="214">
        <v>13459.9876186394</v>
      </c>
      <c r="P72" s="214">
        <v>13922.974852650003</v>
      </c>
      <c r="Q72" s="214">
        <v>14955.606445520003</v>
      </c>
      <c r="R72" s="214">
        <v>15123.804413870008</v>
      </c>
      <c r="S72" s="214">
        <v>14401.832033310002</v>
      </c>
      <c r="T72" s="214">
        <v>13428.42995985</v>
      </c>
      <c r="U72" s="214">
        <v>13055.87506097</v>
      </c>
      <c r="V72" s="214">
        <v>12714.214093832603</v>
      </c>
      <c r="W72" s="214">
        <v>13130.356085350006</v>
      </c>
      <c r="X72" s="214">
        <v>13088.13870178</v>
      </c>
      <c r="Y72" s="214">
        <v>14097.750268669999</v>
      </c>
      <c r="Z72" s="214">
        <v>15281.430705710009</v>
      </c>
      <c r="AA72" s="214">
        <v>13245.861452690002</v>
      </c>
      <c r="AB72" s="214">
        <v>13400.646840080002</v>
      </c>
      <c r="AC72" s="214">
        <v>16968.523348559997</v>
      </c>
      <c r="AD72" s="214">
        <v>16043.075011669996</v>
      </c>
      <c r="AE72" s="214">
        <v>17163.258515739995</v>
      </c>
      <c r="AF72" s="214">
        <v>18595.719249600003</v>
      </c>
      <c r="AG72" s="214">
        <v>19877.16907999329</v>
      </c>
      <c r="AH72" s="214">
        <v>21934.966734208803</v>
      </c>
      <c r="AI72" s="214">
        <v>22251.356199777496</v>
      </c>
      <c r="AJ72" s="214">
        <v>22814.998533570797</v>
      </c>
      <c r="AK72" s="214">
        <v>22767.836979250304</v>
      </c>
      <c r="AL72" s="214">
        <v>24515.554603739405</v>
      </c>
      <c r="AM72" s="214">
        <v>23627.181045243997</v>
      </c>
      <c r="AN72" s="214">
        <v>24470.214003003992</v>
      </c>
      <c r="AO72" s="214">
        <v>23262.564153036907</v>
      </c>
      <c r="AP72" s="214">
        <v>21384.6011068612</v>
      </c>
      <c r="AQ72" s="214">
        <v>17888.767046314082</v>
      </c>
      <c r="AR72" s="214">
        <v>16069.892234479195</v>
      </c>
      <c r="AS72" s="214">
        <v>15202.656268664772</v>
      </c>
      <c r="AT72" s="214">
        <v>13296.345257038001</v>
      </c>
      <c r="AU72" s="214">
        <v>13425.638445770002</v>
      </c>
      <c r="AV72" s="214">
        <v>15068.953605371398</v>
      </c>
      <c r="AW72" s="214">
        <v>16129.570677021695</v>
      </c>
      <c r="AX72" s="214">
        <v>17148.519589348594</v>
      </c>
      <c r="AY72" s="214">
        <v>15652.065858511789</v>
      </c>
      <c r="AZ72" s="214">
        <v>16611.868650738397</v>
      </c>
      <c r="BA72" s="214">
        <v>17052.328699034995</v>
      </c>
      <c r="BB72" s="214">
        <v>16897.072050305193</v>
      </c>
      <c r="BC72" s="214">
        <v>17734.1679291556</v>
      </c>
      <c r="BD72" s="214">
        <v>17689.387845322293</v>
      </c>
      <c r="BE72" s="214">
        <v>17130.823032030006</v>
      </c>
      <c r="BF72" s="214">
        <v>19753.428237630003</v>
      </c>
      <c r="BG72" s="214">
        <v>19188.339704441303</v>
      </c>
      <c r="BH72" s="214">
        <v>19431.263414915797</v>
      </c>
      <c r="BI72" s="214">
        <v>21250.393710860004</v>
      </c>
      <c r="BJ72" s="214">
        <v>27349.324723886766</v>
      </c>
      <c r="BK72" s="214">
        <v>27172.857688910008</v>
      </c>
      <c r="BL72" s="214">
        <v>27838.508587329998</v>
      </c>
      <c r="BM72" s="214">
        <v>27177.144080590006</v>
      </c>
      <c r="BN72" s="214">
        <v>22405.917950031006</v>
      </c>
      <c r="BO72" s="214">
        <v>21916.721284206593</v>
      </c>
      <c r="BP72" s="214">
        <v>22538.40605681003</v>
      </c>
      <c r="BQ72" s="214">
        <v>20008.68501084222</v>
      </c>
      <c r="BR72" s="214">
        <v>18479.780208130018</v>
      </c>
      <c r="BS72" s="214">
        <v>17228.009169453228</v>
      </c>
      <c r="BT72" s="214">
        <v>15213.906133013534</v>
      </c>
      <c r="BU72" s="214">
        <v>14276.628579780052</v>
      </c>
      <c r="BV72" s="214">
        <v>13802.538207348833</v>
      </c>
      <c r="BW72" s="214">
        <v>14183.104299480034</v>
      </c>
      <c r="BX72" s="214">
        <v>11361.65646279003</v>
      </c>
      <c r="BY72" s="214">
        <v>12709.52095952323</v>
      </c>
      <c r="BZ72" s="214">
        <v>13534.70093509803</v>
      </c>
      <c r="CA72" s="214">
        <v>12344.032380714816</v>
      </c>
      <c r="CB72" s="214">
        <v>11575.686046137616</v>
      </c>
      <c r="CC72" s="214">
        <v>8832.959988414415</v>
      </c>
      <c r="CD72" s="214">
        <v>11803.512704139615</v>
      </c>
      <c r="CE72" s="214">
        <v>13316.448068576006</v>
      </c>
      <c r="CF72" s="214">
        <v>12554.773552864677</v>
      </c>
      <c r="CG72" s="214">
        <v>13275.245046844018</v>
      </c>
      <c r="CH72" s="214">
        <v>17210.6036442372</v>
      </c>
      <c r="CI72" s="214">
        <v>16261.826104984906</v>
      </c>
      <c r="CJ72" s="214">
        <v>18007.533227340013</v>
      </c>
      <c r="CK72" s="214">
        <v>17992.319375295006</v>
      </c>
      <c r="CL72" s="214">
        <v>16125.648616940005</v>
      </c>
      <c r="CM72" s="214">
        <v>13067.006697093711</v>
      </c>
      <c r="CN72" s="214">
        <v>14688.183748063519</v>
      </c>
      <c r="CO72" s="214">
        <v>16019.724593435065</v>
      </c>
      <c r="CP72" s="214">
        <v>20893.524696996</v>
      </c>
      <c r="CQ72" s="214">
        <v>30029.990678837406</v>
      </c>
      <c r="CR72" s="214">
        <v>34609.69044723706</v>
      </c>
      <c r="CS72" s="214">
        <v>23556.78782863977</v>
      </c>
      <c r="CT72" s="214">
        <v>24280.907454901302</v>
      </c>
      <c r="CU72" s="214">
        <v>22654.579949790903</v>
      </c>
      <c r="CV72" s="214">
        <v>19365.092949387414</v>
      </c>
      <c r="CW72" s="214">
        <v>24016.606094461513</v>
      </c>
      <c r="CX72" s="214">
        <v>24019.923334424344</v>
      </c>
      <c r="CY72" s="214">
        <v>20624.727447917994</v>
      </c>
      <c r="CZ72" s="214">
        <v>25440.22269367789</v>
      </c>
      <c r="DA72" s="214">
        <v>35719.45136746953</v>
      </c>
      <c r="DB72" s="214">
        <v>42299.44764578209</v>
      </c>
    </row>
    <row r="73" spans="1:106" ht="11.25">
      <c r="A73" s="215" t="s">
        <v>246</v>
      </c>
      <c r="B73" s="214">
        <v>723.3532445640495</v>
      </c>
      <c r="C73" s="214">
        <v>705.0793106328173</v>
      </c>
      <c r="D73" s="214">
        <v>743.6608395911641</v>
      </c>
      <c r="E73" s="214">
        <v>796.1085080532687</v>
      </c>
      <c r="F73" s="214">
        <v>776.0456156322537</v>
      </c>
      <c r="G73" s="214">
        <v>743.8301349837674</v>
      </c>
      <c r="H73" s="214">
        <v>736.3615870578782</v>
      </c>
      <c r="I73" s="214">
        <v>737.7903823337393</v>
      </c>
      <c r="J73" s="214">
        <v>691.1453200667731</v>
      </c>
      <c r="K73" s="214">
        <v>693.5809127772258</v>
      </c>
      <c r="L73" s="214">
        <v>620.7814914471498</v>
      </c>
      <c r="M73" s="214">
        <v>592.0689500013299</v>
      </c>
      <c r="N73" s="214">
        <v>531.495969287873</v>
      </c>
      <c r="O73" s="214">
        <v>503.74205159578594</v>
      </c>
      <c r="P73" s="214">
        <v>502.0906906833755</v>
      </c>
      <c r="Q73" s="214">
        <v>543.2476006363968</v>
      </c>
      <c r="R73" s="214">
        <v>563.9002391450413</v>
      </c>
      <c r="S73" s="214">
        <v>539.192513414826</v>
      </c>
      <c r="T73" s="214">
        <v>494.9660877202359</v>
      </c>
      <c r="U73" s="214">
        <v>469.9739042825774</v>
      </c>
      <c r="V73" s="214">
        <v>444.7084328028193</v>
      </c>
      <c r="W73" s="214">
        <v>440.4681679084202</v>
      </c>
      <c r="X73" s="214">
        <v>440.23339057450386</v>
      </c>
      <c r="Y73" s="214">
        <v>482.96506573038704</v>
      </c>
      <c r="Z73" s="214">
        <v>505.33831698776487</v>
      </c>
      <c r="AA73" s="214">
        <v>438.74996530937403</v>
      </c>
      <c r="AB73" s="214">
        <v>430.75046094760535</v>
      </c>
      <c r="AC73" s="214">
        <v>486.34346083576946</v>
      </c>
      <c r="AD73" s="214">
        <v>474.64718969437865</v>
      </c>
      <c r="AE73" s="214">
        <v>489.9588500068511</v>
      </c>
      <c r="AF73" s="214">
        <v>504.08563972892387</v>
      </c>
      <c r="AG73" s="214">
        <v>536.9305532142974</v>
      </c>
      <c r="AH73" s="214">
        <v>606.9442925901716</v>
      </c>
      <c r="AI73" s="214">
        <v>621.1992238910524</v>
      </c>
      <c r="AJ73" s="214">
        <v>644.8558093151723</v>
      </c>
      <c r="AK73" s="214">
        <v>698.8286365638522</v>
      </c>
      <c r="AL73" s="214">
        <v>757.1202780648364</v>
      </c>
      <c r="AM73" s="214">
        <v>755.8279285106844</v>
      </c>
      <c r="AN73" s="214">
        <v>795.262073545791</v>
      </c>
      <c r="AO73" s="214">
        <v>757.4915061229862</v>
      </c>
      <c r="AP73" s="214">
        <v>721.9649259575016</v>
      </c>
      <c r="AQ73" s="214">
        <v>627.016019849775</v>
      </c>
      <c r="AR73" s="214">
        <v>584.1473004172735</v>
      </c>
      <c r="AS73" s="214">
        <v>560.5699214109429</v>
      </c>
      <c r="AT73" s="214">
        <v>489.1959255716704</v>
      </c>
      <c r="AU73" s="214">
        <v>497.79897833778284</v>
      </c>
      <c r="AV73" s="214">
        <v>560.6009525807812</v>
      </c>
      <c r="AW73" s="214">
        <v>590.6104239114499</v>
      </c>
      <c r="AX73" s="214">
        <v>630.6921511345566</v>
      </c>
      <c r="AY73" s="214">
        <v>571.6605499821691</v>
      </c>
      <c r="AZ73" s="214">
        <v>608.2705474455656</v>
      </c>
      <c r="BA73" s="214">
        <v>615.1633729810604</v>
      </c>
      <c r="BB73" s="214">
        <v>599.3995051544942</v>
      </c>
      <c r="BC73" s="214">
        <v>630.2120799273489</v>
      </c>
      <c r="BD73" s="214">
        <v>622.4274400183776</v>
      </c>
      <c r="BE73" s="214">
        <v>589.7013091920828</v>
      </c>
      <c r="BF73" s="214">
        <v>687.0757647871305</v>
      </c>
      <c r="BG73" s="214">
        <v>643.9040169275605</v>
      </c>
      <c r="BH73" s="214">
        <v>647.9247554156651</v>
      </c>
      <c r="BI73" s="214">
        <v>714.2989482642018</v>
      </c>
      <c r="BJ73" s="214">
        <v>905.6067789366479</v>
      </c>
      <c r="BK73" s="214">
        <v>885.6863653490876</v>
      </c>
      <c r="BL73" s="214">
        <v>914.2367352160919</v>
      </c>
      <c r="BM73" s="214">
        <v>897.23156423209</v>
      </c>
      <c r="BN73" s="214">
        <v>752.1288335022157</v>
      </c>
      <c r="BO73" s="214">
        <v>731.2886648050248</v>
      </c>
      <c r="BP73" s="214">
        <v>750.7796821055972</v>
      </c>
      <c r="BQ73" s="214">
        <v>667.1785598813677</v>
      </c>
      <c r="BR73" s="214">
        <v>617.433351424324</v>
      </c>
      <c r="BS73" s="214">
        <v>575.4178079309695</v>
      </c>
      <c r="BT73" s="214">
        <v>506.2863937774886</v>
      </c>
      <c r="BU73" s="214">
        <v>474.6219607639645</v>
      </c>
      <c r="BV73" s="214">
        <v>442.81482859636935</v>
      </c>
      <c r="BW73" s="214">
        <v>446.4307302322957</v>
      </c>
      <c r="BX73" s="214">
        <v>360.68750675523904</v>
      </c>
      <c r="BY73" s="214">
        <v>405.01978838506153</v>
      </c>
      <c r="BZ73" s="214">
        <v>430.35615055955583</v>
      </c>
      <c r="CA73" s="214">
        <v>394.12619350941304</v>
      </c>
      <c r="CB73" s="214">
        <v>378.4140583895919</v>
      </c>
      <c r="CC73" s="214">
        <v>287.6248775126804</v>
      </c>
      <c r="CD73" s="214">
        <v>379.0466507430833</v>
      </c>
      <c r="CE73" s="214">
        <v>424.0907028208919</v>
      </c>
      <c r="CF73" s="214">
        <v>389.8997997784061</v>
      </c>
      <c r="CG73" s="214">
        <v>395.09657877511955</v>
      </c>
      <c r="CH73" s="214">
        <v>502.7929782131814</v>
      </c>
      <c r="CI73" s="214">
        <v>484.1270052094345</v>
      </c>
      <c r="CJ73" s="214">
        <v>485.90213781273644</v>
      </c>
      <c r="CK73" s="214">
        <v>492.26591998071154</v>
      </c>
      <c r="CL73" s="214">
        <v>440.350863379028</v>
      </c>
      <c r="CM73" s="214">
        <v>335.30938406706986</v>
      </c>
      <c r="CN73" s="214">
        <v>374.03065312104707</v>
      </c>
      <c r="CO73" s="214">
        <v>386.85642582552686</v>
      </c>
      <c r="CP73" s="214">
        <v>488.16646488308413</v>
      </c>
      <c r="CQ73" s="214">
        <v>666.8885338404931</v>
      </c>
      <c r="CR73" s="214">
        <v>619.0250482424801</v>
      </c>
      <c r="CS73" s="214">
        <v>513.2197784017379</v>
      </c>
      <c r="CT73" s="214">
        <v>509.5678374585793</v>
      </c>
      <c r="CU73" s="214">
        <v>465.2819870567037</v>
      </c>
      <c r="CV73" s="214">
        <v>380.6032419297841</v>
      </c>
      <c r="CW73" s="214">
        <v>447.7368772270975</v>
      </c>
      <c r="CX73" s="214">
        <v>413.3526645056676</v>
      </c>
      <c r="CY73" s="214">
        <v>324.08434079066615</v>
      </c>
      <c r="CZ73" s="214">
        <v>370.2550239219603</v>
      </c>
      <c r="DA73" s="214">
        <v>482.4345133369737</v>
      </c>
      <c r="DB73" s="214">
        <v>534.8267498518409</v>
      </c>
    </row>
    <row r="74" spans="1:106" ht="11.25">
      <c r="A74" s="215" t="s">
        <v>248</v>
      </c>
      <c r="B74" s="214">
        <v>19848.91957862</v>
      </c>
      <c r="C74" s="214">
        <v>20314.8279570529</v>
      </c>
      <c r="D74" s="214">
        <v>20879.6097190122</v>
      </c>
      <c r="E74" s="214">
        <v>21822.5749843784</v>
      </c>
      <c r="F74" s="214">
        <v>21384.1069343966</v>
      </c>
      <c r="G74" s="214">
        <v>20687.664218459606</v>
      </c>
      <c r="H74" s="214">
        <v>20217.17219079644</v>
      </c>
      <c r="I74" s="214">
        <v>20276.0330266986</v>
      </c>
      <c r="J74" s="214">
        <v>19323.05814212324</v>
      </c>
      <c r="K74" s="214">
        <v>19376.569879654304</v>
      </c>
      <c r="L74" s="214">
        <v>17715.3790122807</v>
      </c>
      <c r="M74" s="214">
        <v>18766.223859889404</v>
      </c>
      <c r="N74" s="214">
        <v>17709.24688254</v>
      </c>
      <c r="O74" s="214">
        <v>17266.9915159694</v>
      </c>
      <c r="P74" s="214">
        <v>18750.923506950003</v>
      </c>
      <c r="Q74" s="214">
        <v>19373.261148710004</v>
      </c>
      <c r="R74" s="214">
        <v>19521.316680400007</v>
      </c>
      <c r="S74" s="214">
        <v>19073.03899299</v>
      </c>
      <c r="T74" s="214">
        <v>18933.07993236</v>
      </c>
      <c r="U74" s="214">
        <v>19533.31622882</v>
      </c>
      <c r="V74" s="214">
        <v>20247.387903770003</v>
      </c>
      <c r="W74" s="214">
        <v>20665.334368480006</v>
      </c>
      <c r="X74" s="214">
        <v>21237.86014326</v>
      </c>
      <c r="Y74" s="214">
        <v>22227.488908379997</v>
      </c>
      <c r="Z74" s="214">
        <v>23939.020805680007</v>
      </c>
      <c r="AA74" s="214">
        <v>21885.08835225</v>
      </c>
      <c r="AB74" s="214">
        <v>23651.776061560002</v>
      </c>
      <c r="AC74" s="214">
        <v>27419.170076259998</v>
      </c>
      <c r="AD74" s="214">
        <v>25959.235170779997</v>
      </c>
      <c r="AE74" s="214">
        <v>27560.704603759994</v>
      </c>
      <c r="AF74" s="214">
        <v>29843.55431505</v>
      </c>
      <c r="AG74" s="214">
        <v>30347.41347663999</v>
      </c>
      <c r="AH74" s="214">
        <v>32024.876224126503</v>
      </c>
      <c r="AI74" s="214">
        <v>32186.312149529997</v>
      </c>
      <c r="AJ74" s="214">
        <v>32572.228229649998</v>
      </c>
      <c r="AK74" s="214">
        <v>32920.1471072748</v>
      </c>
      <c r="AL74" s="214">
        <v>34752.06202531941</v>
      </c>
      <c r="AM74" s="214">
        <v>33766.332731564</v>
      </c>
      <c r="AN74" s="214">
        <v>33855.70642294749</v>
      </c>
      <c r="AO74" s="214">
        <v>35941.90970727501</v>
      </c>
      <c r="AP74" s="214">
        <v>30218.4247474575</v>
      </c>
      <c r="AQ74" s="214">
        <v>26719.317873488282</v>
      </c>
      <c r="AR74" s="214">
        <v>24360.620510769993</v>
      </c>
      <c r="AS74" s="214">
        <v>23759.006949029997</v>
      </c>
      <c r="AT74" s="214">
        <v>23772.127152191402</v>
      </c>
      <c r="AU74" s="214">
        <v>24078.70355248</v>
      </c>
      <c r="AV74" s="214">
        <v>25210.184864479997</v>
      </c>
      <c r="AW74" s="214">
        <v>26226.202206239996</v>
      </c>
      <c r="AX74" s="214">
        <v>28525.428850888595</v>
      </c>
      <c r="AY74" s="214">
        <v>26928.09084506179</v>
      </c>
      <c r="AZ74" s="214">
        <v>27643.318196469998</v>
      </c>
      <c r="BA74" s="214">
        <v>28369.578194664995</v>
      </c>
      <c r="BB74" s="214">
        <v>27854.946029665196</v>
      </c>
      <c r="BC74" s="214">
        <v>28913.7141281656</v>
      </c>
      <c r="BD74" s="214">
        <v>28476.993520059994</v>
      </c>
      <c r="BE74" s="214">
        <v>28884.195264450005</v>
      </c>
      <c r="BF74" s="214">
        <v>31192.552718750005</v>
      </c>
      <c r="BG74" s="214">
        <v>31524.616948821305</v>
      </c>
      <c r="BH74" s="214">
        <v>33050.6208898665</v>
      </c>
      <c r="BI74" s="214">
        <v>36082.46157086</v>
      </c>
      <c r="BJ74" s="214">
        <v>42524.084038054265</v>
      </c>
      <c r="BK74" s="214">
        <v>42576.66182852001</v>
      </c>
      <c r="BL74" s="214">
        <v>42952.01546858</v>
      </c>
      <c r="BM74" s="214">
        <v>42635.291601430006</v>
      </c>
      <c r="BN74" s="214">
        <v>37659.124141390006</v>
      </c>
      <c r="BO74" s="214">
        <v>37995.881529526596</v>
      </c>
      <c r="BP74" s="214">
        <v>39426.20268484003</v>
      </c>
      <c r="BQ74" s="214">
        <v>37159.55192998222</v>
      </c>
      <c r="BR74" s="214">
        <v>36417.276100240015</v>
      </c>
      <c r="BS74" s="214">
        <v>35050.74630570003</v>
      </c>
      <c r="BT74" s="214">
        <v>34147.13840037004</v>
      </c>
      <c r="BU74" s="214">
        <v>34264.33119216005</v>
      </c>
      <c r="BV74" s="214">
        <v>33790.098508398834</v>
      </c>
      <c r="BW74" s="214">
        <v>35568.605913180036</v>
      </c>
      <c r="BX74" s="214">
        <v>32836.78335630003</v>
      </c>
      <c r="BY74" s="214">
        <v>33893.30469302323</v>
      </c>
      <c r="BZ74" s="214">
        <v>33936.50606330803</v>
      </c>
      <c r="CA74" s="214">
        <v>32437.972779364813</v>
      </c>
      <c r="CB74" s="214">
        <v>32728.65175528761</v>
      </c>
      <c r="CC74" s="214">
        <v>32314.703862744413</v>
      </c>
      <c r="CD74" s="214">
        <v>33398.377398549615</v>
      </c>
      <c r="CE74" s="214">
        <v>34872.732332846004</v>
      </c>
      <c r="CF74" s="214">
        <v>35286.61669376468</v>
      </c>
      <c r="CG74" s="214">
        <v>35495.57974298402</v>
      </c>
      <c r="CH74" s="214">
        <v>38349.0077995772</v>
      </c>
      <c r="CI74" s="214">
        <v>36321.87929694491</v>
      </c>
      <c r="CJ74" s="214">
        <v>39755.51673693001</v>
      </c>
      <c r="CK74" s="214">
        <v>39151.48759355501</v>
      </c>
      <c r="CL74" s="214">
        <v>37093.84719867001</v>
      </c>
      <c r="CM74" s="214">
        <v>36043.71396001371</v>
      </c>
      <c r="CN74" s="214">
        <v>38046.64499654172</v>
      </c>
      <c r="CO74" s="214">
        <v>39595.831485035065</v>
      </c>
      <c r="CP74" s="214">
        <v>44502.613291452</v>
      </c>
      <c r="CQ74" s="214">
        <v>54286.995801387406</v>
      </c>
      <c r="CR74" s="214">
        <v>63180.79623310706</v>
      </c>
      <c r="CS74" s="214">
        <v>49930.99183703177</v>
      </c>
      <c r="CT74" s="214">
        <v>50841.6589811613</v>
      </c>
      <c r="CU74" s="214">
        <v>46066.605791460905</v>
      </c>
      <c r="CV74" s="214">
        <v>45064.16012848821</v>
      </c>
      <c r="CW74" s="214">
        <v>51555.937638105475</v>
      </c>
      <c r="CX74" s="214">
        <v>53602.04884077535</v>
      </c>
      <c r="CY74" s="214">
        <v>51595.017182687996</v>
      </c>
      <c r="CZ74" s="214">
        <v>58137.45558853789</v>
      </c>
      <c r="DA74" s="214">
        <v>69469.09545097563</v>
      </c>
      <c r="DB74" s="214">
        <v>78556.1870766721</v>
      </c>
    </row>
    <row r="75" spans="1:106" ht="11.25">
      <c r="A75" s="215" t="s">
        <v>267</v>
      </c>
      <c r="B75" s="214">
        <v>-2307.6033979418</v>
      </c>
      <c r="C75" s="214">
        <v>-3146.1467431437995</v>
      </c>
      <c r="D75" s="214">
        <v>-2801.2147085509996</v>
      </c>
      <c r="E75" s="214">
        <v>-2532.8658342477</v>
      </c>
      <c r="F75" s="214">
        <v>-2650.365773034</v>
      </c>
      <c r="G75" s="214">
        <v>-2798.5494721000005</v>
      </c>
      <c r="H75" s="214">
        <v>-2640.2211077248858</v>
      </c>
      <c r="I75" s="214">
        <v>-2517.4185239254903</v>
      </c>
      <c r="J75" s="214">
        <v>-2624.98720931</v>
      </c>
      <c r="K75" s="214">
        <v>-2529.48950829549</v>
      </c>
      <c r="L75" s="214">
        <v>-2512.44028674</v>
      </c>
      <c r="M75" s="214">
        <v>-3668.4656348554904</v>
      </c>
      <c r="N75" s="214">
        <v>-3991.33591522</v>
      </c>
      <c r="O75" s="214">
        <v>-3807.0038973299997</v>
      </c>
      <c r="P75" s="214">
        <v>-4827.9486543</v>
      </c>
      <c r="Q75" s="214">
        <v>-4417.65470319</v>
      </c>
      <c r="R75" s="214">
        <v>-4397.512266529999</v>
      </c>
      <c r="S75" s="214">
        <v>-4671.20695968</v>
      </c>
      <c r="T75" s="214">
        <v>-5504.64997251</v>
      </c>
      <c r="U75" s="214">
        <v>-6477.44116785</v>
      </c>
      <c r="V75" s="214">
        <v>-7533.1738099374</v>
      </c>
      <c r="W75" s="214">
        <v>-7534.97828313</v>
      </c>
      <c r="X75" s="214">
        <v>-8149.72144148</v>
      </c>
      <c r="Y75" s="214">
        <v>-8129.738639709999</v>
      </c>
      <c r="Z75" s="214">
        <v>-8657.590099969999</v>
      </c>
      <c r="AA75" s="214">
        <v>-8639.226899559999</v>
      </c>
      <c r="AB75" s="214">
        <v>-10251.12922148</v>
      </c>
      <c r="AC75" s="214">
        <v>-10450.646727700001</v>
      </c>
      <c r="AD75" s="214">
        <v>-9916.16015911</v>
      </c>
      <c r="AE75" s="214">
        <v>-10397.446088019999</v>
      </c>
      <c r="AF75" s="214">
        <v>-11247.83506545</v>
      </c>
      <c r="AG75" s="214">
        <v>-10470.2443966467</v>
      </c>
      <c r="AH75" s="214">
        <v>-10089.9094899177</v>
      </c>
      <c r="AI75" s="214">
        <v>-9934.955949752499</v>
      </c>
      <c r="AJ75" s="214">
        <v>-9757.2296960792</v>
      </c>
      <c r="AK75" s="214">
        <v>-10152.3101280245</v>
      </c>
      <c r="AL75" s="214">
        <v>-10236.507421580001</v>
      </c>
      <c r="AM75" s="214">
        <v>-10139.15168632</v>
      </c>
      <c r="AN75" s="214">
        <v>-9385.4924199435</v>
      </c>
      <c r="AO75" s="214">
        <v>-12679.345554238102</v>
      </c>
      <c r="AP75" s="214">
        <v>-8833.8236405963</v>
      </c>
      <c r="AQ75" s="214">
        <v>-8830.550827174198</v>
      </c>
      <c r="AR75" s="214">
        <v>-8290.728276290798</v>
      </c>
      <c r="AS75" s="214">
        <v>-8556.350680365225</v>
      </c>
      <c r="AT75" s="214">
        <v>-10475.781895153401</v>
      </c>
      <c r="AU75" s="214">
        <v>-10653.065106709999</v>
      </c>
      <c r="AV75" s="214">
        <v>-10141.2312591086</v>
      </c>
      <c r="AW75" s="214">
        <v>-10096.6315292183</v>
      </c>
      <c r="AX75" s="214">
        <v>-11376.90926154</v>
      </c>
      <c r="AY75" s="214">
        <v>-11276.02498655</v>
      </c>
      <c r="AZ75" s="214">
        <v>-11031.4495457316</v>
      </c>
      <c r="BA75" s="214">
        <v>-11317.24949563</v>
      </c>
      <c r="BB75" s="214">
        <v>-10957.873979360002</v>
      </c>
      <c r="BC75" s="214">
        <v>-11179.546199010001</v>
      </c>
      <c r="BD75" s="214">
        <v>-10787.6056747377</v>
      </c>
      <c r="BE75" s="214">
        <v>-11753.37223242</v>
      </c>
      <c r="BF75" s="214">
        <v>-11439.124481120001</v>
      </c>
      <c r="BG75" s="214">
        <v>-12336.277244380002</v>
      </c>
      <c r="BH75" s="214">
        <v>-13619.3574749507</v>
      </c>
      <c r="BI75" s="214">
        <v>-14832.06786</v>
      </c>
      <c r="BJ75" s="214">
        <v>-15174.759314167499</v>
      </c>
      <c r="BK75" s="214">
        <v>-15403.804139610002</v>
      </c>
      <c r="BL75" s="214">
        <v>-15113.506881250001</v>
      </c>
      <c r="BM75" s="214">
        <v>-15458.147520839999</v>
      </c>
      <c r="BN75" s="214">
        <v>-15253.206191359</v>
      </c>
      <c r="BO75" s="214">
        <v>-16079.160245320001</v>
      </c>
      <c r="BP75" s="214">
        <v>-16887.79662803</v>
      </c>
      <c r="BQ75" s="214">
        <v>-17150.86691914</v>
      </c>
      <c r="BR75" s="214">
        <v>-17937.495892109997</v>
      </c>
      <c r="BS75" s="214">
        <v>-17822.7371362468</v>
      </c>
      <c r="BT75" s="214">
        <v>-18933.232267356503</v>
      </c>
      <c r="BU75" s="214">
        <v>-19987.702612379995</v>
      </c>
      <c r="BV75" s="214">
        <v>-19987.56030105</v>
      </c>
      <c r="BW75" s="214">
        <v>-21385.501613700002</v>
      </c>
      <c r="BX75" s="214">
        <v>-21475.12689351</v>
      </c>
      <c r="BY75" s="214">
        <v>-21183.7837335</v>
      </c>
      <c r="BZ75" s="214">
        <v>-20401.80512821</v>
      </c>
      <c r="CA75" s="214">
        <v>-20093.940398649996</v>
      </c>
      <c r="CB75" s="214">
        <v>-21152.965709149994</v>
      </c>
      <c r="CC75" s="214">
        <v>-23481.743874329997</v>
      </c>
      <c r="CD75" s="214">
        <v>-21594.86469441</v>
      </c>
      <c r="CE75" s="214">
        <v>-21556.284264269998</v>
      </c>
      <c r="CF75" s="214">
        <v>-22731.8431409</v>
      </c>
      <c r="CG75" s="214">
        <v>-22220.33469614</v>
      </c>
      <c r="CH75" s="214">
        <v>-21138.404155340002</v>
      </c>
      <c r="CI75" s="214">
        <v>-20060.053191960007</v>
      </c>
      <c r="CJ75" s="214">
        <v>-21747.983509589998</v>
      </c>
      <c r="CK75" s="214">
        <v>-21159.16821826</v>
      </c>
      <c r="CL75" s="214">
        <v>-20968.198581730005</v>
      </c>
      <c r="CM75" s="214">
        <v>-22976.707262919997</v>
      </c>
      <c r="CN75" s="214">
        <v>-23358.4612484782</v>
      </c>
      <c r="CO75" s="214">
        <v>-23576.1068916</v>
      </c>
      <c r="CP75" s="214">
        <v>-23609.088594456</v>
      </c>
      <c r="CQ75" s="214">
        <v>-24257.00512255</v>
      </c>
      <c r="CR75" s="214">
        <v>-28571.10578587</v>
      </c>
      <c r="CS75" s="214">
        <v>-26374.204008391996</v>
      </c>
      <c r="CT75" s="214">
        <v>-26560.75152626</v>
      </c>
      <c r="CU75" s="214">
        <v>-23412.02584167</v>
      </c>
      <c r="CV75" s="214">
        <v>-25699.0671791008</v>
      </c>
      <c r="CW75" s="214">
        <v>-27539.331543643963</v>
      </c>
      <c r="CX75" s="214">
        <v>-29582.125506351007</v>
      </c>
      <c r="CY75" s="214">
        <v>-30970.28973477</v>
      </c>
      <c r="CZ75" s="214">
        <v>-32697.232894859997</v>
      </c>
      <c r="DA75" s="214">
        <v>-33749.64408350609</v>
      </c>
      <c r="DB75" s="214">
        <v>-36256.739430890004</v>
      </c>
    </row>
    <row r="76" spans="1:106" ht="11.25">
      <c r="A76" s="215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4"/>
      <c r="CG76" s="214"/>
      <c r="CH76" s="214"/>
      <c r="CI76" s="214"/>
      <c r="CJ76" s="214"/>
      <c r="CK76" s="214"/>
      <c r="CL76" s="214"/>
      <c r="CM76" s="214"/>
      <c r="CN76" s="214"/>
      <c r="CO76" s="214"/>
      <c r="CP76" s="214"/>
      <c r="CQ76" s="214"/>
      <c r="CR76" s="214"/>
      <c r="CS76" s="214"/>
      <c r="CT76" s="214"/>
      <c r="CU76" s="214"/>
      <c r="CV76" s="214"/>
      <c r="CW76" s="214"/>
      <c r="CX76" s="214"/>
      <c r="CY76" s="214"/>
      <c r="CZ76" s="214"/>
      <c r="DA76" s="214"/>
      <c r="DB76" s="214"/>
    </row>
    <row r="77" spans="1:106" ht="11.25">
      <c r="A77" s="212" t="s">
        <v>255</v>
      </c>
      <c r="B77" s="214">
        <v>39511.0487212008</v>
      </c>
      <c r="C77" s="214">
        <v>39970.50462996629</v>
      </c>
      <c r="D77" s="214">
        <v>39740.16002018162</v>
      </c>
      <c r="E77" s="214">
        <v>40459.81965886442</v>
      </c>
      <c r="F77" s="214">
        <v>41581.60268847368</v>
      </c>
      <c r="G77" s="214">
        <v>42872.5214390275</v>
      </c>
      <c r="H77" s="214">
        <v>44398.10529114918</v>
      </c>
      <c r="I77" s="214">
        <v>45721.60593607466</v>
      </c>
      <c r="J77" s="214">
        <v>47252.631814393215</v>
      </c>
      <c r="K77" s="214">
        <v>47998.76553451209</v>
      </c>
      <c r="L77" s="214">
        <v>51237.271874055776</v>
      </c>
      <c r="M77" s="214">
        <v>55368.97146735925</v>
      </c>
      <c r="N77" s="214">
        <v>57446.76944155192</v>
      </c>
      <c r="O77" s="214">
        <v>58163.01890709418</v>
      </c>
      <c r="P77" s="214">
        <v>59000.154377578976</v>
      </c>
      <c r="Q77" s="214">
        <v>60083.508818988594</v>
      </c>
      <c r="R77" s="214">
        <v>60856.840110948</v>
      </c>
      <c r="S77" s="214">
        <v>62965.16301618348</v>
      </c>
      <c r="T77" s="214">
        <v>65097.978118093364</v>
      </c>
      <c r="U77" s="214">
        <v>69152.33622086085</v>
      </c>
      <c r="V77" s="214">
        <v>71098.81261770734</v>
      </c>
      <c r="W77" s="214">
        <v>73436.20047762882</v>
      </c>
      <c r="X77" s="214">
        <v>75746.12791011996</v>
      </c>
      <c r="Y77" s="214">
        <v>79314.31284908068</v>
      </c>
      <c r="Z77" s="214">
        <v>80114.76076284799</v>
      </c>
      <c r="AA77" s="214">
        <v>81585.5716550098</v>
      </c>
      <c r="AB77" s="214">
        <v>82362.56393333986</v>
      </c>
      <c r="AC77" s="214">
        <v>85197.908627067</v>
      </c>
      <c r="AD77" s="214">
        <v>85265.60369519</v>
      </c>
      <c r="AE77" s="214">
        <v>86544.93714677698</v>
      </c>
      <c r="AF77" s="214">
        <v>88602.15944461</v>
      </c>
      <c r="AG77" s="214">
        <v>90371.83071986849</v>
      </c>
      <c r="AH77" s="214">
        <v>89620.25806787575</v>
      </c>
      <c r="AI77" s="214">
        <v>89732.1514346067</v>
      </c>
      <c r="AJ77" s="214">
        <v>88729.07412172615</v>
      </c>
      <c r="AK77" s="214">
        <v>92513.82503779799</v>
      </c>
      <c r="AL77" s="214">
        <v>93038.9308265651</v>
      </c>
      <c r="AM77" s="214">
        <v>93439.46174425508</v>
      </c>
      <c r="AN77" s="214">
        <v>90670.1868240676</v>
      </c>
      <c r="AO77" s="214">
        <v>92704.51290163104</v>
      </c>
      <c r="AP77" s="214">
        <v>92792.01798441974</v>
      </c>
      <c r="AQ77" s="214">
        <v>95357.02582408646</v>
      </c>
      <c r="AR77" s="214">
        <v>97066.98733677562</v>
      </c>
      <c r="AS77" s="214">
        <v>101118.2400029773</v>
      </c>
      <c r="AT77" s="214">
        <v>102583.21731363659</v>
      </c>
      <c r="AU77" s="214">
        <v>103848.49658011686</v>
      </c>
      <c r="AV77" s="214">
        <v>105686.52882680568</v>
      </c>
      <c r="AW77" s="214">
        <v>109145.73752799629</v>
      </c>
      <c r="AX77" s="214">
        <v>108962.36054769473</v>
      </c>
      <c r="AY77" s="214">
        <v>111162.32376860324</v>
      </c>
      <c r="AZ77" s="214">
        <v>110295.20033528969</v>
      </c>
      <c r="BA77" s="214">
        <v>112466.14955992803</v>
      </c>
      <c r="BB77" s="214">
        <v>115739.96204106214</v>
      </c>
      <c r="BC77" s="214">
        <v>119763.6658816694</v>
      </c>
      <c r="BD77" s="214">
        <v>121444.09964663851</v>
      </c>
      <c r="BE77" s="214">
        <v>124408.3450290873</v>
      </c>
      <c r="BF77" s="214">
        <v>127717.31963528607</v>
      </c>
      <c r="BG77" s="214">
        <v>133517.1705377593</v>
      </c>
      <c r="BH77" s="214">
        <v>139209.80908982112</v>
      </c>
      <c r="BI77" s="214">
        <v>144005.55322644027</v>
      </c>
      <c r="BJ77" s="214">
        <v>136333.13923295494</v>
      </c>
      <c r="BK77" s="214">
        <v>138444.07593245272</v>
      </c>
      <c r="BL77" s="214">
        <v>137580.09995800318</v>
      </c>
      <c r="BM77" s="214">
        <v>140783.93044882896</v>
      </c>
      <c r="BN77" s="214">
        <v>142938.23537270917</v>
      </c>
      <c r="BO77" s="214">
        <v>146927.1957434595</v>
      </c>
      <c r="BP77" s="214">
        <v>150418.80206021614</v>
      </c>
      <c r="BQ77" s="214">
        <v>155328.4558345692</v>
      </c>
      <c r="BR77" s="214">
        <v>160723.04768355243</v>
      </c>
      <c r="BS77" s="214">
        <v>162276.76595841785</v>
      </c>
      <c r="BT77" s="214">
        <v>169060.99780909467</v>
      </c>
      <c r="BU77" s="214">
        <v>178117.81682641336</v>
      </c>
      <c r="BV77" s="214">
        <v>179687.9689129016</v>
      </c>
      <c r="BW77" s="214">
        <v>179260.4655343785</v>
      </c>
      <c r="BX77" s="214">
        <v>182769.8458979008</v>
      </c>
      <c r="BY77" s="214">
        <v>184433.18173127944</v>
      </c>
      <c r="BZ77" s="214">
        <v>183967.06398716988</v>
      </c>
      <c r="CA77" s="214">
        <v>190050.69896424017</v>
      </c>
      <c r="CB77" s="214">
        <v>189488.48797759466</v>
      </c>
      <c r="CC77" s="214">
        <v>197214.1606313075</v>
      </c>
      <c r="CD77" s="214">
        <v>195802.3805275351</v>
      </c>
      <c r="CE77" s="214">
        <v>204296.05606313818</v>
      </c>
      <c r="CF77" s="214">
        <v>208016.72303908557</v>
      </c>
      <c r="CG77" s="214">
        <v>222246.01675877994</v>
      </c>
      <c r="CH77" s="214">
        <v>215781.84109474748</v>
      </c>
      <c r="CI77" s="214">
        <v>213799.23193164205</v>
      </c>
      <c r="CJ77" s="214">
        <v>221954.49483705076</v>
      </c>
      <c r="CK77" s="214">
        <v>224234.88568876463</v>
      </c>
      <c r="CL77" s="214">
        <v>225901.27670765689</v>
      </c>
      <c r="CM77" s="214">
        <v>239673.18089921484</v>
      </c>
      <c r="CN77" s="214">
        <v>241140.32371410917</v>
      </c>
      <c r="CO77" s="214">
        <v>247492.38015166143</v>
      </c>
      <c r="CP77" s="214">
        <v>247630.75180577385</v>
      </c>
      <c r="CQ77" s="214">
        <v>247893.3945270564</v>
      </c>
      <c r="CR77" s="214">
        <v>266760.730045428</v>
      </c>
      <c r="CS77" s="214">
        <v>277942.8068067828</v>
      </c>
      <c r="CT77" s="214">
        <v>282202.0176075476</v>
      </c>
      <c r="CU77" s="214">
        <v>277404.1783923068</v>
      </c>
      <c r="CV77" s="214">
        <v>281652.61992078094</v>
      </c>
      <c r="CW77" s="214">
        <v>287364.7919796849</v>
      </c>
      <c r="CX77" s="214">
        <v>286185.6594662698</v>
      </c>
      <c r="CY77" s="214">
        <v>299648.02995943057</v>
      </c>
      <c r="CZ77" s="214">
        <v>303171.5016624315</v>
      </c>
      <c r="DA77" s="214">
        <v>301818.1556493784</v>
      </c>
      <c r="DB77" s="214">
        <v>303508.3693745419</v>
      </c>
    </row>
    <row r="78" spans="1:106" ht="11.25">
      <c r="A78" s="215" t="s">
        <v>279</v>
      </c>
      <c r="B78" s="214">
        <v>7931.991645809999</v>
      </c>
      <c r="C78" s="214">
        <v>7929.514945909999</v>
      </c>
      <c r="D78" s="214">
        <v>7857.22187236</v>
      </c>
      <c r="E78" s="214">
        <v>7894.25979337</v>
      </c>
      <c r="F78" s="214">
        <v>7772.346620079999</v>
      </c>
      <c r="G78" s="214">
        <v>7955.921245959999</v>
      </c>
      <c r="H78" s="214">
        <v>7865.9028586412305</v>
      </c>
      <c r="I78" s="214">
        <v>7964.957011641231</v>
      </c>
      <c r="J78" s="214">
        <v>8364.642886536165</v>
      </c>
      <c r="K78" s="214">
        <v>8282.776895301231</v>
      </c>
      <c r="L78" s="214">
        <v>8602.436169231229</v>
      </c>
      <c r="M78" s="214">
        <v>10226.731594681232</v>
      </c>
      <c r="N78" s="214">
        <v>9103.68269299</v>
      </c>
      <c r="O78" s="214">
        <v>8778.51988828</v>
      </c>
      <c r="P78" s="214">
        <v>9063.935932670001</v>
      </c>
      <c r="Q78" s="214">
        <v>8914.63055224</v>
      </c>
      <c r="R78" s="214">
        <v>9260.14032985</v>
      </c>
      <c r="S78" s="214">
        <v>9860.011520360002</v>
      </c>
      <c r="T78" s="214">
        <v>9705.789169560001</v>
      </c>
      <c r="U78" s="214">
        <v>9298.95950667</v>
      </c>
      <c r="V78" s="214">
        <v>9750.85582987</v>
      </c>
      <c r="W78" s="214">
        <v>10088.6884927</v>
      </c>
      <c r="X78" s="214">
        <v>10487.72574519</v>
      </c>
      <c r="Y78" s="214">
        <v>11679.853349179999</v>
      </c>
      <c r="Z78" s="214">
        <v>11229.298243770007</v>
      </c>
      <c r="AA78" s="214">
        <v>10660.16463653</v>
      </c>
      <c r="AB78" s="214">
        <v>10972.256447349997</v>
      </c>
      <c r="AC78" s="214">
        <v>11278.463198280002</v>
      </c>
      <c r="AD78" s="214">
        <v>11759.86882042</v>
      </c>
      <c r="AE78" s="214">
        <v>11829.97159406</v>
      </c>
      <c r="AF78" s="214">
        <v>12460.602526110002</v>
      </c>
      <c r="AG78" s="214">
        <v>13273.954214799998</v>
      </c>
      <c r="AH78" s="214">
        <v>13257.859426049996</v>
      </c>
      <c r="AI78" s="214">
        <v>13873.059898610005</v>
      </c>
      <c r="AJ78" s="214">
        <v>13548.34735937</v>
      </c>
      <c r="AK78" s="214">
        <v>14272.260080199996</v>
      </c>
      <c r="AL78" s="214">
        <v>14137.271087570001</v>
      </c>
      <c r="AM78" s="214">
        <v>13873.969546040007</v>
      </c>
      <c r="AN78" s="214">
        <v>13881.123538440006</v>
      </c>
      <c r="AO78" s="214">
        <v>14322.698888920006</v>
      </c>
      <c r="AP78" s="214">
        <v>14586.95152787</v>
      </c>
      <c r="AQ78" s="214">
        <v>14317.056537850003</v>
      </c>
      <c r="AR78" s="214">
        <v>13962.50606042</v>
      </c>
      <c r="AS78" s="214">
        <v>14810.087852020002</v>
      </c>
      <c r="AT78" s="214">
        <v>15106.865000221278</v>
      </c>
      <c r="AU78" s="214">
        <v>14799.963143650002</v>
      </c>
      <c r="AV78" s="214">
        <v>14853.532540290002</v>
      </c>
      <c r="AW78" s="214">
        <v>16846.257756000003</v>
      </c>
      <c r="AX78" s="214">
        <v>15960.648059459996</v>
      </c>
      <c r="AY78" s="214">
        <v>15820.642874288196</v>
      </c>
      <c r="AZ78" s="214">
        <v>15494.224638648995</v>
      </c>
      <c r="BA78" s="214">
        <v>15833.413326749996</v>
      </c>
      <c r="BB78" s="214">
        <v>17383.707677420003</v>
      </c>
      <c r="BC78" s="214">
        <v>16754.579387821595</v>
      </c>
      <c r="BD78" s="214">
        <v>17237.579866760003</v>
      </c>
      <c r="BE78" s="214">
        <v>17543.24532518</v>
      </c>
      <c r="BF78" s="214">
        <v>19510.809612330006</v>
      </c>
      <c r="BG78" s="214">
        <v>19111.462070189995</v>
      </c>
      <c r="BH78" s="214">
        <v>19484.349840559997</v>
      </c>
      <c r="BI78" s="214">
        <v>22235.387331290003</v>
      </c>
      <c r="BJ78" s="214">
        <v>20481.413499420003</v>
      </c>
      <c r="BK78" s="214">
        <v>21834.13850809</v>
      </c>
      <c r="BL78" s="214">
        <v>21502.515150149993</v>
      </c>
      <c r="BM78" s="214">
        <v>20986.17608962</v>
      </c>
      <c r="BN78" s="214">
        <v>22094.276690942697</v>
      </c>
      <c r="BO78" s="214">
        <v>22199.7016737</v>
      </c>
      <c r="BP78" s="214">
        <v>21237.699694640003</v>
      </c>
      <c r="BQ78" s="214">
        <v>22166.713455909998</v>
      </c>
      <c r="BR78" s="214">
        <v>24097.30258774</v>
      </c>
      <c r="BS78" s="214">
        <v>22826.012615310003</v>
      </c>
      <c r="BT78" s="214">
        <v>24320.097418309997</v>
      </c>
      <c r="BU78" s="214">
        <v>24314.648122859995</v>
      </c>
      <c r="BV78" s="214">
        <v>24642.388280929994</v>
      </c>
      <c r="BW78" s="214">
        <v>23836.24671779</v>
      </c>
      <c r="BX78" s="214">
        <v>23277.632265280008</v>
      </c>
      <c r="BY78" s="214">
        <v>22160.137853839995</v>
      </c>
      <c r="BZ78" s="214">
        <v>25059.94525729</v>
      </c>
      <c r="CA78" s="214">
        <v>23495.80007012</v>
      </c>
      <c r="CB78" s="214">
        <v>24922.856840610002</v>
      </c>
      <c r="CC78" s="214">
        <v>24592.682246679997</v>
      </c>
      <c r="CD78" s="214">
        <v>26556.04042032</v>
      </c>
      <c r="CE78" s="214">
        <v>26855.83229113001</v>
      </c>
      <c r="CF78" s="214">
        <v>28214.71070179</v>
      </c>
      <c r="CG78" s="214">
        <v>32249.482668491004</v>
      </c>
      <c r="CH78" s="214">
        <v>31652.740189859996</v>
      </c>
      <c r="CI78" s="214">
        <v>30518.430735180005</v>
      </c>
      <c r="CJ78" s="214">
        <v>30458.203487910003</v>
      </c>
      <c r="CK78" s="214">
        <v>31358.299361675003</v>
      </c>
      <c r="CL78" s="214">
        <v>30923.21716037</v>
      </c>
      <c r="CM78" s="214">
        <v>34106.45655922</v>
      </c>
      <c r="CN78" s="214">
        <v>31232.914235200027</v>
      </c>
      <c r="CO78" s="214">
        <v>29883.855489430003</v>
      </c>
      <c r="CP78" s="214">
        <v>31468.986069779996</v>
      </c>
      <c r="CQ78" s="214">
        <v>31812.488994400002</v>
      </c>
      <c r="CR78" s="214">
        <v>37850.71314931001</v>
      </c>
      <c r="CS78" s="214">
        <v>48638.492492513</v>
      </c>
      <c r="CT78" s="214">
        <v>47692.789946490004</v>
      </c>
      <c r="CU78" s="214">
        <v>47530.66145916</v>
      </c>
      <c r="CV78" s="214">
        <v>47608.07749681999</v>
      </c>
      <c r="CW78" s="214">
        <v>49621.10225391999</v>
      </c>
      <c r="CX78" s="214">
        <v>50627.463802386</v>
      </c>
      <c r="CY78" s="214">
        <v>53441.175985804</v>
      </c>
      <c r="CZ78" s="214">
        <v>59579.688559486895</v>
      </c>
      <c r="DA78" s="214">
        <v>61559.6400476054</v>
      </c>
      <c r="DB78" s="214">
        <v>63075.2112621239</v>
      </c>
    </row>
    <row r="79" spans="1:106" ht="11.25">
      <c r="A79" s="215" t="s">
        <v>268</v>
      </c>
      <c r="B79" s="214">
        <v>372.24812741000005</v>
      </c>
      <c r="C79" s="214">
        <v>225.43719608999993</v>
      </c>
      <c r="D79" s="214">
        <v>401.13661305999995</v>
      </c>
      <c r="E79" s="214">
        <v>110.70672515000001</v>
      </c>
      <c r="F79" s="214">
        <v>332.51173782999996</v>
      </c>
      <c r="G79" s="214">
        <v>31.667315950000003</v>
      </c>
      <c r="H79" s="214">
        <v>428.59893034000004</v>
      </c>
      <c r="I79" s="214">
        <v>1199.04646462</v>
      </c>
      <c r="J79" s="214">
        <v>390.95756209999996</v>
      </c>
      <c r="K79" s="214">
        <v>126.81089366999993</v>
      </c>
      <c r="L79" s="214">
        <v>1748.88179155</v>
      </c>
      <c r="M79" s="214">
        <v>1049.3342978700002</v>
      </c>
      <c r="N79" s="214">
        <v>1264.357225</v>
      </c>
      <c r="O79" s="214">
        <v>1684.9214961500002</v>
      </c>
      <c r="P79" s="214">
        <v>101.63652936000005</v>
      </c>
      <c r="Q79" s="214">
        <v>89.06857778999996</v>
      </c>
      <c r="R79" s="214">
        <v>-224.09238116</v>
      </c>
      <c r="S79" s="214">
        <v>316.71746575000003</v>
      </c>
      <c r="T79" s="214">
        <v>1034.8116539999999</v>
      </c>
      <c r="U79" s="214">
        <v>-174.1099501</v>
      </c>
      <c r="V79" s="214">
        <v>-491.2877834000001</v>
      </c>
      <c r="W79" s="214">
        <v>-1222.4861778100003</v>
      </c>
      <c r="X79" s="214">
        <v>-678.7886891500002</v>
      </c>
      <c r="Y79" s="214">
        <v>-2453.2762145399997</v>
      </c>
      <c r="Z79" s="214">
        <v>122.62437366000003</v>
      </c>
      <c r="AA79" s="214">
        <v>-696.42284154</v>
      </c>
      <c r="AB79" s="214">
        <v>-1614.2946747699998</v>
      </c>
      <c r="AC79" s="214">
        <v>-1807.37022338</v>
      </c>
      <c r="AD79" s="214">
        <v>-2008.4421841800004</v>
      </c>
      <c r="AE79" s="214">
        <v>-1790.1693745799998</v>
      </c>
      <c r="AF79" s="214">
        <v>-1452.7857733500002</v>
      </c>
      <c r="AG79" s="214">
        <v>-144.5771507899999</v>
      </c>
      <c r="AH79" s="214">
        <v>-783.91775247</v>
      </c>
      <c r="AI79" s="214">
        <v>-1525.9189646900002</v>
      </c>
      <c r="AJ79" s="214">
        <v>-1565.02732062</v>
      </c>
      <c r="AK79" s="214">
        <v>-267.63504552999996</v>
      </c>
      <c r="AL79" s="214">
        <v>-987.7917583499998</v>
      </c>
      <c r="AM79" s="214">
        <v>909.9074858600001</v>
      </c>
      <c r="AN79" s="214">
        <v>-1955.5030916766696</v>
      </c>
      <c r="AO79" s="214">
        <v>-1539.0298199699998</v>
      </c>
      <c r="AP79" s="214">
        <v>-539.6111404000001</v>
      </c>
      <c r="AQ79" s="214">
        <v>-1360.48706997</v>
      </c>
      <c r="AR79" s="214">
        <v>-6.593158499999902</v>
      </c>
      <c r="AS79" s="214">
        <v>240.97676236999985</v>
      </c>
      <c r="AT79" s="214">
        <v>-593.00901802</v>
      </c>
      <c r="AU79" s="214">
        <v>-427.35684399</v>
      </c>
      <c r="AV79" s="214">
        <v>4303.741291152</v>
      </c>
      <c r="AW79" s="214">
        <v>3981.86452776</v>
      </c>
      <c r="AX79" s="214">
        <v>1218.5137980400004</v>
      </c>
      <c r="AY79" s="214">
        <v>3288.1686018600008</v>
      </c>
      <c r="AZ79" s="214">
        <v>4471.17864991</v>
      </c>
      <c r="BA79" s="214">
        <v>6778.26599403</v>
      </c>
      <c r="BB79" s="214">
        <v>5083.89817191</v>
      </c>
      <c r="BC79" s="214">
        <v>6246.1922195199995</v>
      </c>
      <c r="BD79" s="214">
        <v>10251.40248175</v>
      </c>
      <c r="BE79" s="214">
        <v>12215.244923799999</v>
      </c>
      <c r="BF79" s="214">
        <v>16623.027765750005</v>
      </c>
      <c r="BG79" s="214">
        <v>19609.907408360003</v>
      </c>
      <c r="BH79" s="214">
        <v>13484.9575127</v>
      </c>
      <c r="BI79" s="214">
        <v>12299.183592930001</v>
      </c>
      <c r="BJ79" s="214">
        <v>9914.52214161</v>
      </c>
      <c r="BK79" s="214">
        <v>10452.27966601</v>
      </c>
      <c r="BL79" s="214">
        <v>8355.67046361</v>
      </c>
      <c r="BM79" s="214">
        <v>10205.6757155</v>
      </c>
      <c r="BN79" s="214">
        <v>7356.376126149999</v>
      </c>
      <c r="BO79" s="214">
        <v>4109.541432149999</v>
      </c>
      <c r="BP79" s="214">
        <v>2480.45685818</v>
      </c>
      <c r="BQ79" s="214">
        <v>1233.1396231499998</v>
      </c>
      <c r="BR79" s="214">
        <v>3926.9035469699998</v>
      </c>
      <c r="BS79" s="214">
        <v>7884.191209750001</v>
      </c>
      <c r="BT79" s="214">
        <v>6199.09721085</v>
      </c>
      <c r="BU79" s="214">
        <v>10100.685951250001</v>
      </c>
      <c r="BV79" s="214">
        <v>5657.577546059999</v>
      </c>
      <c r="BW79" s="214">
        <v>3360.0883904899997</v>
      </c>
      <c r="BX79" s="214">
        <v>3166.8175315600006</v>
      </c>
      <c r="BY79" s="214">
        <v>5044.66884767</v>
      </c>
      <c r="BZ79" s="214">
        <v>1017.2880273199999</v>
      </c>
      <c r="CA79" s="214">
        <v>1352.6114829099997</v>
      </c>
      <c r="CB79" s="214">
        <v>5492.834493809998</v>
      </c>
      <c r="CC79" s="214">
        <v>4314.17532737</v>
      </c>
      <c r="CD79" s="214">
        <v>3884.3039665</v>
      </c>
      <c r="CE79" s="214">
        <v>1784.2378551700026</v>
      </c>
      <c r="CF79" s="214">
        <v>-521.7174129400003</v>
      </c>
      <c r="CG79" s="214">
        <v>2549.44234516</v>
      </c>
      <c r="CH79" s="214">
        <v>211.2883930300004</v>
      </c>
      <c r="CI79" s="214">
        <v>-1797.7685958300003</v>
      </c>
      <c r="CJ79" s="214">
        <v>995.1518299100002</v>
      </c>
      <c r="CK79" s="214">
        <v>-1166.77398088</v>
      </c>
      <c r="CL79" s="214">
        <v>-1137.6632363799988</v>
      </c>
      <c r="CM79" s="214">
        <v>935.2010416799997</v>
      </c>
      <c r="CN79" s="214">
        <v>4405.01900933103</v>
      </c>
      <c r="CO79" s="214">
        <v>5480.194886049096</v>
      </c>
      <c r="CP79" s="214">
        <v>7519.31581891</v>
      </c>
      <c r="CQ79" s="214">
        <v>2932.41816632</v>
      </c>
      <c r="CR79" s="214">
        <v>-1857.0795479099993</v>
      </c>
      <c r="CS79" s="214">
        <v>2168.31210155</v>
      </c>
      <c r="CT79" s="214">
        <v>4154.132283880001</v>
      </c>
      <c r="CU79" s="214">
        <v>3556.41013752</v>
      </c>
      <c r="CV79" s="214">
        <v>5579.09340095</v>
      </c>
      <c r="CW79" s="214">
        <v>7107.108325839999</v>
      </c>
      <c r="CX79" s="214">
        <v>583.9157126499986</v>
      </c>
      <c r="CY79" s="214">
        <v>5478.710810910001</v>
      </c>
      <c r="CZ79" s="214">
        <v>-341.40053198999976</v>
      </c>
      <c r="DA79" s="214">
        <v>-5492.853124780003</v>
      </c>
      <c r="DB79" s="214">
        <v>-17644.971206020004</v>
      </c>
    </row>
    <row r="80" spans="1:106" ht="11.25">
      <c r="A80" s="215" t="s">
        <v>256</v>
      </c>
      <c r="B80" s="214">
        <v>10076.510437857347</v>
      </c>
      <c r="C80" s="214">
        <v>10499.36279311985</v>
      </c>
      <c r="D80" s="214">
        <v>9749.153583324209</v>
      </c>
      <c r="E80" s="214">
        <v>10691.244175544023</v>
      </c>
      <c r="F80" s="214">
        <v>10747.746755147517</v>
      </c>
      <c r="G80" s="214">
        <v>11239.224257846003</v>
      </c>
      <c r="H80" s="214">
        <v>11766.299469843316</v>
      </c>
      <c r="I80" s="214">
        <v>12253.696397346468</v>
      </c>
      <c r="J80" s="214">
        <v>12284.409300254736</v>
      </c>
      <c r="K80" s="214">
        <v>11267.78112859689</v>
      </c>
      <c r="L80" s="214">
        <v>11639.57236236598</v>
      </c>
      <c r="M80" s="214">
        <v>12228.55760101895</v>
      </c>
      <c r="N80" s="214">
        <v>14161.466534080002</v>
      </c>
      <c r="O80" s="214">
        <v>14351.455665999998</v>
      </c>
      <c r="P80" s="214">
        <v>14538.00677897</v>
      </c>
      <c r="Q80" s="214">
        <v>14066.301638460003</v>
      </c>
      <c r="R80" s="214">
        <v>14079.15369929</v>
      </c>
      <c r="S80" s="214">
        <v>14009.297300969998</v>
      </c>
      <c r="T80" s="214">
        <v>12865.30496673945</v>
      </c>
      <c r="U80" s="214">
        <v>15684.029494790002</v>
      </c>
      <c r="V80" s="214">
        <v>15998.339370860003</v>
      </c>
      <c r="W80" s="214">
        <v>15738.985370421442</v>
      </c>
      <c r="X80" s="214">
        <v>13959.291534340002</v>
      </c>
      <c r="Y80" s="214">
        <v>13824.440065166407</v>
      </c>
      <c r="Z80" s="214">
        <v>12293.425670445004</v>
      </c>
      <c r="AA80" s="214">
        <v>15548.762180013107</v>
      </c>
      <c r="AB80" s="214">
        <v>14854.876035512805</v>
      </c>
      <c r="AC80" s="214">
        <v>13952.129565129806</v>
      </c>
      <c r="AD80" s="214">
        <v>13070.0010037</v>
      </c>
      <c r="AE80" s="214">
        <v>12424.591892088994</v>
      </c>
      <c r="AF80" s="214">
        <v>9996.425340829997</v>
      </c>
      <c r="AG80" s="214">
        <v>7913.478911577495</v>
      </c>
      <c r="AH80" s="214">
        <v>6961.950469141304</v>
      </c>
      <c r="AI80" s="214">
        <v>6863.467570230696</v>
      </c>
      <c r="AJ80" s="214">
        <v>5709.1184804438</v>
      </c>
      <c r="AK80" s="214">
        <v>8409.602886207096</v>
      </c>
      <c r="AL80" s="214">
        <v>8791.565849722503</v>
      </c>
      <c r="AM80" s="214">
        <v>9366.061736525204</v>
      </c>
      <c r="AN80" s="214">
        <v>9344.8279416663</v>
      </c>
      <c r="AO80" s="214">
        <v>9118.658658883003</v>
      </c>
      <c r="AP80" s="214">
        <v>10150.752231842198</v>
      </c>
      <c r="AQ80" s="214">
        <v>12465.067902255005</v>
      </c>
      <c r="AR80" s="214">
        <v>13158.824679373003</v>
      </c>
      <c r="AS80" s="214">
        <v>16776.791436986197</v>
      </c>
      <c r="AT80" s="214">
        <v>20904.876178839695</v>
      </c>
      <c r="AU80" s="214">
        <v>20987.450945179087</v>
      </c>
      <c r="AV80" s="214">
        <v>19499.45098429304</v>
      </c>
      <c r="AW80" s="214">
        <v>21106.479356220814</v>
      </c>
      <c r="AX80" s="214">
        <v>24341.042598279</v>
      </c>
      <c r="AY80" s="214">
        <v>23739.893292103287</v>
      </c>
      <c r="AZ80" s="214">
        <v>22234.343913218898</v>
      </c>
      <c r="BA80" s="214">
        <v>21931.066002417996</v>
      </c>
      <c r="BB80" s="214">
        <v>26112.518664538988</v>
      </c>
      <c r="BC80" s="214">
        <v>26015.525834220007</v>
      </c>
      <c r="BD80" s="214">
        <v>23500.983306489332</v>
      </c>
      <c r="BE80" s="214">
        <v>21430.890200880265</v>
      </c>
      <c r="BF80" s="214">
        <v>17891.376937349058</v>
      </c>
      <c r="BG80" s="214">
        <v>18801.568033097512</v>
      </c>
      <c r="BH80" s="214">
        <v>23773.29741723583</v>
      </c>
      <c r="BI80" s="214">
        <v>27481.158242870137</v>
      </c>
      <c r="BJ80" s="214">
        <v>22581.215732192995</v>
      </c>
      <c r="BK80" s="214">
        <v>22204.553091338996</v>
      </c>
      <c r="BL80" s="214">
        <v>20329.376747849</v>
      </c>
      <c r="BM80" s="214">
        <v>18466.566220399</v>
      </c>
      <c r="BN80" s="214">
        <v>19216.359329478993</v>
      </c>
      <c r="BO80" s="214">
        <v>24761.26228357</v>
      </c>
      <c r="BP80" s="214">
        <v>26682.186498488456</v>
      </c>
      <c r="BQ80" s="214">
        <v>28323.835327640038</v>
      </c>
      <c r="BR80" s="214">
        <v>26181.85540783003</v>
      </c>
      <c r="BS80" s="214">
        <v>26317.70876546004</v>
      </c>
      <c r="BT80" s="214">
        <v>27345.66905300005</v>
      </c>
      <c r="BU80" s="214">
        <v>31659.172322330065</v>
      </c>
      <c r="BV80" s="214">
        <v>35609.95512845003</v>
      </c>
      <c r="BW80" s="214">
        <v>36110.64922305725</v>
      </c>
      <c r="BX80" s="214">
        <v>37609.03702366823</v>
      </c>
      <c r="BY80" s="214">
        <v>38165.63439705549</v>
      </c>
      <c r="BZ80" s="214">
        <v>37085.72608219004</v>
      </c>
      <c r="CA80" s="214">
        <v>37305.07483482</v>
      </c>
      <c r="CB80" s="214">
        <v>28392.65506981</v>
      </c>
      <c r="CC80" s="214">
        <v>34138.293103460004</v>
      </c>
      <c r="CD80" s="214">
        <v>35756.62881863001</v>
      </c>
      <c r="CE80" s="214">
        <v>40396.29016641421</v>
      </c>
      <c r="CF80" s="214">
        <v>42474.87970020002</v>
      </c>
      <c r="CG80" s="214">
        <v>42071.434360058716</v>
      </c>
      <c r="CH80" s="214">
        <v>42785.69741774013</v>
      </c>
      <c r="CI80" s="214">
        <v>41060.47888433641</v>
      </c>
      <c r="CJ80" s="214">
        <v>39258.297622411206</v>
      </c>
      <c r="CK80" s="214">
        <v>43054.30688571282</v>
      </c>
      <c r="CL80" s="214">
        <v>47877.25235745001</v>
      </c>
      <c r="CM80" s="214">
        <v>50840.5466258536</v>
      </c>
      <c r="CN80" s="214">
        <v>50767.21161462704</v>
      </c>
      <c r="CO80" s="214">
        <v>52106.30631615424</v>
      </c>
      <c r="CP80" s="214">
        <v>52094.375596350365</v>
      </c>
      <c r="CQ80" s="214">
        <v>56147.40412415408</v>
      </c>
      <c r="CR80" s="214">
        <v>54760.07388667816</v>
      </c>
      <c r="CS80" s="214">
        <v>54857.43326785809</v>
      </c>
      <c r="CT80" s="214">
        <v>55700.356941532795</v>
      </c>
      <c r="CU80" s="214">
        <v>56851.49556158001</v>
      </c>
      <c r="CV80" s="214">
        <v>54861.353647840944</v>
      </c>
      <c r="CW80" s="214">
        <v>57900.530375296396</v>
      </c>
      <c r="CX80" s="214">
        <v>57888.226427430935</v>
      </c>
      <c r="CY80" s="214">
        <v>59696.00810649458</v>
      </c>
      <c r="CZ80" s="214">
        <v>59812.41234184291</v>
      </c>
      <c r="DA80" s="214">
        <v>57287.07759458314</v>
      </c>
      <c r="DB80" s="214">
        <v>60864.58312929465</v>
      </c>
    </row>
    <row r="81" spans="1:106" ht="11.25">
      <c r="A81" s="216" t="s">
        <v>270</v>
      </c>
      <c r="B81" s="214">
        <v>17059.148778964</v>
      </c>
      <c r="C81" s="214">
        <v>16917.328106890003</v>
      </c>
      <c r="D81" s="214">
        <v>17559.03665763301</v>
      </c>
      <c r="E81" s="214">
        <v>18438.337088636323</v>
      </c>
      <c r="F81" s="214">
        <v>18502.810685537715</v>
      </c>
      <c r="G81" s="214">
        <v>18745.071215260003</v>
      </c>
      <c r="H81" s="214">
        <v>19277.014549606676</v>
      </c>
      <c r="I81" s="214">
        <v>20009.83102767983</v>
      </c>
      <c r="J81" s="214">
        <v>20087.744431498286</v>
      </c>
      <c r="K81" s="214">
        <v>19312.2569710302</v>
      </c>
      <c r="L81" s="214">
        <v>19544.32713057101</v>
      </c>
      <c r="M81" s="214">
        <v>20253.811239249033</v>
      </c>
      <c r="N81" s="214">
        <v>21531.85362166</v>
      </c>
      <c r="O81" s="214">
        <v>22032.29889174</v>
      </c>
      <c r="P81" s="214">
        <v>22414.46896428</v>
      </c>
      <c r="Q81" s="214">
        <v>22386.946883620003</v>
      </c>
      <c r="R81" s="214">
        <v>22526.06118774</v>
      </c>
      <c r="S81" s="214">
        <v>22438.72013657</v>
      </c>
      <c r="T81" s="214">
        <v>22202.47766478</v>
      </c>
      <c r="U81" s="214">
        <v>24779.87372446</v>
      </c>
      <c r="V81" s="214">
        <v>25233.424289700004</v>
      </c>
      <c r="W81" s="214">
        <v>25380.80560323144</v>
      </c>
      <c r="X81" s="214">
        <v>23215.515997880004</v>
      </c>
      <c r="Y81" s="214">
        <v>24084.92014736</v>
      </c>
      <c r="Z81" s="214">
        <v>22730.81012874</v>
      </c>
      <c r="AA81" s="214">
        <v>25667.26688409</v>
      </c>
      <c r="AB81" s="214">
        <v>25006.61560574</v>
      </c>
      <c r="AC81" s="214">
        <v>24019.26898354</v>
      </c>
      <c r="AD81" s="214">
        <v>22942.95188094</v>
      </c>
      <c r="AE81" s="214">
        <v>22700.798297929996</v>
      </c>
      <c r="AF81" s="214">
        <v>21787.155147759997</v>
      </c>
      <c r="AG81" s="214">
        <v>19414.540184649995</v>
      </c>
      <c r="AH81" s="214">
        <v>18765.211955100003</v>
      </c>
      <c r="AI81" s="214">
        <v>18176.505891089997</v>
      </c>
      <c r="AJ81" s="214">
        <v>18573.350644809998</v>
      </c>
      <c r="AK81" s="214">
        <v>18441.02189555</v>
      </c>
      <c r="AL81" s="214">
        <v>19196.860909450003</v>
      </c>
      <c r="AM81" s="214">
        <v>20479.902831530006</v>
      </c>
      <c r="AN81" s="214">
        <v>21970.35089497</v>
      </c>
      <c r="AO81" s="214">
        <v>20660.199943700005</v>
      </c>
      <c r="AP81" s="214">
        <v>21815.0160019</v>
      </c>
      <c r="AQ81" s="214">
        <v>24612.884276050005</v>
      </c>
      <c r="AR81" s="214">
        <v>24922.6391852</v>
      </c>
      <c r="AS81" s="214">
        <v>28381.578877621996</v>
      </c>
      <c r="AT81" s="214">
        <v>32574.621793831993</v>
      </c>
      <c r="AU81" s="214">
        <v>32824.73813085313</v>
      </c>
      <c r="AV81" s="214">
        <v>31390.94185946119</v>
      </c>
      <c r="AW81" s="214">
        <v>33159.830757027004</v>
      </c>
      <c r="AX81" s="214">
        <v>36959.529412017</v>
      </c>
      <c r="AY81" s="214">
        <v>37163.700298089</v>
      </c>
      <c r="AZ81" s="214">
        <v>36142.223648319</v>
      </c>
      <c r="BA81" s="214">
        <v>34885.747998789</v>
      </c>
      <c r="BB81" s="214">
        <v>38681.45625952899</v>
      </c>
      <c r="BC81" s="214">
        <v>38374.96649148001</v>
      </c>
      <c r="BD81" s="214">
        <v>35264.695850206015</v>
      </c>
      <c r="BE81" s="214">
        <v>33349.69485931507</v>
      </c>
      <c r="BF81" s="214">
        <v>31051.83388018606</v>
      </c>
      <c r="BG81" s="214">
        <v>32050.898082377513</v>
      </c>
      <c r="BH81" s="214">
        <v>37787.234150193326</v>
      </c>
      <c r="BI81" s="214">
        <v>40958.248928596135</v>
      </c>
      <c r="BJ81" s="214">
        <v>42941.38799713899</v>
      </c>
      <c r="BK81" s="214">
        <v>43025.298450459</v>
      </c>
      <c r="BL81" s="214">
        <v>42660.551330449</v>
      </c>
      <c r="BM81" s="214">
        <v>40034.252353069</v>
      </c>
      <c r="BN81" s="214">
        <v>40568.205143898995</v>
      </c>
      <c r="BO81" s="214">
        <v>47199.23082019</v>
      </c>
      <c r="BP81" s="214">
        <v>49969.11064555842</v>
      </c>
      <c r="BQ81" s="214">
        <v>51144.016147650014</v>
      </c>
      <c r="BR81" s="214">
        <v>48470.75709319001</v>
      </c>
      <c r="BS81" s="214">
        <v>47224.11817050002</v>
      </c>
      <c r="BT81" s="214">
        <v>47373.387713760014</v>
      </c>
      <c r="BU81" s="214">
        <v>51889.29518439004</v>
      </c>
      <c r="BV81" s="214">
        <v>56516.63154846</v>
      </c>
      <c r="BW81" s="214">
        <v>57387.270682010014</v>
      </c>
      <c r="BX81" s="214">
        <v>58979.983540448215</v>
      </c>
      <c r="BY81" s="214">
        <v>59397.26070592547</v>
      </c>
      <c r="BZ81" s="214">
        <v>59303.156981040025</v>
      </c>
      <c r="CA81" s="214">
        <v>57419.02253935</v>
      </c>
      <c r="CB81" s="214">
        <v>52020.571215849995</v>
      </c>
      <c r="CC81" s="214">
        <v>57330.0450509</v>
      </c>
      <c r="CD81" s="214">
        <v>58874.87005373</v>
      </c>
      <c r="CE81" s="214">
        <v>61400.0478054542</v>
      </c>
      <c r="CF81" s="214">
        <v>64338.06849136001</v>
      </c>
      <c r="CG81" s="214">
        <v>64786.7701102</v>
      </c>
      <c r="CH81" s="214">
        <v>65451.41997244012</v>
      </c>
      <c r="CI81" s="214">
        <v>63839.58979608</v>
      </c>
      <c r="CJ81" s="214">
        <v>63741.35544256001</v>
      </c>
      <c r="CK81" s="214">
        <v>66973.23033454001</v>
      </c>
      <c r="CL81" s="214">
        <v>69541.69435986</v>
      </c>
      <c r="CM81" s="214">
        <v>73204.6888574336</v>
      </c>
      <c r="CN81" s="214">
        <v>73405.16354063705</v>
      </c>
      <c r="CO81" s="214">
        <v>74431.61575216244</v>
      </c>
      <c r="CP81" s="214">
        <v>74708.72264415302</v>
      </c>
      <c r="CQ81" s="214">
        <v>79833.79947701408</v>
      </c>
      <c r="CR81" s="214">
        <v>77586.49473032856</v>
      </c>
      <c r="CS81" s="214">
        <v>78514.15093522305</v>
      </c>
      <c r="CT81" s="214">
        <v>78821.46725232</v>
      </c>
      <c r="CU81" s="214">
        <v>81610.42138047001</v>
      </c>
      <c r="CV81" s="214">
        <v>82646.35959501</v>
      </c>
      <c r="CW81" s="214">
        <v>84673.26170722999</v>
      </c>
      <c r="CX81" s="214">
        <v>86403.39398578994</v>
      </c>
      <c r="CY81" s="214">
        <v>89808.50710557764</v>
      </c>
      <c r="CZ81" s="214">
        <v>90101.2964397164</v>
      </c>
      <c r="DA81" s="214">
        <v>88898.24072648972</v>
      </c>
      <c r="DB81" s="214">
        <v>94533.32234256151</v>
      </c>
    </row>
    <row r="82" spans="1:106" ht="11.25">
      <c r="A82" s="216" t="s">
        <v>259</v>
      </c>
      <c r="B82" s="214">
        <v>-6982.6383411066545</v>
      </c>
      <c r="C82" s="214">
        <v>-6417.965313770154</v>
      </c>
      <c r="D82" s="214">
        <v>-7809.883074308799</v>
      </c>
      <c r="E82" s="214">
        <v>-7747.0929130923</v>
      </c>
      <c r="F82" s="214">
        <v>-7755.063930390199</v>
      </c>
      <c r="G82" s="214">
        <v>-7505.846957413999</v>
      </c>
      <c r="H82" s="214">
        <v>-7510.71507976336</v>
      </c>
      <c r="I82" s="214">
        <v>-7756.134630333361</v>
      </c>
      <c r="J82" s="214">
        <v>-7803.33513124355</v>
      </c>
      <c r="K82" s="214">
        <v>-8044.475842433311</v>
      </c>
      <c r="L82" s="214">
        <v>-7904.754768205031</v>
      </c>
      <c r="M82" s="214">
        <v>-8025.253638230082</v>
      </c>
      <c r="N82" s="214">
        <v>-7370.3870875799985</v>
      </c>
      <c r="O82" s="214">
        <v>-7680.843225740001</v>
      </c>
      <c r="P82" s="214">
        <v>-7876.462185310001</v>
      </c>
      <c r="Q82" s="214">
        <v>-8320.64524516</v>
      </c>
      <c r="R82" s="214">
        <v>-8446.90748845</v>
      </c>
      <c r="S82" s="214">
        <v>-8429.4228356</v>
      </c>
      <c r="T82" s="214">
        <v>-9337.17269804055</v>
      </c>
      <c r="U82" s="214">
        <v>-9095.84422967</v>
      </c>
      <c r="V82" s="214">
        <v>-9235.08491884</v>
      </c>
      <c r="W82" s="214">
        <v>-9641.82023281</v>
      </c>
      <c r="X82" s="214">
        <v>-9256.224463540002</v>
      </c>
      <c r="Y82" s="214">
        <v>-10260.480082193593</v>
      </c>
      <c r="Z82" s="214">
        <v>-10437.384458294995</v>
      </c>
      <c r="AA82" s="214">
        <v>-10118.504704076893</v>
      </c>
      <c r="AB82" s="214">
        <v>-10151.739570227195</v>
      </c>
      <c r="AC82" s="214">
        <v>-10067.139418410196</v>
      </c>
      <c r="AD82" s="214">
        <v>-9872.95087724</v>
      </c>
      <c r="AE82" s="214">
        <v>-10276.206405841001</v>
      </c>
      <c r="AF82" s="214">
        <v>-11790.72980693</v>
      </c>
      <c r="AG82" s="214">
        <v>-11501.0612730725</v>
      </c>
      <c r="AH82" s="214">
        <v>-11803.2614859587</v>
      </c>
      <c r="AI82" s="214">
        <v>-11313.038320859301</v>
      </c>
      <c r="AJ82" s="214">
        <v>-12864.232164366198</v>
      </c>
      <c r="AK82" s="214">
        <v>-10031.419009342902</v>
      </c>
      <c r="AL82" s="214">
        <v>-10405.2950597275</v>
      </c>
      <c r="AM82" s="214">
        <v>-11113.841095004802</v>
      </c>
      <c r="AN82" s="214">
        <v>-12625.5229533037</v>
      </c>
      <c r="AO82" s="214">
        <v>-11541.541284817002</v>
      </c>
      <c r="AP82" s="214">
        <v>-11664.263770057802</v>
      </c>
      <c r="AQ82" s="214">
        <v>-12147.816373795</v>
      </c>
      <c r="AR82" s="214">
        <v>-11763.814505826998</v>
      </c>
      <c r="AS82" s="214">
        <v>-11604.7874406358</v>
      </c>
      <c r="AT82" s="214">
        <v>-11669.7456149923</v>
      </c>
      <c r="AU82" s="214">
        <v>-11837.287185674048</v>
      </c>
      <c r="AV82" s="214">
        <v>-11891.49087516815</v>
      </c>
      <c r="AW82" s="214">
        <v>-12053.351400806192</v>
      </c>
      <c r="AX82" s="214">
        <v>-12618.486813738</v>
      </c>
      <c r="AY82" s="214">
        <v>-13423.807005985716</v>
      </c>
      <c r="AZ82" s="214">
        <v>-13907.879735100101</v>
      </c>
      <c r="BA82" s="214">
        <v>-12954.681996371002</v>
      </c>
      <c r="BB82" s="214">
        <v>-12568.937594990002</v>
      </c>
      <c r="BC82" s="214">
        <v>-12359.440657260002</v>
      </c>
      <c r="BD82" s="214">
        <v>-11763.712543716681</v>
      </c>
      <c r="BE82" s="214">
        <v>-11918.804658434801</v>
      </c>
      <c r="BF82" s="214">
        <v>-13160.456942837</v>
      </c>
      <c r="BG82" s="214">
        <v>-13249.33004928</v>
      </c>
      <c r="BH82" s="214">
        <v>-14013.936732957498</v>
      </c>
      <c r="BI82" s="214">
        <v>-13477.090685725998</v>
      </c>
      <c r="BJ82" s="214">
        <v>-20360.172264945995</v>
      </c>
      <c r="BK82" s="214">
        <v>-20820.745359120003</v>
      </c>
      <c r="BL82" s="214">
        <v>-22331.1745826</v>
      </c>
      <c r="BM82" s="214">
        <v>-21567.686132670002</v>
      </c>
      <c r="BN82" s="214">
        <v>-21351.84581442</v>
      </c>
      <c r="BO82" s="214">
        <v>-22437.968536620003</v>
      </c>
      <c r="BP82" s="214">
        <v>-23286.924147069967</v>
      </c>
      <c r="BQ82" s="214">
        <v>-22820.180820009977</v>
      </c>
      <c r="BR82" s="214">
        <v>-22288.901685359982</v>
      </c>
      <c r="BS82" s="214">
        <v>-20906.40940503998</v>
      </c>
      <c r="BT82" s="214">
        <v>-20027.718660759965</v>
      </c>
      <c r="BU82" s="214">
        <v>-20230.122862059972</v>
      </c>
      <c r="BV82" s="214">
        <v>-20906.67642000997</v>
      </c>
      <c r="BW82" s="214">
        <v>-21276.62145895277</v>
      </c>
      <c r="BX82" s="214">
        <v>-21370.946516779986</v>
      </c>
      <c r="BY82" s="214">
        <v>-21231.626308869985</v>
      </c>
      <c r="BZ82" s="214">
        <v>-22217.430898849983</v>
      </c>
      <c r="CA82" s="214">
        <v>-20113.947704529997</v>
      </c>
      <c r="CB82" s="214">
        <v>-23627.916146039996</v>
      </c>
      <c r="CC82" s="214">
        <v>-23191.75194744</v>
      </c>
      <c r="CD82" s="214">
        <v>-23118.241235099995</v>
      </c>
      <c r="CE82" s="214">
        <v>-21003.75763903999</v>
      </c>
      <c r="CF82" s="214">
        <v>-21863.188791159995</v>
      </c>
      <c r="CG82" s="214">
        <v>-22715.33575014128</v>
      </c>
      <c r="CH82" s="214">
        <v>-22665.722554699994</v>
      </c>
      <c r="CI82" s="214">
        <v>-22779.110911743595</v>
      </c>
      <c r="CJ82" s="214">
        <v>-24483.0578201488</v>
      </c>
      <c r="CK82" s="214">
        <v>-23918.923448827198</v>
      </c>
      <c r="CL82" s="214">
        <v>-21664.442002409996</v>
      </c>
      <c r="CM82" s="214">
        <v>-22364.14223158</v>
      </c>
      <c r="CN82" s="214">
        <v>-22637.951926010002</v>
      </c>
      <c r="CO82" s="214">
        <v>-22325.309436008207</v>
      </c>
      <c r="CP82" s="214">
        <v>-22614.347047802657</v>
      </c>
      <c r="CQ82" s="214">
        <v>-23686.39535286</v>
      </c>
      <c r="CR82" s="214">
        <v>-22826.420843650394</v>
      </c>
      <c r="CS82" s="214">
        <v>-23656.71766736496</v>
      </c>
      <c r="CT82" s="214">
        <v>-23121.110310787204</v>
      </c>
      <c r="CU82" s="214">
        <v>-24758.92581889</v>
      </c>
      <c r="CV82" s="214">
        <v>-27785.005947169055</v>
      </c>
      <c r="CW82" s="214">
        <v>-26772.7313319336</v>
      </c>
      <c r="CX82" s="214">
        <v>-28515.167558359004</v>
      </c>
      <c r="CY82" s="214">
        <v>-30112.498999083058</v>
      </c>
      <c r="CZ82" s="214">
        <v>-30288.88409787349</v>
      </c>
      <c r="DA82" s="214">
        <v>-31611.16313190658</v>
      </c>
      <c r="DB82" s="214">
        <v>-33668.73921326686</v>
      </c>
    </row>
    <row r="83" spans="1:106" ht="11.25">
      <c r="A83" s="218" t="s">
        <v>271</v>
      </c>
      <c r="B83" s="214">
        <v>-6184.691986559555</v>
      </c>
      <c r="C83" s="214">
        <v>-5583.172667746654</v>
      </c>
      <c r="D83" s="214">
        <v>-6905.623180965499</v>
      </c>
      <c r="E83" s="214">
        <v>-6861.9353483864</v>
      </c>
      <c r="F83" s="214">
        <v>-6851.897072452799</v>
      </c>
      <c r="G83" s="214">
        <v>-5950.134471193999</v>
      </c>
      <c r="H83" s="214">
        <v>-6105.066868843361</v>
      </c>
      <c r="I83" s="214">
        <v>-6328.644389463361</v>
      </c>
      <c r="J83" s="214">
        <v>-6257.227500943551</v>
      </c>
      <c r="K83" s="214">
        <v>-6471.712899293312</v>
      </c>
      <c r="L83" s="214">
        <v>-6475.952268275031</v>
      </c>
      <c r="M83" s="214">
        <v>-6331.442688190083</v>
      </c>
      <c r="N83" s="214">
        <v>-5704.841724009999</v>
      </c>
      <c r="O83" s="214">
        <v>-6396.3954059610005</v>
      </c>
      <c r="P83" s="214">
        <v>-6231.2844839935005</v>
      </c>
      <c r="Q83" s="214">
        <v>-6753.8384916676005</v>
      </c>
      <c r="R83" s="214">
        <v>-7016.475188364199</v>
      </c>
      <c r="S83" s="214">
        <v>-7263.3401482333</v>
      </c>
      <c r="T83" s="214">
        <v>-8010.226058286849</v>
      </c>
      <c r="U83" s="214">
        <v>-7876.2724297163</v>
      </c>
      <c r="V83" s="214">
        <v>-7652.1293299233</v>
      </c>
      <c r="W83" s="214">
        <v>-8026.0044294742</v>
      </c>
      <c r="X83" s="214">
        <v>-7842.774268870001</v>
      </c>
      <c r="Y83" s="214">
        <v>-8321.075194770188</v>
      </c>
      <c r="Z83" s="214">
        <v>-8509.111965847495</v>
      </c>
      <c r="AA83" s="214">
        <v>-8275.099486853693</v>
      </c>
      <c r="AB83" s="214">
        <v>-8329.632268375495</v>
      </c>
      <c r="AC83" s="214">
        <v>-8197.597081498496</v>
      </c>
      <c r="AD83" s="214">
        <v>-7958.414217910001</v>
      </c>
      <c r="AE83" s="214">
        <v>-8515.422249311001</v>
      </c>
      <c r="AF83" s="214">
        <v>-9702.76108738</v>
      </c>
      <c r="AG83" s="214">
        <v>-9534.030295955801</v>
      </c>
      <c r="AH83" s="214">
        <v>-10000.3977914254</v>
      </c>
      <c r="AI83" s="214">
        <v>-9626.315169709802</v>
      </c>
      <c r="AJ83" s="214">
        <v>-10160.793153286299</v>
      </c>
      <c r="AK83" s="214">
        <v>-7900.546371096401</v>
      </c>
      <c r="AL83" s="214">
        <v>-8429.945936242799</v>
      </c>
      <c r="AM83" s="214">
        <v>-9257.463904740001</v>
      </c>
      <c r="AN83" s="214">
        <v>-10581.2763750962</v>
      </c>
      <c r="AO83" s="214">
        <v>-9511.0281699373</v>
      </c>
      <c r="AP83" s="214">
        <v>-9720.686562915002</v>
      </c>
      <c r="AQ83" s="214">
        <v>-10496.0776266316</v>
      </c>
      <c r="AR83" s="214">
        <v>-10151.133815649999</v>
      </c>
      <c r="AS83" s="214">
        <v>-10137.795926967001</v>
      </c>
      <c r="AT83" s="214">
        <v>-10326.609988333099</v>
      </c>
      <c r="AU83" s="214">
        <v>-10569.790259</v>
      </c>
      <c r="AV83" s="214">
        <v>-10526.28850788455</v>
      </c>
      <c r="AW83" s="214">
        <v>-10457.454877658702</v>
      </c>
      <c r="AX83" s="214">
        <v>-11022.072244178</v>
      </c>
      <c r="AY83" s="214">
        <v>-11710.020694315717</v>
      </c>
      <c r="AZ83" s="214">
        <v>-13035.253204770102</v>
      </c>
      <c r="BA83" s="214">
        <v>-11567.250584031002</v>
      </c>
      <c r="BB83" s="214">
        <v>-11240.785525220002</v>
      </c>
      <c r="BC83" s="214">
        <v>-11185.209060930001</v>
      </c>
      <c r="BD83" s="214">
        <v>-10583.295569396681</v>
      </c>
      <c r="BE83" s="214">
        <v>-10688.3354094948</v>
      </c>
      <c r="BF83" s="214">
        <v>-11984.715871507</v>
      </c>
      <c r="BG83" s="214">
        <v>-12182.468906189999</v>
      </c>
      <c r="BH83" s="214">
        <v>-12704.809514517998</v>
      </c>
      <c r="BI83" s="214">
        <v>-12176.164110295998</v>
      </c>
      <c r="BJ83" s="214">
        <v>-12629.942121207998</v>
      </c>
      <c r="BK83" s="214">
        <v>-13639.12366328</v>
      </c>
      <c r="BL83" s="214">
        <v>-14711.60846331</v>
      </c>
      <c r="BM83" s="214">
        <v>-14290.34453238</v>
      </c>
      <c r="BN83" s="214">
        <v>-14810.44372234</v>
      </c>
      <c r="BO83" s="214">
        <v>-15790.001409870001</v>
      </c>
      <c r="BP83" s="214">
        <v>-16692.97966512997</v>
      </c>
      <c r="BQ83" s="214">
        <v>-17103.875232289978</v>
      </c>
      <c r="BR83" s="214">
        <v>-17394.942102989982</v>
      </c>
      <c r="BS83" s="214">
        <v>-17473.07996230998</v>
      </c>
      <c r="BT83" s="214">
        <v>-17838.253694159965</v>
      </c>
      <c r="BU83" s="214">
        <v>-18329.89048961997</v>
      </c>
      <c r="BV83" s="214">
        <v>-18679.62092971997</v>
      </c>
      <c r="BW83" s="214">
        <v>-18774.93624902277</v>
      </c>
      <c r="BX83" s="214">
        <v>-19121.931199809987</v>
      </c>
      <c r="BY83" s="214">
        <v>-18931.97305278999</v>
      </c>
      <c r="BZ83" s="214">
        <v>-18573.610245399985</v>
      </c>
      <c r="CA83" s="214">
        <v>-18260.42650015</v>
      </c>
      <c r="CB83" s="214">
        <v>-21667.605963339996</v>
      </c>
      <c r="CC83" s="214">
        <v>-21214.011186699998</v>
      </c>
      <c r="CD83" s="214">
        <v>-20295.861907159997</v>
      </c>
      <c r="CE83" s="214">
        <v>-19541.05067896999</v>
      </c>
      <c r="CF83" s="214">
        <v>-20307.583303089996</v>
      </c>
      <c r="CG83" s="214">
        <v>-20383.584905511278</v>
      </c>
      <c r="CH83" s="214">
        <v>-20108.765402789995</v>
      </c>
      <c r="CI83" s="214">
        <v>-20276.394941683597</v>
      </c>
      <c r="CJ83" s="214">
        <v>-21612.3108004764</v>
      </c>
      <c r="CK83" s="214">
        <v>-21412.4898083772</v>
      </c>
      <c r="CL83" s="214">
        <v>-19244.021967609995</v>
      </c>
      <c r="CM83" s="214">
        <v>-19809.770122889997</v>
      </c>
      <c r="CN83" s="214">
        <v>-19667.95723362</v>
      </c>
      <c r="CO83" s="214">
        <v>-19517.074033058205</v>
      </c>
      <c r="CP83" s="214">
        <v>-19675.083495082657</v>
      </c>
      <c r="CQ83" s="214">
        <v>-20714.24926541</v>
      </c>
      <c r="CR83" s="214">
        <v>-19692.569902550393</v>
      </c>
      <c r="CS83" s="214">
        <v>-20741.10287485656</v>
      </c>
      <c r="CT83" s="214">
        <v>-20372.617014297204</v>
      </c>
      <c r="CU83" s="214">
        <v>-21225.972456469994</v>
      </c>
      <c r="CV83" s="214">
        <v>-23806.237110189053</v>
      </c>
      <c r="CW83" s="214">
        <v>-22703.7277920344</v>
      </c>
      <c r="CX83" s="214">
        <v>-24276.727345514402</v>
      </c>
      <c r="CY83" s="214">
        <v>-26012.018138483058</v>
      </c>
      <c r="CZ83" s="214">
        <v>-26087.797181136793</v>
      </c>
      <c r="DA83" s="214">
        <v>-26930.06501894098</v>
      </c>
      <c r="DB83" s="214">
        <v>-28174.892825594463</v>
      </c>
    </row>
    <row r="84" spans="1:106" ht="11.25">
      <c r="A84" s="218" t="s">
        <v>272</v>
      </c>
      <c r="B84" s="214">
        <v>-797.9463545470999</v>
      </c>
      <c r="C84" s="214">
        <v>-834.7926460235001</v>
      </c>
      <c r="D84" s="214">
        <v>-904.2598933433002</v>
      </c>
      <c r="E84" s="214">
        <v>-885.1575647058999</v>
      </c>
      <c r="F84" s="214">
        <v>-903.1668579374</v>
      </c>
      <c r="G84" s="214">
        <v>-1555.71248622</v>
      </c>
      <c r="H84" s="214">
        <v>-1405.6482109199999</v>
      </c>
      <c r="I84" s="214">
        <v>-1427.49024087</v>
      </c>
      <c r="J84" s="214">
        <v>-1546.1076303</v>
      </c>
      <c r="K84" s="214">
        <v>-1572.7629431399996</v>
      </c>
      <c r="L84" s="214">
        <v>-1428.80249993</v>
      </c>
      <c r="M84" s="214">
        <v>-1693.8109500399999</v>
      </c>
      <c r="N84" s="214">
        <v>-1665.54536357</v>
      </c>
      <c r="O84" s="214">
        <v>-1284.447819779</v>
      </c>
      <c r="P84" s="214">
        <v>-1645.1777013165001</v>
      </c>
      <c r="Q84" s="214">
        <v>-1566.8067534924</v>
      </c>
      <c r="R84" s="214">
        <v>-1430.4323000858</v>
      </c>
      <c r="S84" s="214">
        <v>-1166.0826873666997</v>
      </c>
      <c r="T84" s="214">
        <v>-1326.9466397536999</v>
      </c>
      <c r="U84" s="214">
        <v>-1219.5717999537</v>
      </c>
      <c r="V84" s="214">
        <v>-1582.9555889167002</v>
      </c>
      <c r="W84" s="214">
        <v>-1615.8158033358004</v>
      </c>
      <c r="X84" s="214">
        <v>-1413.4501946700002</v>
      </c>
      <c r="Y84" s="214">
        <v>-1939.4048874234045</v>
      </c>
      <c r="Z84" s="214">
        <v>-1928.2724924475</v>
      </c>
      <c r="AA84" s="214">
        <v>-1843.4052172232</v>
      </c>
      <c r="AB84" s="214">
        <v>-1822.1073018517</v>
      </c>
      <c r="AC84" s="214">
        <v>-1869.5423369116997</v>
      </c>
      <c r="AD84" s="214">
        <v>-1914.5366593300002</v>
      </c>
      <c r="AE84" s="214">
        <v>-1760.7841565300002</v>
      </c>
      <c r="AF84" s="214">
        <v>-2087.96871955</v>
      </c>
      <c r="AG84" s="214">
        <v>-1967.0309771167</v>
      </c>
      <c r="AH84" s="214">
        <v>-1802.8636945333</v>
      </c>
      <c r="AI84" s="214">
        <v>-1686.7231511495</v>
      </c>
      <c r="AJ84" s="214">
        <v>-2703.4390110798995</v>
      </c>
      <c r="AK84" s="214">
        <v>-2130.8726382465</v>
      </c>
      <c r="AL84" s="214">
        <v>-1975.3491234847</v>
      </c>
      <c r="AM84" s="214">
        <v>-1856.3771902647998</v>
      </c>
      <c r="AN84" s="214">
        <v>-2044.2465782075003</v>
      </c>
      <c r="AO84" s="214">
        <v>-2030.5131148797004</v>
      </c>
      <c r="AP84" s="214">
        <v>-1943.5772071427998</v>
      </c>
      <c r="AQ84" s="214">
        <v>-1651.7387471634001</v>
      </c>
      <c r="AR84" s="214">
        <v>-1612.680690177</v>
      </c>
      <c r="AS84" s="214">
        <v>-1466.9915136687998</v>
      </c>
      <c r="AT84" s="214">
        <v>-1343.1356266592004</v>
      </c>
      <c r="AU84" s="214">
        <v>-1267.4969266740477</v>
      </c>
      <c r="AV84" s="214">
        <v>-1365.2023672836</v>
      </c>
      <c r="AW84" s="214">
        <v>-1595.8965231474901</v>
      </c>
      <c r="AX84" s="214">
        <v>-1596.4145695600005</v>
      </c>
      <c r="AY84" s="214">
        <v>-1713.78631167</v>
      </c>
      <c r="AZ84" s="214">
        <v>-872.6265303300002</v>
      </c>
      <c r="BA84" s="214">
        <v>-1387.4314123400002</v>
      </c>
      <c r="BB84" s="214">
        <v>-1328.15206977</v>
      </c>
      <c r="BC84" s="214">
        <v>-1174.23159633</v>
      </c>
      <c r="BD84" s="214">
        <v>-1180.41697432</v>
      </c>
      <c r="BE84" s="214">
        <v>-1230.46924894</v>
      </c>
      <c r="BF84" s="214">
        <v>-1175.7410713299998</v>
      </c>
      <c r="BG84" s="214">
        <v>-1066.86114309</v>
      </c>
      <c r="BH84" s="214">
        <v>-1309.1272184395</v>
      </c>
      <c r="BI84" s="214">
        <v>-1300.9265754299997</v>
      </c>
      <c r="BJ84" s="214">
        <v>-7730.230143737999</v>
      </c>
      <c r="BK84" s="214">
        <v>-7181.62169584</v>
      </c>
      <c r="BL84" s="214">
        <v>-7619.566119289999</v>
      </c>
      <c r="BM84" s="214">
        <v>-7277.341600289999</v>
      </c>
      <c r="BN84" s="214">
        <v>-6541.40209208</v>
      </c>
      <c r="BO84" s="214">
        <v>-6647.967126750001</v>
      </c>
      <c r="BP84" s="214">
        <v>-6593.94448194</v>
      </c>
      <c r="BQ84" s="214">
        <v>-5716.30558772</v>
      </c>
      <c r="BR84" s="214">
        <v>-4893.959582370001</v>
      </c>
      <c r="BS84" s="214">
        <v>-3433.3294427299998</v>
      </c>
      <c r="BT84" s="214">
        <v>-2189.4649666</v>
      </c>
      <c r="BU84" s="214">
        <v>-1900.23237244</v>
      </c>
      <c r="BV84" s="214">
        <v>-2227.05549029</v>
      </c>
      <c r="BW84" s="214">
        <v>-2501.6852099300004</v>
      </c>
      <c r="BX84" s="214">
        <v>-2249.0153169699997</v>
      </c>
      <c r="BY84" s="214">
        <v>-2299.6532560800006</v>
      </c>
      <c r="BZ84" s="214">
        <v>-3643.8206534500005</v>
      </c>
      <c r="CA84" s="214">
        <v>-1853.52120438</v>
      </c>
      <c r="CB84" s="214">
        <v>-1960.3101826999998</v>
      </c>
      <c r="CC84" s="214">
        <v>-1977.74076074</v>
      </c>
      <c r="CD84" s="214">
        <v>-2822.3793279399997</v>
      </c>
      <c r="CE84" s="214">
        <v>-1462.70696007</v>
      </c>
      <c r="CF84" s="214">
        <v>-1555.6054880700003</v>
      </c>
      <c r="CG84" s="214">
        <v>-2331.7508446300008</v>
      </c>
      <c r="CH84" s="214">
        <v>-2556.9571519100004</v>
      </c>
      <c r="CI84" s="214">
        <v>-2502.71597006</v>
      </c>
      <c r="CJ84" s="214">
        <v>-2870.7470196724003</v>
      </c>
      <c r="CK84" s="214">
        <v>-2506.4336404499995</v>
      </c>
      <c r="CL84" s="214">
        <v>-2420.4200348000004</v>
      </c>
      <c r="CM84" s="214">
        <v>-2554.3721086900005</v>
      </c>
      <c r="CN84" s="214">
        <v>-2969.9946923900006</v>
      </c>
      <c r="CO84" s="214">
        <v>-2808.2354029500007</v>
      </c>
      <c r="CP84" s="214">
        <v>-2939.2635527199996</v>
      </c>
      <c r="CQ84" s="214">
        <v>-2972.1460874500003</v>
      </c>
      <c r="CR84" s="214">
        <v>-3133.8509411</v>
      </c>
      <c r="CS84" s="214">
        <v>-2915.614792508401</v>
      </c>
      <c r="CT84" s="214">
        <v>-2748.4932964899995</v>
      </c>
      <c r="CU84" s="214">
        <v>-3532.9533624200003</v>
      </c>
      <c r="CV84" s="214">
        <v>-3978.7688369800007</v>
      </c>
      <c r="CW84" s="214">
        <v>-4069.0035398992004</v>
      </c>
      <c r="CX84" s="214">
        <v>-4238.4402128446</v>
      </c>
      <c r="CY84" s="214">
        <v>-4100.4808606</v>
      </c>
      <c r="CZ84" s="214">
        <v>-4201.086916736699</v>
      </c>
      <c r="DA84" s="214">
        <v>-4681.0981129656</v>
      </c>
      <c r="DB84" s="214">
        <v>-5493.8463876724</v>
      </c>
    </row>
    <row r="85" spans="1:106" ht="11.25">
      <c r="A85" s="217" t="s">
        <v>246</v>
      </c>
      <c r="B85" s="214">
        <v>32.905004311220615</v>
      </c>
      <c r="C85" s="214">
        <v>34.28306554511294</v>
      </c>
      <c r="D85" s="214">
        <v>37.197033868502686</v>
      </c>
      <c r="E85" s="214">
        <v>36.53147192347915</v>
      </c>
      <c r="F85" s="214">
        <v>37.41370579690969</v>
      </c>
      <c r="G85" s="214">
        <v>64.68658986361747</v>
      </c>
      <c r="H85" s="214">
        <v>58.887650227063254</v>
      </c>
      <c r="I85" s="214">
        <v>59.30578483049439</v>
      </c>
      <c r="J85" s="214">
        <v>63.99452112168874</v>
      </c>
      <c r="K85" s="214">
        <v>64.74940070564017</v>
      </c>
      <c r="L85" s="214">
        <v>58.34228256145366</v>
      </c>
      <c r="M85" s="214">
        <v>66.42395882509804</v>
      </c>
      <c r="N85" s="214">
        <v>64.53100982448665</v>
      </c>
      <c r="O85" s="214">
        <v>48.07065193783683</v>
      </c>
      <c r="P85" s="214">
        <v>59.32844216792283</v>
      </c>
      <c r="Q85" s="214">
        <v>56.91270444941518</v>
      </c>
      <c r="R85" s="214">
        <v>53.33453766166294</v>
      </c>
      <c r="S85" s="214">
        <v>43.657157894672395</v>
      </c>
      <c r="T85" s="214">
        <v>48.91067599534463</v>
      </c>
      <c r="U85" s="214">
        <v>43.901072712516196</v>
      </c>
      <c r="V85" s="214">
        <v>55.367456765187136</v>
      </c>
      <c r="W85" s="214">
        <v>54.20381762280444</v>
      </c>
      <c r="X85" s="214">
        <v>47.542892521695265</v>
      </c>
      <c r="Y85" s="214">
        <v>66.44072927109984</v>
      </c>
      <c r="Z85" s="214">
        <v>63.76562475024802</v>
      </c>
      <c r="AA85" s="214">
        <v>61.060126439986746</v>
      </c>
      <c r="AB85" s="214">
        <v>58.56982648189328</v>
      </c>
      <c r="AC85" s="214">
        <v>53.58390188912868</v>
      </c>
      <c r="AD85" s="214">
        <v>56.643096429881666</v>
      </c>
      <c r="AE85" s="214">
        <v>50.26503444276335</v>
      </c>
      <c r="AF85" s="214">
        <v>56.599856859582545</v>
      </c>
      <c r="AG85" s="214">
        <v>53.13427815009994</v>
      </c>
      <c r="AH85" s="214">
        <v>49.885547718132266</v>
      </c>
      <c r="AI85" s="214">
        <v>47.08886519121999</v>
      </c>
      <c r="AJ85" s="214">
        <v>76.41150398756075</v>
      </c>
      <c r="AK85" s="214">
        <v>65.40431670492634</v>
      </c>
      <c r="AL85" s="214">
        <v>61.005223084765284</v>
      </c>
      <c r="AM85" s="214">
        <v>59.38506686707613</v>
      </c>
      <c r="AN85" s="214">
        <v>66.43635288292168</v>
      </c>
      <c r="AO85" s="214">
        <v>66.11895522239337</v>
      </c>
      <c r="AP85" s="214">
        <v>65.61705628436191</v>
      </c>
      <c r="AQ85" s="214">
        <v>57.89480361596215</v>
      </c>
      <c r="AR85" s="214">
        <v>58.62161723653217</v>
      </c>
      <c r="AS85" s="214">
        <v>54.09260743616518</v>
      </c>
      <c r="AT85" s="214">
        <v>49.41632180497426</v>
      </c>
      <c r="AU85" s="214">
        <v>46.99654900534104</v>
      </c>
      <c r="AV85" s="214">
        <v>50.78877854477679</v>
      </c>
      <c r="AW85" s="214">
        <v>58.436342846850614</v>
      </c>
      <c r="AX85" s="214">
        <v>58.71329788745864</v>
      </c>
      <c r="AY85" s="214">
        <v>62.59263373520818</v>
      </c>
      <c r="AZ85" s="214">
        <v>31.952637507506417</v>
      </c>
      <c r="BA85" s="214">
        <v>50.05163825180376</v>
      </c>
      <c r="BB85" s="214">
        <v>47.11429832458318</v>
      </c>
      <c r="BC85" s="214">
        <v>41.728201717484005</v>
      </c>
      <c r="BD85" s="214">
        <v>41.534728160450385</v>
      </c>
      <c r="BE85" s="214">
        <v>42.356944886058514</v>
      </c>
      <c r="BF85" s="214">
        <v>40.89534161147826</v>
      </c>
      <c r="BG85" s="214">
        <v>35.80070949966443</v>
      </c>
      <c r="BH85" s="214">
        <v>43.65212465620207</v>
      </c>
      <c r="BI85" s="214">
        <v>43.72862438420167</v>
      </c>
      <c r="BJ85" s="214">
        <v>255.9678855542384</v>
      </c>
      <c r="BK85" s="214">
        <v>234.08154158539764</v>
      </c>
      <c r="BL85" s="214">
        <v>250.23205646272575</v>
      </c>
      <c r="BM85" s="214">
        <v>240.25558271013534</v>
      </c>
      <c r="BN85" s="214">
        <v>219.58382316482042</v>
      </c>
      <c r="BO85" s="214">
        <v>221.82072494994998</v>
      </c>
      <c r="BP85" s="214">
        <v>219.65171492138575</v>
      </c>
      <c r="BQ85" s="214">
        <v>190.6070552757586</v>
      </c>
      <c r="BR85" s="214">
        <v>163.51351762011365</v>
      </c>
      <c r="BS85" s="214">
        <v>114.67366208183032</v>
      </c>
      <c r="BT85" s="214">
        <v>72.8607310016639</v>
      </c>
      <c r="BU85" s="214">
        <v>63.172618764627664</v>
      </c>
      <c r="BV85" s="214">
        <v>71.44868432114211</v>
      </c>
      <c r="BW85" s="214">
        <v>78.74363267012906</v>
      </c>
      <c r="BX85" s="214">
        <v>71.39731164984126</v>
      </c>
      <c r="BY85" s="214">
        <v>73.28404257743787</v>
      </c>
      <c r="BZ85" s="214">
        <v>115.86075209697935</v>
      </c>
      <c r="CA85" s="214">
        <v>59.18011508237548</v>
      </c>
      <c r="CB85" s="214">
        <v>64.08336654789146</v>
      </c>
      <c r="CC85" s="214">
        <v>64.40054577466623</v>
      </c>
      <c r="CD85" s="214">
        <v>90.6351743076429</v>
      </c>
      <c r="CE85" s="214">
        <v>46.58302420605096</v>
      </c>
      <c r="CF85" s="214">
        <v>48.31072944316771</v>
      </c>
      <c r="CG85" s="214">
        <v>69.39734656636907</v>
      </c>
      <c r="CH85" s="214">
        <v>74.69930329856852</v>
      </c>
      <c r="CI85" s="214">
        <v>74.50776927835665</v>
      </c>
      <c r="CJ85" s="214">
        <v>77.46214300249325</v>
      </c>
      <c r="CK85" s="214">
        <v>68.5754757989056</v>
      </c>
      <c r="CL85" s="214">
        <v>66.09557713817587</v>
      </c>
      <c r="CM85" s="214">
        <v>65.54714161380551</v>
      </c>
      <c r="CN85" s="214">
        <v>75.6301169439776</v>
      </c>
      <c r="CO85" s="214">
        <v>67.81539248852937</v>
      </c>
      <c r="CP85" s="214">
        <v>68.67438207289719</v>
      </c>
      <c r="CQ85" s="214">
        <v>66.00368837330669</v>
      </c>
      <c r="CR85" s="214">
        <v>56.051707048828476</v>
      </c>
      <c r="CS85" s="214">
        <v>-63.52101944462748</v>
      </c>
      <c r="CT85" s="214">
        <v>-57.68086666295907</v>
      </c>
      <c r="CU85" s="214">
        <v>-72.56014299486549</v>
      </c>
      <c r="CV85" s="214">
        <v>-78.19907305385222</v>
      </c>
      <c r="CW85" s="214">
        <v>-75.85763497202089</v>
      </c>
      <c r="CX85" s="214">
        <v>-72.93822427886079</v>
      </c>
      <c r="CY85" s="214">
        <v>-64.43244595537398</v>
      </c>
      <c r="CZ85" s="214">
        <v>-61.14229248634405</v>
      </c>
      <c r="DA85" s="214">
        <v>-63.22390752249594</v>
      </c>
      <c r="DB85" s="214">
        <v>-69.46322401912252</v>
      </c>
    </row>
    <row r="86" spans="1:106" ht="11.25">
      <c r="A86" s="215" t="s">
        <v>263</v>
      </c>
      <c r="B86" s="214">
        <v>30714.237411446997</v>
      </c>
      <c r="C86" s="214">
        <v>31260.474545147194</v>
      </c>
      <c r="D86" s="214">
        <v>31539.41139942121</v>
      </c>
      <c r="E86" s="214">
        <v>32723.53350311621</v>
      </c>
      <c r="F86" s="214">
        <v>33573.256992879105</v>
      </c>
      <c r="G86" s="214">
        <v>34413.670718880414</v>
      </c>
      <c r="H86" s="214">
        <v>35941.25438659162</v>
      </c>
      <c r="I86" s="214">
        <v>36049.431814094794</v>
      </c>
      <c r="J86" s="214">
        <v>38127.15186593185</v>
      </c>
      <c r="K86" s="214">
        <v>40731.36453525715</v>
      </c>
      <c r="L86" s="214">
        <v>42364.58359845885</v>
      </c>
      <c r="M86" s="214">
        <v>44652.30621696887</v>
      </c>
      <c r="N86" s="214">
        <v>45401.061656679514</v>
      </c>
      <c r="O86" s="214">
        <v>46607.24023839477</v>
      </c>
      <c r="P86" s="214">
        <v>49115.51480242509</v>
      </c>
      <c r="Q86" s="214">
        <v>50780.62978013644</v>
      </c>
      <c r="R86" s="214">
        <v>51804.6442144708</v>
      </c>
      <c r="S86" s="214">
        <v>52543.10684798466</v>
      </c>
      <c r="T86" s="214">
        <v>55098.31330983337</v>
      </c>
      <c r="U86" s="214">
        <v>58362.633049829994</v>
      </c>
      <c r="V86" s="214">
        <v>60935.32017632001</v>
      </c>
      <c r="W86" s="214">
        <v>63551.14134517877</v>
      </c>
      <c r="X86" s="214">
        <v>66475.89163932999</v>
      </c>
      <c r="Y86" s="214">
        <v>71015.5888486918</v>
      </c>
      <c r="Z86" s="214">
        <v>72313.66873289538</v>
      </c>
      <c r="AA86" s="214">
        <v>72258.48579570616</v>
      </c>
      <c r="AB86" s="214">
        <v>74226.48533411375</v>
      </c>
      <c r="AC86" s="214">
        <v>78256.44771966952</v>
      </c>
      <c r="AD86" s="214">
        <v>79425.26518578369</v>
      </c>
      <c r="AE86" s="214">
        <v>82527.8827036467</v>
      </c>
      <c r="AF86" s="214">
        <v>86816.70492123121</v>
      </c>
      <c r="AG86" s="214">
        <v>89571.05840983936</v>
      </c>
      <c r="AH86" s="214">
        <v>90690.24996247345</v>
      </c>
      <c r="AI86" s="214">
        <v>91355.19235471664</v>
      </c>
      <c r="AJ86" s="214">
        <v>92464.57325603452</v>
      </c>
      <c r="AK86" s="214">
        <v>91861.44486343</v>
      </c>
      <c r="AL86" s="214">
        <v>93429.78584171088</v>
      </c>
      <c r="AM86" s="214">
        <v>92608.86452499125</v>
      </c>
      <c r="AN86" s="214">
        <v>92339.38991261905</v>
      </c>
      <c r="AO86" s="214">
        <v>93584.82629697469</v>
      </c>
      <c r="AP86" s="214">
        <v>93232.93543330002</v>
      </c>
      <c r="AQ86" s="214">
        <v>93793.50769875583</v>
      </c>
      <c r="AR86" s="214">
        <v>95516.14766831524</v>
      </c>
      <c r="AS86" s="214">
        <v>95634.75346483823</v>
      </c>
      <c r="AT86" s="214">
        <v>94122.87254384618</v>
      </c>
      <c r="AU86" s="214">
        <v>95908.09848673774</v>
      </c>
      <c r="AV86" s="214">
        <v>96109.4777552195</v>
      </c>
      <c r="AW86" s="214">
        <v>97321.33301923399</v>
      </c>
      <c r="AX86" s="214">
        <v>97591.62381861139</v>
      </c>
      <c r="AY86" s="214">
        <v>98871.77721168991</v>
      </c>
      <c r="AZ86" s="214">
        <v>98139.05037195374</v>
      </c>
      <c r="BA86" s="214">
        <v>97478.11814297798</v>
      </c>
      <c r="BB86" s="214">
        <v>100014.81709304026</v>
      </c>
      <c r="BC86" s="214">
        <v>101935.14105140342</v>
      </c>
      <c r="BD86" s="214">
        <v>102568.8947413014</v>
      </c>
      <c r="BE86" s="214">
        <v>105169.68982935685</v>
      </c>
      <c r="BF86" s="214">
        <v>105832.9999533685</v>
      </c>
      <c r="BG86" s="214">
        <v>108299.8146060144</v>
      </c>
      <c r="BH86" s="214">
        <v>113737.4341631073</v>
      </c>
      <c r="BI86" s="214">
        <v>116489.04344709456</v>
      </c>
      <c r="BJ86" s="214">
        <v>118601.52725749412</v>
      </c>
      <c r="BK86" s="214">
        <v>120225.89925659388</v>
      </c>
      <c r="BL86" s="214">
        <v>122894.18137248962</v>
      </c>
      <c r="BM86" s="214">
        <v>125950.1748143139</v>
      </c>
      <c r="BN86" s="214">
        <v>130097.04644494502</v>
      </c>
      <c r="BO86" s="214">
        <v>131547.7065461031</v>
      </c>
      <c r="BP86" s="214">
        <v>135639.3341068397</v>
      </c>
      <c r="BQ86" s="214">
        <v>139207.24577130447</v>
      </c>
      <c r="BR86" s="214">
        <v>143459.7352261667</v>
      </c>
      <c r="BS86" s="214">
        <v>144067.90643793964</v>
      </c>
      <c r="BT86" s="214">
        <v>149089.20083062368</v>
      </c>
      <c r="BU86" s="214">
        <v>150331.23805728232</v>
      </c>
      <c r="BV86" s="214">
        <v>152140.28765344757</v>
      </c>
      <c r="BW86" s="214">
        <v>154320.5887022128</v>
      </c>
      <c r="BX86" s="214">
        <v>156666.9743891523</v>
      </c>
      <c r="BY86" s="214">
        <v>158269.28904978384</v>
      </c>
      <c r="BZ86" s="214">
        <v>162061.29340177894</v>
      </c>
      <c r="CA86" s="214">
        <v>168132.05565233325</v>
      </c>
      <c r="CB86" s="214">
        <v>168941.28470020456</v>
      </c>
      <c r="CC86" s="214">
        <v>173049.52023672327</v>
      </c>
      <c r="CD86" s="214">
        <v>173489.448791155</v>
      </c>
      <c r="CE86" s="214">
        <v>178480.09621550472</v>
      </c>
      <c r="CF86" s="214">
        <v>185443.52160999784</v>
      </c>
      <c r="CG86" s="214">
        <v>192924.75641188156</v>
      </c>
      <c r="CH86" s="214">
        <v>195600.2710259337</v>
      </c>
      <c r="CI86" s="214">
        <v>196162.54224095994</v>
      </c>
      <c r="CJ86" s="214">
        <v>202171.27874221522</v>
      </c>
      <c r="CK86" s="214">
        <v>202079.5918023662</v>
      </c>
      <c r="CL86" s="214">
        <v>201488.84377997357</v>
      </c>
      <c r="CM86" s="214">
        <v>207443.23632129206</v>
      </c>
      <c r="CN86" s="214">
        <v>206795.33297237384</v>
      </c>
      <c r="CO86" s="214">
        <v>214687.2829042977</v>
      </c>
      <c r="CP86" s="214">
        <v>214344.7966376924</v>
      </c>
      <c r="CQ86" s="214">
        <v>218944.13077059743</v>
      </c>
      <c r="CR86" s="214">
        <v>235484.67830141602</v>
      </c>
      <c r="CS86" s="214">
        <v>230430.9938987921</v>
      </c>
      <c r="CT86" s="214">
        <v>231935.3047222521</v>
      </c>
      <c r="CU86" s="214">
        <v>229842.17581394964</v>
      </c>
      <c r="CV86" s="214">
        <v>230849.77490515113</v>
      </c>
      <c r="CW86" s="214">
        <v>234003.98745203274</v>
      </c>
      <c r="CX86" s="214">
        <v>236671.11351904873</v>
      </c>
      <c r="CY86" s="214">
        <v>244187.5894089913</v>
      </c>
      <c r="CZ86" s="214">
        <v>247878.40073950106</v>
      </c>
      <c r="DA86" s="214">
        <v>255044.2888948013</v>
      </c>
      <c r="DB86" s="214">
        <v>264759.36214207887</v>
      </c>
    </row>
    <row r="87" spans="1:106" ht="11.25">
      <c r="A87" s="218" t="s">
        <v>272</v>
      </c>
      <c r="B87" s="214">
        <v>8465.21947111</v>
      </c>
      <c r="C87" s="214">
        <v>8582.6129386337</v>
      </c>
      <c r="D87" s="214">
        <v>8797.6899249784</v>
      </c>
      <c r="E87" s="214">
        <v>9006.0927648185</v>
      </c>
      <c r="F87" s="214">
        <v>9241.463659913</v>
      </c>
      <c r="G87" s="214">
        <v>9428.340123160398</v>
      </c>
      <c r="H87" s="214">
        <v>9992.157614807802</v>
      </c>
      <c r="I87" s="214">
        <v>10091.774210318199</v>
      </c>
      <c r="J87" s="214">
        <v>11678.453898479198</v>
      </c>
      <c r="K87" s="214">
        <v>12225.6734242613</v>
      </c>
      <c r="L87" s="214">
        <v>13224.787838263805</v>
      </c>
      <c r="M87" s="214">
        <v>14117.056479064202</v>
      </c>
      <c r="N87" s="214">
        <v>14744.812953190034</v>
      </c>
      <c r="O87" s="214">
        <v>15577.008274000802</v>
      </c>
      <c r="P87" s="214">
        <v>16794.67185976999</v>
      </c>
      <c r="Q87" s="214">
        <v>16496.08256382</v>
      </c>
      <c r="R87" s="214">
        <v>16584.5241503</v>
      </c>
      <c r="S87" s="214">
        <v>17032.90625143</v>
      </c>
      <c r="T87" s="214">
        <v>18405.406617500008</v>
      </c>
      <c r="U87" s="214">
        <v>20216.41604285539</v>
      </c>
      <c r="V87" s="214">
        <v>21391.433760610005</v>
      </c>
      <c r="W87" s="214">
        <v>22456.371811309997</v>
      </c>
      <c r="X87" s="214">
        <v>22645.338285029993</v>
      </c>
      <c r="Y87" s="214">
        <v>22787.079190659</v>
      </c>
      <c r="Z87" s="214">
        <v>24376.001022879995</v>
      </c>
      <c r="AA87" s="214">
        <v>24617.640599059996</v>
      </c>
      <c r="AB87" s="214">
        <v>25301.04965192</v>
      </c>
      <c r="AC87" s="214">
        <v>28187.735186250004</v>
      </c>
      <c r="AD87" s="214">
        <v>28047.05834958999</v>
      </c>
      <c r="AE87" s="214">
        <v>29515.223141850005</v>
      </c>
      <c r="AF87" s="214">
        <v>31012.587245140006</v>
      </c>
      <c r="AG87" s="214">
        <v>30821.289132329995</v>
      </c>
      <c r="AH87" s="214">
        <v>29832.79489266999</v>
      </c>
      <c r="AI87" s="214">
        <v>29401.642032120002</v>
      </c>
      <c r="AJ87" s="214">
        <v>28613.397842049995</v>
      </c>
      <c r="AK87" s="214">
        <v>27164.325720157198</v>
      </c>
      <c r="AL87" s="214">
        <v>26552.246647893393</v>
      </c>
      <c r="AM87" s="214">
        <v>25967.97965777999</v>
      </c>
      <c r="AN87" s="214">
        <v>25281.151384790202</v>
      </c>
      <c r="AO87" s="214">
        <v>25540.816641569996</v>
      </c>
      <c r="AP87" s="214">
        <v>24397.034500490005</v>
      </c>
      <c r="AQ87" s="214">
        <v>23757.163251560003</v>
      </c>
      <c r="AR87" s="214">
        <v>23197.329103399996</v>
      </c>
      <c r="AS87" s="214">
        <v>22804.522612893412</v>
      </c>
      <c r="AT87" s="214">
        <v>22001.238026259987</v>
      </c>
      <c r="AU87" s="214">
        <v>22093.4262134305</v>
      </c>
      <c r="AV87" s="214">
        <v>21909.574756497503</v>
      </c>
      <c r="AW87" s="214">
        <v>21788.2333739286</v>
      </c>
      <c r="AX87" s="214">
        <v>21320.503137103406</v>
      </c>
      <c r="AY87" s="214">
        <v>22023.690491080004</v>
      </c>
      <c r="AZ87" s="214">
        <v>22434.917317695395</v>
      </c>
      <c r="BA87" s="214">
        <v>22383.00796641499</v>
      </c>
      <c r="BB87" s="214">
        <v>23765.9095377161</v>
      </c>
      <c r="BC87" s="214">
        <v>24458.92994509902</v>
      </c>
      <c r="BD87" s="214">
        <v>25022.478129526586</v>
      </c>
      <c r="BE87" s="214">
        <v>25408.951635490183</v>
      </c>
      <c r="BF87" s="214">
        <v>25190.99111855793</v>
      </c>
      <c r="BG87" s="214">
        <v>26272.77205585069</v>
      </c>
      <c r="BH87" s="214">
        <v>29748.68831744679</v>
      </c>
      <c r="BI87" s="214">
        <v>28792.308551004266</v>
      </c>
      <c r="BJ87" s="214">
        <v>28589.744052882696</v>
      </c>
      <c r="BK87" s="214">
        <v>28741.617962889093</v>
      </c>
      <c r="BL87" s="214">
        <v>29086.484171751657</v>
      </c>
      <c r="BM87" s="214">
        <v>29200.03377352979</v>
      </c>
      <c r="BN87" s="214">
        <v>30027.053067425008</v>
      </c>
      <c r="BO87" s="214">
        <v>30821.384445109597</v>
      </c>
      <c r="BP87" s="214">
        <v>32474.438021640213</v>
      </c>
      <c r="BQ87" s="214">
        <v>33541.53089954868</v>
      </c>
      <c r="BR87" s="214">
        <v>33581.29588460021</v>
      </c>
      <c r="BS87" s="214">
        <v>34083.656163540814</v>
      </c>
      <c r="BT87" s="214">
        <v>34358.16782148644</v>
      </c>
      <c r="BU87" s="214">
        <v>34358.28899094454</v>
      </c>
      <c r="BV87" s="214">
        <v>35306.38317356141</v>
      </c>
      <c r="BW87" s="214">
        <v>35088.87509976</v>
      </c>
      <c r="BX87" s="214">
        <v>34150.13106213789</v>
      </c>
      <c r="BY87" s="214">
        <v>33933.9459425697</v>
      </c>
      <c r="BZ87" s="214">
        <v>34528.5393512469</v>
      </c>
      <c r="CA87" s="214">
        <v>35513.60356046201</v>
      </c>
      <c r="CB87" s="214">
        <v>34154.448339787305</v>
      </c>
      <c r="CC87" s="214">
        <v>34806.461557514616</v>
      </c>
      <c r="CD87" s="214">
        <v>34078.03998493349</v>
      </c>
      <c r="CE87" s="214">
        <v>35432.4031177531</v>
      </c>
      <c r="CF87" s="214">
        <v>37290.694558864605</v>
      </c>
      <c r="CG87" s="214">
        <v>39456.211031080005</v>
      </c>
      <c r="CH87" s="214">
        <v>41553.31660595921</v>
      </c>
      <c r="CI87" s="214">
        <v>38084.054739178406</v>
      </c>
      <c r="CJ87" s="214">
        <v>39628.608494230466</v>
      </c>
      <c r="CK87" s="214">
        <v>39468.94066999933</v>
      </c>
      <c r="CL87" s="214">
        <v>39050.65806451517</v>
      </c>
      <c r="CM87" s="214">
        <v>43563.935004945866</v>
      </c>
      <c r="CN87" s="214">
        <v>41788.01460993704</v>
      </c>
      <c r="CO87" s="214">
        <v>45317.71622271825</v>
      </c>
      <c r="CP87" s="214">
        <v>42528.47165762833</v>
      </c>
      <c r="CQ87" s="214">
        <v>44553.36852987336</v>
      </c>
      <c r="CR87" s="214">
        <v>54766.18533894618</v>
      </c>
      <c r="CS87" s="214">
        <v>43252.764112750934</v>
      </c>
      <c r="CT87" s="214">
        <v>44679.97126483651</v>
      </c>
      <c r="CU87" s="214">
        <v>49282.507361201104</v>
      </c>
      <c r="CV87" s="214">
        <v>50969.948618954804</v>
      </c>
      <c r="CW87" s="214">
        <v>53571.79239903382</v>
      </c>
      <c r="CX87" s="214">
        <v>57189.3363169924</v>
      </c>
      <c r="CY87" s="214">
        <v>59928.746123383506</v>
      </c>
      <c r="CZ87" s="214">
        <v>61444.48674501251</v>
      </c>
      <c r="DA87" s="214">
        <v>61715.46825105909</v>
      </c>
      <c r="DB87" s="214">
        <v>66223.47748597388</v>
      </c>
    </row>
    <row r="88" spans="1:106" ht="11.25">
      <c r="A88" s="218" t="s">
        <v>271</v>
      </c>
      <c r="B88" s="214">
        <f aca="true" t="shared" si="4" ref="B88:BL88">+B86-B87</f>
        <v>22249.017940337</v>
      </c>
      <c r="C88" s="214">
        <f t="shared" si="4"/>
        <v>22677.861606513492</v>
      </c>
      <c r="D88" s="214">
        <f t="shared" si="4"/>
        <v>22741.72147444281</v>
      </c>
      <c r="E88" s="214">
        <f t="shared" si="4"/>
        <v>23717.440738297708</v>
      </c>
      <c r="F88" s="214">
        <f t="shared" si="4"/>
        <v>24331.793332966103</v>
      </c>
      <c r="G88" s="214">
        <f t="shared" si="4"/>
        <v>24985.330595720014</v>
      </c>
      <c r="H88" s="214">
        <f t="shared" si="4"/>
        <v>25949.09677178382</v>
      </c>
      <c r="I88" s="214">
        <f t="shared" si="4"/>
        <v>25957.657603776595</v>
      </c>
      <c r="J88" s="214">
        <f t="shared" si="4"/>
        <v>26448.697967452656</v>
      </c>
      <c r="K88" s="214">
        <f t="shared" si="4"/>
        <v>28505.691110995846</v>
      </c>
      <c r="L88" s="214">
        <f t="shared" si="4"/>
        <v>29139.795760195044</v>
      </c>
      <c r="M88" s="214">
        <f t="shared" si="4"/>
        <v>30535.24973790467</v>
      </c>
      <c r="N88" s="214">
        <f t="shared" si="4"/>
        <v>30656.24870348948</v>
      </c>
      <c r="O88" s="214">
        <f t="shared" si="4"/>
        <v>31030.23196439397</v>
      </c>
      <c r="P88" s="214">
        <f t="shared" si="4"/>
        <v>32320.842942655097</v>
      </c>
      <c r="Q88" s="214">
        <f t="shared" si="4"/>
        <v>34284.54721631644</v>
      </c>
      <c r="R88" s="214">
        <f t="shared" si="4"/>
        <v>35220.1200641708</v>
      </c>
      <c r="S88" s="214">
        <f t="shared" si="4"/>
        <v>35510.200596554656</v>
      </c>
      <c r="T88" s="214">
        <f t="shared" si="4"/>
        <v>36692.90669233336</v>
      </c>
      <c r="U88" s="214">
        <f t="shared" si="4"/>
        <v>38146.217006974606</v>
      </c>
      <c r="V88" s="214">
        <f t="shared" si="4"/>
        <v>39543.88641571</v>
      </c>
      <c r="W88" s="214">
        <f t="shared" si="4"/>
        <v>41094.76953386877</v>
      </c>
      <c r="X88" s="214">
        <f t="shared" si="4"/>
        <v>43830.55335429999</v>
      </c>
      <c r="Y88" s="214">
        <f t="shared" si="4"/>
        <v>48228.509658032795</v>
      </c>
      <c r="Z88" s="214">
        <f t="shared" si="4"/>
        <v>47937.66771001539</v>
      </c>
      <c r="AA88" s="214">
        <f t="shared" si="4"/>
        <v>47640.845196646165</v>
      </c>
      <c r="AB88" s="214">
        <f t="shared" si="4"/>
        <v>48925.435682193754</v>
      </c>
      <c r="AC88" s="214">
        <f t="shared" si="4"/>
        <v>50068.712533419515</v>
      </c>
      <c r="AD88" s="214">
        <f t="shared" si="4"/>
        <v>51378.2068361937</v>
      </c>
      <c r="AE88" s="214">
        <f t="shared" si="4"/>
        <v>53012.659561796696</v>
      </c>
      <c r="AF88" s="214">
        <f t="shared" si="4"/>
        <v>55804.117676091206</v>
      </c>
      <c r="AG88" s="214">
        <f t="shared" si="4"/>
        <v>58749.76927750936</v>
      </c>
      <c r="AH88" s="214">
        <f t="shared" si="4"/>
        <v>60857.45506980346</v>
      </c>
      <c r="AI88" s="214">
        <f t="shared" si="4"/>
        <v>61953.55032259664</v>
      </c>
      <c r="AJ88" s="214">
        <f t="shared" si="4"/>
        <v>63851.17541398453</v>
      </c>
      <c r="AK88" s="214">
        <f t="shared" si="4"/>
        <v>64697.11914327281</v>
      </c>
      <c r="AL88" s="214">
        <f t="shared" si="4"/>
        <v>66877.53919381749</v>
      </c>
      <c r="AM88" s="214">
        <f t="shared" si="4"/>
        <v>66640.88486721127</v>
      </c>
      <c r="AN88" s="214">
        <f t="shared" si="4"/>
        <v>67058.23852782886</v>
      </c>
      <c r="AO88" s="214">
        <f t="shared" si="4"/>
        <v>68044.00965540469</v>
      </c>
      <c r="AP88" s="214">
        <f t="shared" si="4"/>
        <v>68835.90093281002</v>
      </c>
      <c r="AQ88" s="214">
        <f t="shared" si="4"/>
        <v>70036.34444719582</v>
      </c>
      <c r="AR88" s="214">
        <f t="shared" si="4"/>
        <v>72318.81856491524</v>
      </c>
      <c r="AS88" s="214">
        <f t="shared" si="4"/>
        <v>72830.23085194481</v>
      </c>
      <c r="AT88" s="214">
        <f t="shared" si="4"/>
        <v>72121.6345175862</v>
      </c>
      <c r="AU88" s="214">
        <f t="shared" si="4"/>
        <v>73814.67227330724</v>
      </c>
      <c r="AV88" s="214">
        <f t="shared" si="4"/>
        <v>74199.902998722</v>
      </c>
      <c r="AW88" s="214">
        <f t="shared" si="4"/>
        <v>75533.0996453054</v>
      </c>
      <c r="AX88" s="214">
        <f t="shared" si="4"/>
        <v>76271.12068150798</v>
      </c>
      <c r="AY88" s="214">
        <f t="shared" si="4"/>
        <v>76848.0867206099</v>
      </c>
      <c r="AZ88" s="214">
        <f t="shared" si="4"/>
        <v>75704.13305425835</v>
      </c>
      <c r="BA88" s="214">
        <f t="shared" si="4"/>
        <v>75095.110176563</v>
      </c>
      <c r="BB88" s="214">
        <f t="shared" si="4"/>
        <v>76248.90755532416</v>
      </c>
      <c r="BC88" s="214">
        <f t="shared" si="4"/>
        <v>77476.2111063044</v>
      </c>
      <c r="BD88" s="214">
        <f t="shared" si="4"/>
        <v>77546.41661177481</v>
      </c>
      <c r="BE88" s="214">
        <f t="shared" si="4"/>
        <v>79760.73819386667</v>
      </c>
      <c r="BF88" s="214">
        <f t="shared" si="4"/>
        <v>80642.00883481058</v>
      </c>
      <c r="BG88" s="214">
        <f t="shared" si="4"/>
        <v>82027.04255016372</v>
      </c>
      <c r="BH88" s="214">
        <f t="shared" si="4"/>
        <v>83988.74584566051</v>
      </c>
      <c r="BI88" s="214">
        <f t="shared" si="4"/>
        <v>87696.73489609029</v>
      </c>
      <c r="BJ88" s="214">
        <f t="shared" si="4"/>
        <v>90011.78320461142</v>
      </c>
      <c r="BK88" s="214">
        <f t="shared" si="4"/>
        <v>91484.28129370479</v>
      </c>
      <c r="BL88" s="214">
        <f t="shared" si="4"/>
        <v>93807.69720073797</v>
      </c>
      <c r="BM88" s="214">
        <f aca="true" t="shared" si="5" ref="BM88:DB88">+BM86-BM87</f>
        <v>96750.1410407841</v>
      </c>
      <c r="BN88" s="214">
        <f t="shared" si="5"/>
        <v>100069.99337752002</v>
      </c>
      <c r="BO88" s="214">
        <f t="shared" si="5"/>
        <v>100726.3221009935</v>
      </c>
      <c r="BP88" s="214">
        <f t="shared" si="5"/>
        <v>103164.89608519949</v>
      </c>
      <c r="BQ88" s="214">
        <f t="shared" si="5"/>
        <v>105665.7148717558</v>
      </c>
      <c r="BR88" s="214">
        <f t="shared" si="5"/>
        <v>109878.4393415665</v>
      </c>
      <c r="BS88" s="214">
        <f t="shared" si="5"/>
        <v>109984.25027439883</v>
      </c>
      <c r="BT88" s="214">
        <f t="shared" si="5"/>
        <v>114731.03300913725</v>
      </c>
      <c r="BU88" s="214">
        <f t="shared" si="5"/>
        <v>115972.94906633778</v>
      </c>
      <c r="BV88" s="214">
        <f t="shared" si="5"/>
        <v>116833.90447988616</v>
      </c>
      <c r="BW88" s="214">
        <f t="shared" si="5"/>
        <v>119231.71360245279</v>
      </c>
      <c r="BX88" s="214">
        <f t="shared" si="5"/>
        <v>122516.84332701442</v>
      </c>
      <c r="BY88" s="214">
        <f t="shared" si="5"/>
        <v>124335.34310721414</v>
      </c>
      <c r="BZ88" s="214">
        <f t="shared" si="5"/>
        <v>127532.75405053204</v>
      </c>
      <c r="CA88" s="214">
        <f t="shared" si="5"/>
        <v>132618.45209187124</v>
      </c>
      <c r="CB88" s="214">
        <f t="shared" si="5"/>
        <v>134786.83636041725</v>
      </c>
      <c r="CC88" s="214">
        <f t="shared" si="5"/>
        <v>138243.05867920865</v>
      </c>
      <c r="CD88" s="214">
        <f t="shared" si="5"/>
        <v>139411.4088062215</v>
      </c>
      <c r="CE88" s="214">
        <f t="shared" si="5"/>
        <v>143047.69309775162</v>
      </c>
      <c r="CF88" s="214">
        <f t="shared" si="5"/>
        <v>148152.82705113324</v>
      </c>
      <c r="CG88" s="214">
        <f t="shared" si="5"/>
        <v>153468.54538080154</v>
      </c>
      <c r="CH88" s="214">
        <f t="shared" si="5"/>
        <v>154046.9544199745</v>
      </c>
      <c r="CI88" s="214">
        <f t="shared" si="5"/>
        <v>158078.48750178155</v>
      </c>
      <c r="CJ88" s="214">
        <f t="shared" si="5"/>
        <v>162542.67024798476</v>
      </c>
      <c r="CK88" s="214">
        <f t="shared" si="5"/>
        <v>162610.65113236685</v>
      </c>
      <c r="CL88" s="214">
        <f t="shared" si="5"/>
        <v>162438.1857154584</v>
      </c>
      <c r="CM88" s="214">
        <f t="shared" si="5"/>
        <v>163879.3013163462</v>
      </c>
      <c r="CN88" s="214">
        <f t="shared" si="5"/>
        <v>165007.3183624368</v>
      </c>
      <c r="CO88" s="214">
        <f t="shared" si="5"/>
        <v>169369.56668157945</v>
      </c>
      <c r="CP88" s="214">
        <f t="shared" si="5"/>
        <v>171816.32498006406</v>
      </c>
      <c r="CQ88" s="214">
        <f t="shared" si="5"/>
        <v>174390.76224072406</v>
      </c>
      <c r="CR88" s="214">
        <f t="shared" si="5"/>
        <v>180718.49296246984</v>
      </c>
      <c r="CS88" s="214">
        <f t="shared" si="5"/>
        <v>187178.22978604116</v>
      </c>
      <c r="CT88" s="214">
        <f t="shared" si="5"/>
        <v>187255.33345741557</v>
      </c>
      <c r="CU88" s="214">
        <f t="shared" si="5"/>
        <v>180559.66845274853</v>
      </c>
      <c r="CV88" s="214">
        <f t="shared" si="5"/>
        <v>179879.82628619633</v>
      </c>
      <c r="CW88" s="214">
        <f t="shared" si="5"/>
        <v>180432.19505299893</v>
      </c>
      <c r="CX88" s="214">
        <f t="shared" si="5"/>
        <v>179481.7772020563</v>
      </c>
      <c r="CY88" s="214">
        <f t="shared" si="5"/>
        <v>184258.8432856078</v>
      </c>
      <c r="CZ88" s="214">
        <f t="shared" si="5"/>
        <v>186433.91399448854</v>
      </c>
      <c r="DA88" s="214">
        <f t="shared" si="5"/>
        <v>193328.82064374222</v>
      </c>
      <c r="DB88" s="214">
        <f t="shared" si="5"/>
        <v>198535.884656105</v>
      </c>
    </row>
    <row r="89" spans="1:106" ht="11.25">
      <c r="A89" s="215" t="str">
        <f>+A22</f>
        <v>Other Net Assets and Liabilities</v>
      </c>
      <c r="B89" s="214">
        <v>-9583.938901323545</v>
      </c>
      <c r="C89" s="214">
        <v>-9944.284850300744</v>
      </c>
      <c r="D89" s="214">
        <v>-9806.763447983805</v>
      </c>
      <c r="E89" s="214">
        <v>-10959.924538315816</v>
      </c>
      <c r="F89" s="214">
        <v>-10844.259417462945</v>
      </c>
      <c r="G89" s="214">
        <v>-10767.962099608912</v>
      </c>
      <c r="H89" s="214">
        <v>-11603.950354266992</v>
      </c>
      <c r="I89" s="214">
        <v>-11745.525751627833</v>
      </c>
      <c r="J89" s="214">
        <v>-11914.529800429536</v>
      </c>
      <c r="K89" s="214">
        <v>-12409.967918313178</v>
      </c>
      <c r="L89" s="214">
        <v>-13118.20204755028</v>
      </c>
      <c r="M89" s="214">
        <v>-12787.958243179806</v>
      </c>
      <c r="N89" s="214">
        <v>-12483.798667197596</v>
      </c>
      <c r="O89" s="214">
        <v>-13259.118381730594</v>
      </c>
      <c r="P89" s="214">
        <v>-13818.939665846105</v>
      </c>
      <c r="Q89" s="214">
        <v>-13767.121729637853</v>
      </c>
      <c r="R89" s="214">
        <v>-14063.00575150281</v>
      </c>
      <c r="S89" s="214">
        <v>-13763.97011888117</v>
      </c>
      <c r="T89" s="214">
        <v>-13606.240982039451</v>
      </c>
      <c r="U89" s="214">
        <v>-14019.175880329141</v>
      </c>
      <c r="V89" s="214">
        <v>-15094.414975942685</v>
      </c>
      <c r="W89" s="214">
        <v>-14720.12855286138</v>
      </c>
      <c r="X89" s="214">
        <v>-14497.992319590016</v>
      </c>
      <c r="Y89" s="214">
        <v>-14752.29319941752</v>
      </c>
      <c r="Z89" s="214">
        <v>-15844.256257922396</v>
      </c>
      <c r="AA89" s="214">
        <v>-16185.418115699471</v>
      </c>
      <c r="AB89" s="214">
        <v>-16076.759208866697</v>
      </c>
      <c r="AC89" s="214">
        <v>-16481.761632632333</v>
      </c>
      <c r="AD89" s="214">
        <v>-16981.089130533688</v>
      </c>
      <c r="AE89" s="214">
        <v>-18447.339668438708</v>
      </c>
      <c r="AF89" s="214">
        <v>-19218.787570211214</v>
      </c>
      <c r="AG89" s="214">
        <v>-20242.08366555835</v>
      </c>
      <c r="AH89" s="214">
        <v>-20505.884037318985</v>
      </c>
      <c r="AI89" s="214">
        <v>-20833.649424260646</v>
      </c>
      <c r="AJ89" s="214">
        <v>-21427.937653502162</v>
      </c>
      <c r="AK89" s="214">
        <v>-21761.847746509116</v>
      </c>
      <c r="AL89" s="214">
        <v>-22331.900194088295</v>
      </c>
      <c r="AM89" s="214">
        <v>-23319.341549161385</v>
      </c>
      <c r="AN89" s="214">
        <v>-22939.651476981086</v>
      </c>
      <c r="AO89" s="214">
        <v>-22782.641123176647</v>
      </c>
      <c r="AP89" s="214">
        <v>-24639.010068192478</v>
      </c>
      <c r="AQ89" s="214">
        <v>-23858.11924480437</v>
      </c>
      <c r="AR89" s="214">
        <v>-25563.89791283263</v>
      </c>
      <c r="AS89" s="214">
        <v>-26344.369513237132</v>
      </c>
      <c r="AT89" s="214">
        <v>-26958.387391250566</v>
      </c>
      <c r="AU89" s="214">
        <v>-27419.659151459982</v>
      </c>
      <c r="AV89" s="214">
        <v>-29079.673744148873</v>
      </c>
      <c r="AW89" s="214">
        <v>-30110.197131218523</v>
      </c>
      <c r="AX89" s="214">
        <v>-30149.467726695635</v>
      </c>
      <c r="AY89" s="214">
        <v>-30558.158211338152</v>
      </c>
      <c r="AZ89" s="214">
        <v>-30043.597238441944</v>
      </c>
      <c r="BA89" s="214">
        <v>-29554.71390624794</v>
      </c>
      <c r="BB89" s="214">
        <v>-32854.9795658471</v>
      </c>
      <c r="BC89" s="214">
        <v>-31187.772611295615</v>
      </c>
      <c r="BD89" s="214">
        <v>-32114.760749662222</v>
      </c>
      <c r="BE89" s="214">
        <v>-31950.725250129828</v>
      </c>
      <c r="BF89" s="214">
        <v>-32140.894633511503</v>
      </c>
      <c r="BG89" s="214">
        <v>-32305.58157990265</v>
      </c>
      <c r="BH89" s="214">
        <v>-31270.229843782003</v>
      </c>
      <c r="BI89" s="214">
        <v>-34499.21938774443</v>
      </c>
      <c r="BJ89" s="214">
        <v>-35245.53939776214</v>
      </c>
      <c r="BK89" s="214">
        <v>-36272.79458958016</v>
      </c>
      <c r="BL89" s="214">
        <v>-35501.643776095436</v>
      </c>
      <c r="BM89" s="214">
        <v>-34824.662391003905</v>
      </c>
      <c r="BN89" s="214">
        <v>-35825.823218807534</v>
      </c>
      <c r="BO89" s="214">
        <v>-35691.01619206359</v>
      </c>
      <c r="BP89" s="214">
        <v>-35620.87509793199</v>
      </c>
      <c r="BQ89" s="214">
        <v>-35602.4783434353</v>
      </c>
      <c r="BR89" s="214">
        <v>-36942.74908515429</v>
      </c>
      <c r="BS89" s="214">
        <v>-38819.05307004183</v>
      </c>
      <c r="BT89" s="214">
        <v>-37893.06670368904</v>
      </c>
      <c r="BU89" s="214">
        <v>-38287.92762730902</v>
      </c>
      <c r="BV89" s="214">
        <v>-38362.23969598599</v>
      </c>
      <c r="BW89" s="214">
        <v>-38367.10749917152</v>
      </c>
      <c r="BX89" s="214">
        <v>-37950.61531175972</v>
      </c>
      <c r="BY89" s="214">
        <v>-39206.54841706986</v>
      </c>
      <c r="BZ89" s="214">
        <v>-41257.1887814091</v>
      </c>
      <c r="CA89" s="214">
        <v>-40234.84307594309</v>
      </c>
      <c r="CB89" s="214">
        <v>-38261.143126839896</v>
      </c>
      <c r="CC89" s="214">
        <v>-38880.51028292577</v>
      </c>
      <c r="CD89" s="214">
        <v>-43884.04146906989</v>
      </c>
      <c r="CE89" s="214">
        <v>-43220.40046508075</v>
      </c>
      <c r="CF89" s="214">
        <v>-47594.67155996229</v>
      </c>
      <c r="CG89" s="214">
        <v>-47549.09902681137</v>
      </c>
      <c r="CH89" s="214">
        <v>-54468.15593181636</v>
      </c>
      <c r="CI89" s="214">
        <v>-52144.45133300428</v>
      </c>
      <c r="CJ89" s="214">
        <v>-50928.43684539563</v>
      </c>
      <c r="CK89" s="214">
        <v>-51090.53838010936</v>
      </c>
      <c r="CL89" s="214">
        <v>-53250.373353756695</v>
      </c>
      <c r="CM89" s="214">
        <v>-53652.25964883084</v>
      </c>
      <c r="CN89" s="214">
        <v>-52060.1541174228</v>
      </c>
      <c r="CO89" s="214">
        <v>-54665.25944426961</v>
      </c>
      <c r="CP89" s="214">
        <v>-57796.722316958905</v>
      </c>
      <c r="CQ89" s="214">
        <v>-61943.047528415125</v>
      </c>
      <c r="CR89" s="214">
        <v>-59477.65574406625</v>
      </c>
      <c r="CS89" s="214">
        <v>-58152.424953930415</v>
      </c>
      <c r="CT89" s="214">
        <v>-57280.56628660729</v>
      </c>
      <c r="CU89" s="214">
        <v>-60376.564579902864</v>
      </c>
      <c r="CV89" s="214">
        <v>-57245.67952998118</v>
      </c>
      <c r="CW89" s="214">
        <v>-61267.93642740422</v>
      </c>
      <c r="CX89" s="214">
        <v>-59585.05999524588</v>
      </c>
      <c r="CY89" s="214">
        <v>-63155.45435276931</v>
      </c>
      <c r="CZ89" s="214">
        <v>-63757.59944640935</v>
      </c>
      <c r="DA89" s="214">
        <v>-66579.99776283147</v>
      </c>
      <c r="DB89" s="214">
        <v>-67545.81595293549</v>
      </c>
    </row>
    <row r="90" spans="1:106" ht="11.25">
      <c r="A90" s="212" t="s">
        <v>259</v>
      </c>
      <c r="B90" s="214">
        <v>57052.3634191574</v>
      </c>
      <c r="C90" s="214">
        <v>57139.18409074019</v>
      </c>
      <c r="D90" s="214">
        <v>57818.55677045279</v>
      </c>
      <c r="E90" s="214">
        <v>59749.52034748701</v>
      </c>
      <c r="F90" s="214">
        <v>60315.3426900358</v>
      </c>
      <c r="G90" s="214">
        <v>60761.63475214</v>
      </c>
      <c r="H90" s="214">
        <v>61974.99698822101</v>
      </c>
      <c r="I90" s="214">
        <v>63480.2193295843</v>
      </c>
      <c r="J90" s="214">
        <v>63950.701851591264</v>
      </c>
      <c r="K90" s="214">
        <v>64845.84523804349</v>
      </c>
      <c r="L90" s="214">
        <v>66440.21124546556</v>
      </c>
      <c r="M90" s="214">
        <v>70466.72977819305</v>
      </c>
      <c r="N90" s="214">
        <v>71164.68263708001</v>
      </c>
      <c r="O90" s="214">
        <v>71623.009634462</v>
      </c>
      <c r="P90" s="214">
        <v>72923.13024716</v>
      </c>
      <c r="Q90" s="214">
        <v>75039.11702346861</v>
      </c>
      <c r="R90" s="214">
        <v>75980.646403763</v>
      </c>
      <c r="S90" s="214">
        <v>77366.9960854683</v>
      </c>
      <c r="T90" s="214">
        <v>78526.409797691</v>
      </c>
      <c r="U90" s="214">
        <v>82208.21059371499</v>
      </c>
      <c r="V90" s="214">
        <v>83813.0253350326</v>
      </c>
      <c r="W90" s="214">
        <v>86566.55557927147</v>
      </c>
      <c r="X90" s="214">
        <v>88834.26739534001</v>
      </c>
      <c r="Y90" s="214">
        <v>93412.0671893929</v>
      </c>
      <c r="Z90" s="214">
        <v>95396.18904010799</v>
      </c>
      <c r="AA90" s="214">
        <v>94831.43274886979</v>
      </c>
      <c r="AB90" s="214">
        <v>95763.20625512612</v>
      </c>
      <c r="AC90" s="214">
        <v>102166.43099134999</v>
      </c>
      <c r="AD90" s="214">
        <v>101308.67799233</v>
      </c>
      <c r="AE90" s="214">
        <v>103708.19227874101</v>
      </c>
      <c r="AF90" s="214">
        <v>107197.87735321</v>
      </c>
      <c r="AG90" s="214">
        <v>110248.998202102</v>
      </c>
      <c r="AH90" s="214">
        <v>111555.22270099253</v>
      </c>
      <c r="AI90" s="214">
        <v>111983.50759692377</v>
      </c>
      <c r="AJ90" s="214">
        <v>111544.07282776514</v>
      </c>
      <c r="AK90" s="214">
        <v>115281.65939292789</v>
      </c>
      <c r="AL90" s="214">
        <v>117554.48619889909</v>
      </c>
      <c r="AM90" s="214">
        <v>117066.6401791728</v>
      </c>
      <c r="AN90" s="214">
        <v>115140.39931762051</v>
      </c>
      <c r="AO90" s="214">
        <v>115967.07593269729</v>
      </c>
      <c r="AP90" s="214">
        <v>114176.61574635142</v>
      </c>
      <c r="AQ90" s="214">
        <v>113245.79278605708</v>
      </c>
      <c r="AR90" s="214">
        <v>113136.87696074063</v>
      </c>
      <c r="AS90" s="214">
        <v>116320.8942079968</v>
      </c>
      <c r="AT90" s="214">
        <v>115879.56037301349</v>
      </c>
      <c r="AU90" s="214">
        <v>117274.13231126509</v>
      </c>
      <c r="AV90" s="214">
        <v>120755.48048337913</v>
      </c>
      <c r="AW90" s="214">
        <v>125275.30607106735</v>
      </c>
      <c r="AX90" s="214">
        <v>126110.87837845988</v>
      </c>
      <c r="AY90" s="214">
        <v>126814.39742343803</v>
      </c>
      <c r="AZ90" s="214">
        <v>126907.069250912</v>
      </c>
      <c r="BA90" s="214">
        <v>129518.474499792</v>
      </c>
      <c r="BB90" s="214">
        <v>132637.03240669201</v>
      </c>
      <c r="BC90" s="214">
        <v>137497.8330834</v>
      </c>
      <c r="BD90" s="214">
        <v>139133.48612855</v>
      </c>
      <c r="BE90" s="214">
        <v>141539.16419835197</v>
      </c>
      <c r="BF90" s="214">
        <v>147470.7461862695</v>
      </c>
      <c r="BG90" s="214">
        <v>152705.50681237114</v>
      </c>
      <c r="BH90" s="214">
        <v>158641.0684005102</v>
      </c>
      <c r="BI90" s="214">
        <v>165255.94509649198</v>
      </c>
      <c r="BJ90" s="214">
        <v>163682.46360187838</v>
      </c>
      <c r="BK90" s="214">
        <v>165616.937933432</v>
      </c>
      <c r="BL90" s="214">
        <v>165418.614037352</v>
      </c>
      <c r="BM90" s="214">
        <v>167961.08474652198</v>
      </c>
      <c r="BN90" s="214">
        <v>165344.168466322</v>
      </c>
      <c r="BO90" s="214">
        <v>168843.93007595</v>
      </c>
      <c r="BP90" s="214">
        <v>172957.22892193228</v>
      </c>
      <c r="BQ90" s="214">
        <v>175337.16190879996</v>
      </c>
      <c r="BR90" s="214">
        <v>179202.84997976717</v>
      </c>
      <c r="BS90" s="214">
        <v>179504.79681524832</v>
      </c>
      <c r="BT90" s="214">
        <v>184274.91991532996</v>
      </c>
      <c r="BU90" s="214">
        <v>192394.47043482994</v>
      </c>
      <c r="BV90" s="214">
        <v>193490.7322987494</v>
      </c>
      <c r="BW90" s="214">
        <v>193443.59838985285</v>
      </c>
      <c r="BX90" s="214">
        <v>194131.53210339998</v>
      </c>
      <c r="BY90" s="214">
        <v>197142.73727280574</v>
      </c>
      <c r="BZ90" s="214">
        <v>197501.81773872883</v>
      </c>
      <c r="CA90" s="214">
        <v>202394.77251455997</v>
      </c>
      <c r="CB90" s="214">
        <v>201064.21799123017</v>
      </c>
      <c r="CC90" s="214">
        <v>206047.1673082875</v>
      </c>
      <c r="CD90" s="214">
        <v>207605.94439721</v>
      </c>
      <c r="CE90" s="214">
        <v>217612.55713394997</v>
      </c>
      <c r="CF90" s="214">
        <v>220571.5515359</v>
      </c>
      <c r="CG90" s="214">
        <v>235521.32136159882</v>
      </c>
      <c r="CH90" s="214">
        <v>232992.50459564</v>
      </c>
      <c r="CI90" s="214">
        <v>230061.93799282087</v>
      </c>
      <c r="CJ90" s="214">
        <v>239962.9063117832</v>
      </c>
      <c r="CK90" s="214">
        <v>242228.084156564</v>
      </c>
      <c r="CL90" s="214">
        <v>242027.8182638209</v>
      </c>
      <c r="CM90" s="214">
        <v>252741.06343603018</v>
      </c>
      <c r="CN90" s="214">
        <v>255829.38764541261</v>
      </c>
      <c r="CO90" s="214">
        <v>263512.97844805004</v>
      </c>
      <c r="CP90" s="214">
        <v>268525.15478413476</v>
      </c>
      <c r="CQ90" s="214">
        <v>277924.2735358612</v>
      </c>
      <c r="CR90" s="214">
        <v>301371.3003289621</v>
      </c>
      <c r="CS90" s="214">
        <v>301500.40576389764</v>
      </c>
      <c r="CT90" s="214">
        <v>306483.73899908795</v>
      </c>
      <c r="CU90" s="214">
        <v>300059.57068534876</v>
      </c>
      <c r="CV90" s="214">
        <v>301018.5338675032</v>
      </c>
      <c r="CW90" s="214">
        <v>311382.2202358344</v>
      </c>
      <c r="CX90" s="214">
        <v>310206.40216989076</v>
      </c>
      <c r="CY90" s="214">
        <v>320273.5765475159</v>
      </c>
      <c r="CZ90" s="214">
        <v>328612.54440080293</v>
      </c>
      <c r="DA90" s="214">
        <v>337538.4269335676</v>
      </c>
      <c r="DB90" s="220">
        <v>345808.63740810426</v>
      </c>
    </row>
    <row r="91" spans="1:106" ht="11.25">
      <c r="A91" s="215" t="s">
        <v>280</v>
      </c>
      <c r="B91" s="214">
        <v>36630.1823838074</v>
      </c>
      <c r="C91" s="214">
        <v>37584.161386906795</v>
      </c>
      <c r="D91" s="214">
        <v>37639.2300930228</v>
      </c>
      <c r="E91" s="214">
        <v>39028.206513647005</v>
      </c>
      <c r="F91" s="214">
        <v>39667.8825416358</v>
      </c>
      <c r="G91" s="214">
        <v>39541.85290728</v>
      </c>
      <c r="H91" s="214">
        <v>40578.98566405419</v>
      </c>
      <c r="I91" s="214">
        <v>40939.80405906748</v>
      </c>
      <c r="J91" s="214">
        <v>40518.727911204456</v>
      </c>
      <c r="K91" s="214">
        <v>40974.69504043668</v>
      </c>
      <c r="L91" s="214">
        <v>41787.255069878745</v>
      </c>
      <c r="M91" s="214">
        <v>43610.56462870624</v>
      </c>
      <c r="N91" s="214">
        <v>44447.57283732001</v>
      </c>
      <c r="O91" s="214">
        <v>44392.369268842</v>
      </c>
      <c r="P91" s="214">
        <v>46032.76663009</v>
      </c>
      <c r="Q91" s="214">
        <v>46812.44114932861</v>
      </c>
      <c r="R91" s="214">
        <v>47739.51390450541</v>
      </c>
      <c r="S91" s="214">
        <v>49010.5719327883</v>
      </c>
      <c r="T91" s="214">
        <v>50384.5651769639</v>
      </c>
      <c r="U91" s="214">
        <v>52673.643416743886</v>
      </c>
      <c r="V91" s="214">
        <v>53664.22107392609</v>
      </c>
      <c r="W91" s="214">
        <v>55013.39075868149</v>
      </c>
      <c r="X91" s="214">
        <v>56346.49652922</v>
      </c>
      <c r="Y91" s="214">
        <v>60239.53073976721</v>
      </c>
      <c r="Z91" s="214">
        <v>61709.09210224259</v>
      </c>
      <c r="AA91" s="214">
        <v>60449.0617992986</v>
      </c>
      <c r="AB91" s="214">
        <v>60349.7891627061</v>
      </c>
      <c r="AC91" s="214">
        <v>63200.51373773999</v>
      </c>
      <c r="AD91" s="214">
        <v>62345.793242939995</v>
      </c>
      <c r="AE91" s="214">
        <v>63941.706511120006</v>
      </c>
      <c r="AF91" s="214">
        <v>65746.95564457</v>
      </c>
      <c r="AG91" s="214">
        <v>68415.6885531499</v>
      </c>
      <c r="AH91" s="214">
        <v>71490.24114876922</v>
      </c>
      <c r="AI91" s="214">
        <v>72047.2780263877</v>
      </c>
      <c r="AJ91" s="214">
        <v>71516.7604244156</v>
      </c>
      <c r="AK91" s="214">
        <v>73008.00906288638</v>
      </c>
      <c r="AL91" s="214">
        <v>76680.65595715</v>
      </c>
      <c r="AM91" s="214">
        <v>76730.81490471</v>
      </c>
      <c r="AN91" s="214">
        <v>74110.122438827</v>
      </c>
      <c r="AO91" s="214">
        <v>74492.4319882609</v>
      </c>
      <c r="AP91" s="214">
        <v>73215.60702280482</v>
      </c>
      <c r="AQ91" s="214">
        <v>72800.4314064362</v>
      </c>
      <c r="AR91" s="214">
        <v>73402.22377536172</v>
      </c>
      <c r="AS91" s="214">
        <v>75492.9295823014</v>
      </c>
      <c r="AT91" s="214">
        <v>73107.7023995889</v>
      </c>
      <c r="AU91" s="214">
        <v>75527.30689855694</v>
      </c>
      <c r="AV91" s="214">
        <v>76706.95574156713</v>
      </c>
      <c r="AW91" s="214">
        <v>79052.02868493722</v>
      </c>
      <c r="AX91" s="214">
        <v>80392.53687339288</v>
      </c>
      <c r="AY91" s="214">
        <v>79960.97532185001</v>
      </c>
      <c r="AZ91" s="214">
        <v>79253.88759955003</v>
      </c>
      <c r="BA91" s="214">
        <v>79147.97084651</v>
      </c>
      <c r="BB91" s="214">
        <v>84079.93620030044</v>
      </c>
      <c r="BC91" s="214">
        <v>86789.76562138001</v>
      </c>
      <c r="BD91" s="214">
        <v>87301.64661535999</v>
      </c>
      <c r="BE91" s="214">
        <v>89854.52889264998</v>
      </c>
      <c r="BF91" s="214">
        <v>94883.2810159575</v>
      </c>
      <c r="BG91" s="214">
        <v>97050.51929494056</v>
      </c>
      <c r="BH91" s="214">
        <v>103511.7852469747</v>
      </c>
      <c r="BI91" s="214">
        <v>108439.05199181</v>
      </c>
      <c r="BJ91" s="214">
        <v>104659.26425983768</v>
      </c>
      <c r="BK91" s="214">
        <v>106567.88908481001</v>
      </c>
      <c r="BL91" s="214">
        <v>103849.39632437071</v>
      </c>
      <c r="BM91" s="214">
        <v>108252.49896835</v>
      </c>
      <c r="BN91" s="214">
        <v>104359.36399443999</v>
      </c>
      <c r="BO91" s="214">
        <v>108378.54163825</v>
      </c>
      <c r="BP91" s="214">
        <v>110495.68416657142</v>
      </c>
      <c r="BQ91" s="214">
        <v>112642.21719475996</v>
      </c>
      <c r="BR91" s="214">
        <v>114826.92676523</v>
      </c>
      <c r="BS91" s="214">
        <v>114136.34871126998</v>
      </c>
      <c r="BT91" s="214">
        <v>116426.77112329999</v>
      </c>
      <c r="BU91" s="214">
        <v>121993.10733019999</v>
      </c>
      <c r="BV91" s="214">
        <v>124032.87363547948</v>
      </c>
      <c r="BW91" s="214">
        <v>123437.06194273008</v>
      </c>
      <c r="BX91" s="214">
        <v>121267.75349931</v>
      </c>
      <c r="BY91" s="214">
        <v>124518.59377379998</v>
      </c>
      <c r="BZ91" s="214">
        <v>127362.46896241955</v>
      </c>
      <c r="CA91" s="214">
        <v>131821.96854414</v>
      </c>
      <c r="CB91" s="214">
        <v>128067.91765689</v>
      </c>
      <c r="CC91" s="214">
        <v>133483.4589136</v>
      </c>
      <c r="CD91" s="214">
        <v>134929.01965332002</v>
      </c>
      <c r="CE91" s="214">
        <v>141027.31788396</v>
      </c>
      <c r="CF91" s="214">
        <v>142523.78657641003</v>
      </c>
      <c r="CG91" s="214">
        <v>152655.07795190002</v>
      </c>
      <c r="CH91" s="214">
        <v>148998.10407114</v>
      </c>
      <c r="CI91" s="214">
        <v>146716.99769077997</v>
      </c>
      <c r="CJ91" s="214">
        <v>152813.4100471776</v>
      </c>
      <c r="CK91" s="214">
        <v>151049.066279214</v>
      </c>
      <c r="CL91" s="214">
        <v>150689.7010707499</v>
      </c>
      <c r="CM91" s="214">
        <v>156548.6806425</v>
      </c>
      <c r="CN91" s="214">
        <v>159546.79396643004</v>
      </c>
      <c r="CO91" s="214">
        <v>164393.77605932002</v>
      </c>
      <c r="CP91" s="214">
        <v>164715.99790456076</v>
      </c>
      <c r="CQ91" s="214">
        <v>171528.2133248411</v>
      </c>
      <c r="CR91" s="214">
        <v>186395.45175448008</v>
      </c>
      <c r="CS91" s="214">
        <v>186429.72261442957</v>
      </c>
      <c r="CT91" s="214">
        <v>191162.58202680497</v>
      </c>
      <c r="CU91" s="214">
        <v>186075.924689747</v>
      </c>
      <c r="CV91" s="214">
        <v>182465.43748207923</v>
      </c>
      <c r="CW91" s="214">
        <v>189255.7506738708</v>
      </c>
      <c r="CX91" s="214">
        <v>189700.99516174936</v>
      </c>
      <c r="CY91" s="214">
        <v>204011.79064733034</v>
      </c>
      <c r="CZ91" s="214">
        <v>210070.17143240824</v>
      </c>
      <c r="DA91" s="214">
        <v>211098.98149398717</v>
      </c>
      <c r="DB91" s="214">
        <v>218464.2210781704</v>
      </c>
    </row>
    <row r="92" spans="1:106" ht="11.25">
      <c r="A92" s="218" t="s">
        <v>271</v>
      </c>
      <c r="B92" s="214">
        <v>21412.93783011</v>
      </c>
      <c r="C92" s="214">
        <v>20753.157755085198</v>
      </c>
      <c r="D92" s="214">
        <v>21075.37847977</v>
      </c>
      <c r="E92" s="214">
        <v>22104.866794640002</v>
      </c>
      <c r="F92" s="214">
        <v>21633.33934341</v>
      </c>
      <c r="G92" s="214">
        <v>22742.370176950004</v>
      </c>
      <c r="H92" s="214">
        <v>23082.86333797362</v>
      </c>
      <c r="I92" s="214">
        <v>23984.0787442128</v>
      </c>
      <c r="J92" s="214">
        <v>23898.981737129783</v>
      </c>
      <c r="K92" s="214">
        <v>23785.043962331016</v>
      </c>
      <c r="L92" s="214">
        <v>24651.538481443073</v>
      </c>
      <c r="M92" s="214">
        <v>26262.260432653064</v>
      </c>
      <c r="N92" s="214">
        <v>26742.56294789001</v>
      </c>
      <c r="O92" s="214">
        <v>26248.066401289994</v>
      </c>
      <c r="P92" s="214">
        <v>27123.95381297</v>
      </c>
      <c r="Q92" s="214">
        <v>28007.39876142001</v>
      </c>
      <c r="R92" s="214">
        <v>28614.111451090008</v>
      </c>
      <c r="S92" s="214">
        <v>29354.227676989998</v>
      </c>
      <c r="T92" s="214">
        <v>29655.6025475</v>
      </c>
      <c r="U92" s="214">
        <v>31862.02571541999</v>
      </c>
      <c r="V92" s="214">
        <v>32266.499865679994</v>
      </c>
      <c r="W92" s="214">
        <v>33103.13349728999</v>
      </c>
      <c r="X92" s="214">
        <v>34655.78454367</v>
      </c>
      <c r="Y92" s="214">
        <v>37817.673610607206</v>
      </c>
      <c r="Z92" s="214">
        <v>37455.23304294999</v>
      </c>
      <c r="AA92" s="214">
        <v>36749.90128191</v>
      </c>
      <c r="AB92" s="214">
        <v>35686.84551018001</v>
      </c>
      <c r="AC92" s="214">
        <v>35596.81505620999</v>
      </c>
      <c r="AD92" s="214">
        <v>36001.324683009996</v>
      </c>
      <c r="AE92" s="214">
        <v>37155.42806535</v>
      </c>
      <c r="AF92" s="214">
        <v>37119.04855620999</v>
      </c>
      <c r="AG92" s="214">
        <v>37723.4217108</v>
      </c>
      <c r="AH92" s="214">
        <v>39095.986853990005</v>
      </c>
      <c r="AI92" s="214">
        <v>39823.93975705</v>
      </c>
      <c r="AJ92" s="214">
        <v>39864.16331028</v>
      </c>
      <c r="AK92" s="214">
        <v>42515.707880019996</v>
      </c>
      <c r="AL92" s="214">
        <v>44038.76528615999</v>
      </c>
      <c r="AM92" s="214">
        <v>45060.19097183001</v>
      </c>
      <c r="AN92" s="214">
        <v>42396.87786819</v>
      </c>
      <c r="AO92" s="214">
        <v>42801.20053653</v>
      </c>
      <c r="AP92" s="214">
        <v>43880.76340396001</v>
      </c>
      <c r="AQ92" s="214">
        <v>44736.30271720039</v>
      </c>
      <c r="AR92" s="214">
        <v>45322.76930245001</v>
      </c>
      <c r="AS92" s="214">
        <v>47174.56489959</v>
      </c>
      <c r="AT92" s="214">
        <v>46939.10090746</v>
      </c>
      <c r="AU92" s="214">
        <v>47647.255103389994</v>
      </c>
      <c r="AV92" s="214">
        <v>49811.93431926933</v>
      </c>
      <c r="AW92" s="214">
        <v>50941.61052290001</v>
      </c>
      <c r="AX92" s="214">
        <v>52135.41379020098</v>
      </c>
      <c r="AY92" s="214">
        <v>52063.1090435</v>
      </c>
      <c r="AZ92" s="214">
        <v>50265.99615913003</v>
      </c>
      <c r="BA92" s="214">
        <v>51073.55592621999</v>
      </c>
      <c r="BB92" s="214">
        <v>54537.42831508043</v>
      </c>
      <c r="BC92" s="214">
        <v>54401.34415181001</v>
      </c>
      <c r="BD92" s="214">
        <v>55079.50653857</v>
      </c>
      <c r="BE92" s="214">
        <v>57047.42384039999</v>
      </c>
      <c r="BF92" s="214">
        <v>58725.02152959</v>
      </c>
      <c r="BG92" s="214">
        <v>61221.78836252056</v>
      </c>
      <c r="BH92" s="214">
        <v>63701.52895027</v>
      </c>
      <c r="BI92" s="214">
        <v>68160.18517806</v>
      </c>
      <c r="BJ92" s="214">
        <v>64632.02924363058</v>
      </c>
      <c r="BK92" s="214">
        <v>63072.74818550001</v>
      </c>
      <c r="BL92" s="214">
        <v>62860.43214764072</v>
      </c>
      <c r="BM92" s="214">
        <v>66870.01039007</v>
      </c>
      <c r="BN92" s="214">
        <v>65897.17198432</v>
      </c>
      <c r="BO92" s="214">
        <v>67976.91012171</v>
      </c>
      <c r="BP92" s="214">
        <v>68045.76592133142</v>
      </c>
      <c r="BQ92" s="214">
        <v>70831.58314160997</v>
      </c>
      <c r="BR92" s="214">
        <v>71174.12511349001</v>
      </c>
      <c r="BS92" s="214">
        <v>72423.35529366999</v>
      </c>
      <c r="BT92" s="214">
        <v>74789.14977150998</v>
      </c>
      <c r="BU92" s="214">
        <v>79984.74800821999</v>
      </c>
      <c r="BV92" s="214">
        <v>79455.40384403948</v>
      </c>
      <c r="BW92" s="214">
        <v>78434.96984435007</v>
      </c>
      <c r="BX92" s="214">
        <v>78553.91662542999</v>
      </c>
      <c r="BY92" s="214">
        <v>81734.54849525997</v>
      </c>
      <c r="BZ92" s="214">
        <v>84526.86186102954</v>
      </c>
      <c r="CA92" s="214">
        <v>87887.98057816</v>
      </c>
      <c r="CB92" s="214">
        <v>86883.31298008119</v>
      </c>
      <c r="CC92" s="214">
        <v>90124.98027684001</v>
      </c>
      <c r="CD92" s="214">
        <v>92068.46250085</v>
      </c>
      <c r="CE92" s="214">
        <v>95521.26474612</v>
      </c>
      <c r="CF92" s="214">
        <v>96404.66887606002</v>
      </c>
      <c r="CG92" s="214">
        <v>105477.29289512002</v>
      </c>
      <c r="CH92" s="214">
        <v>101298.13619430027</v>
      </c>
      <c r="CI92" s="214">
        <v>99236.80742859</v>
      </c>
      <c r="CJ92" s="214">
        <v>101238.65621368002</v>
      </c>
      <c r="CK92" s="214">
        <v>99763.12264376394</v>
      </c>
      <c r="CL92" s="214">
        <v>100841.0145627499</v>
      </c>
      <c r="CM92" s="214">
        <v>103563.93569011</v>
      </c>
      <c r="CN92" s="214">
        <v>105469.96894543004</v>
      </c>
      <c r="CO92" s="214">
        <v>107562.31531323999</v>
      </c>
      <c r="CP92" s="214">
        <v>107657.88645266075</v>
      </c>
      <c r="CQ92" s="214">
        <v>108987.97571638088</v>
      </c>
      <c r="CR92" s="214">
        <v>111574.34033535008</v>
      </c>
      <c r="CS92" s="214">
        <v>119588.84787964905</v>
      </c>
      <c r="CT92" s="214">
        <v>123070.54583315503</v>
      </c>
      <c r="CU92" s="214">
        <v>120350.73390729699</v>
      </c>
      <c r="CV92" s="214">
        <v>119316.59303835484</v>
      </c>
      <c r="CW92" s="214">
        <v>119590.14730063998</v>
      </c>
      <c r="CX92" s="214">
        <v>118931.20024433002</v>
      </c>
      <c r="CY92" s="214">
        <v>119875.10883783997</v>
      </c>
      <c r="CZ92" s="214">
        <v>120503.38415301996</v>
      </c>
      <c r="DA92" s="214">
        <v>114670.22211533997</v>
      </c>
      <c r="DB92" s="220">
        <v>114235.55291087911</v>
      </c>
    </row>
    <row r="93" spans="1:106" ht="11.25">
      <c r="A93" s="218" t="s">
        <v>272</v>
      </c>
      <c r="B93" s="214">
        <v>15217.2445536974</v>
      </c>
      <c r="C93" s="214">
        <v>16831.0036318216</v>
      </c>
      <c r="D93" s="214">
        <v>16563.851613252802</v>
      </c>
      <c r="E93" s="214">
        <v>16923.339719007003</v>
      </c>
      <c r="F93" s="214">
        <v>18034.5431982258</v>
      </c>
      <c r="G93" s="214">
        <v>16799.48273033</v>
      </c>
      <c r="H93" s="214">
        <v>17496.12232608057</v>
      </c>
      <c r="I93" s="214">
        <v>16955.725314854677</v>
      </c>
      <c r="J93" s="214">
        <v>16619.746174074673</v>
      </c>
      <c r="K93" s="214">
        <v>17189.651078105668</v>
      </c>
      <c r="L93" s="214">
        <v>17135.716588435673</v>
      </c>
      <c r="M93" s="214">
        <v>17348.30419605318</v>
      </c>
      <c r="N93" s="214">
        <v>17705.00988943</v>
      </c>
      <c r="O93" s="214">
        <v>18144.302867552</v>
      </c>
      <c r="P93" s="214">
        <v>18908.81281712</v>
      </c>
      <c r="Q93" s="214">
        <v>18805.0423879086</v>
      </c>
      <c r="R93" s="214">
        <v>19125.4024534154</v>
      </c>
      <c r="S93" s="214">
        <v>19656.3442557983</v>
      </c>
      <c r="T93" s="214">
        <v>20728.962629463902</v>
      </c>
      <c r="U93" s="214">
        <v>20811.6177013239</v>
      </c>
      <c r="V93" s="214">
        <v>21397.7212082461</v>
      </c>
      <c r="W93" s="214">
        <v>21910.257261391496</v>
      </c>
      <c r="X93" s="214">
        <v>21690.71198555</v>
      </c>
      <c r="Y93" s="214">
        <v>22421.857129160002</v>
      </c>
      <c r="Z93" s="214">
        <v>24253.8590592926</v>
      </c>
      <c r="AA93" s="214">
        <v>23699.1605173886</v>
      </c>
      <c r="AB93" s="214">
        <v>24662.9436525261</v>
      </c>
      <c r="AC93" s="214">
        <v>27603.698681529997</v>
      </c>
      <c r="AD93" s="214">
        <v>26344.46855993</v>
      </c>
      <c r="AE93" s="214">
        <v>26786.278445770004</v>
      </c>
      <c r="AF93" s="214">
        <v>28627.907088360003</v>
      </c>
      <c r="AG93" s="214">
        <v>30692.266842349898</v>
      </c>
      <c r="AH93" s="214">
        <v>32394.254294779206</v>
      </c>
      <c r="AI93" s="214">
        <v>32223.338269337706</v>
      </c>
      <c r="AJ93" s="214">
        <v>31652.597114135602</v>
      </c>
      <c r="AK93" s="214">
        <v>30492.301182866395</v>
      </c>
      <c r="AL93" s="214">
        <v>32641.890670990004</v>
      </c>
      <c r="AM93" s="214">
        <v>31670.623932879993</v>
      </c>
      <c r="AN93" s="214">
        <v>31713.24457063701</v>
      </c>
      <c r="AO93" s="214">
        <v>31691.231451730895</v>
      </c>
      <c r="AP93" s="214">
        <v>29334.843618844803</v>
      </c>
      <c r="AQ93" s="214">
        <v>28064.1286892358</v>
      </c>
      <c r="AR93" s="214">
        <v>28079.454472911704</v>
      </c>
      <c r="AS93" s="214">
        <v>28318.364682711403</v>
      </c>
      <c r="AT93" s="214">
        <v>26168.6014921289</v>
      </c>
      <c r="AU93" s="214">
        <v>27880.051795166946</v>
      </c>
      <c r="AV93" s="214">
        <v>26895.021422297803</v>
      </c>
      <c r="AW93" s="214">
        <v>28110.418162037204</v>
      </c>
      <c r="AX93" s="214">
        <v>28257.1230831919</v>
      </c>
      <c r="AY93" s="214">
        <v>27897.866278350004</v>
      </c>
      <c r="AZ93" s="214">
        <v>28987.891440419997</v>
      </c>
      <c r="BA93" s="214">
        <v>28074.41492029</v>
      </c>
      <c r="BB93" s="214">
        <v>29542.507885220006</v>
      </c>
      <c r="BC93" s="214">
        <v>32388.421469570007</v>
      </c>
      <c r="BD93" s="214">
        <v>32222.140076789994</v>
      </c>
      <c r="BE93" s="214">
        <v>32807.10505224999</v>
      </c>
      <c r="BF93" s="214">
        <v>36158.259486367504</v>
      </c>
      <c r="BG93" s="214">
        <v>35828.73093242</v>
      </c>
      <c r="BH93" s="214">
        <v>39810.256296704705</v>
      </c>
      <c r="BI93" s="214">
        <v>40278.86681375</v>
      </c>
      <c r="BJ93" s="214">
        <v>40027.235016207094</v>
      </c>
      <c r="BK93" s="214">
        <v>43495.140899310005</v>
      </c>
      <c r="BL93" s="214">
        <v>40988.96417672999</v>
      </c>
      <c r="BM93" s="214">
        <v>41382.48857828</v>
      </c>
      <c r="BN93" s="214">
        <v>38462.192010119994</v>
      </c>
      <c r="BO93" s="214">
        <v>40401.63151654</v>
      </c>
      <c r="BP93" s="214">
        <v>42449.91824524</v>
      </c>
      <c r="BQ93" s="214">
        <v>41810.634053149995</v>
      </c>
      <c r="BR93" s="214">
        <v>43652.801651739996</v>
      </c>
      <c r="BS93" s="214">
        <v>41712.993417599995</v>
      </c>
      <c r="BT93" s="214">
        <v>41637.62135179</v>
      </c>
      <c r="BU93" s="214">
        <v>42008.359321979995</v>
      </c>
      <c r="BV93" s="214">
        <v>44577.469791439995</v>
      </c>
      <c r="BW93" s="214">
        <v>45002.09209838002</v>
      </c>
      <c r="BX93" s="214">
        <v>42713.836873880005</v>
      </c>
      <c r="BY93" s="214">
        <v>42784.04527854001</v>
      </c>
      <c r="BZ93" s="214">
        <v>42835.60710139</v>
      </c>
      <c r="CA93" s="214">
        <v>43933.987965979984</v>
      </c>
      <c r="CB93" s="214">
        <v>41184.60467680882</v>
      </c>
      <c r="CC93" s="214">
        <v>43358.47863676001</v>
      </c>
      <c r="CD93" s="214">
        <v>42860.55715247001</v>
      </c>
      <c r="CE93" s="214">
        <v>45506.053137840005</v>
      </c>
      <c r="CF93" s="214">
        <v>46119.117700350005</v>
      </c>
      <c r="CG93" s="214">
        <v>47177.785056780005</v>
      </c>
      <c r="CH93" s="214">
        <v>47699.96787683973</v>
      </c>
      <c r="CI93" s="214">
        <v>47480.19026218999</v>
      </c>
      <c r="CJ93" s="214">
        <v>51574.75383349758</v>
      </c>
      <c r="CK93" s="214">
        <v>51285.94363545005</v>
      </c>
      <c r="CL93" s="214">
        <v>49848.686507999984</v>
      </c>
      <c r="CM93" s="214">
        <v>52984.74495239</v>
      </c>
      <c r="CN93" s="214">
        <v>54076.825021</v>
      </c>
      <c r="CO93" s="214">
        <v>56831.46074608002</v>
      </c>
      <c r="CP93" s="214">
        <v>57058.111451900026</v>
      </c>
      <c r="CQ93" s="214">
        <v>62540.237608460215</v>
      </c>
      <c r="CR93" s="214">
        <v>74821.11141913001</v>
      </c>
      <c r="CS93" s="214">
        <v>66840.87473478052</v>
      </c>
      <c r="CT93" s="214">
        <v>68092.03619364995</v>
      </c>
      <c r="CU93" s="214">
        <v>65725.19078245001</v>
      </c>
      <c r="CV93" s="214">
        <v>63148.84444372439</v>
      </c>
      <c r="CW93" s="214">
        <v>69665.6033732308</v>
      </c>
      <c r="CX93" s="214">
        <v>70769.79491741936</v>
      </c>
      <c r="CY93" s="214">
        <v>84136.68180949037</v>
      </c>
      <c r="CZ93" s="214">
        <v>89566.78727938829</v>
      </c>
      <c r="DA93" s="214">
        <v>96428.7593786472</v>
      </c>
      <c r="DB93" s="214">
        <v>104228.6681672913</v>
      </c>
    </row>
    <row r="94" spans="1:106" ht="11.25">
      <c r="A94" s="215" t="s">
        <v>281</v>
      </c>
      <c r="B94" s="214">
        <v>20084.781035350003</v>
      </c>
      <c r="C94" s="214">
        <v>19403.7881638334</v>
      </c>
      <c r="D94" s="214">
        <v>20028.076677429995</v>
      </c>
      <c r="E94" s="214">
        <v>20570.81383384</v>
      </c>
      <c r="F94" s="214">
        <v>20399.6701484</v>
      </c>
      <c r="G94" s="214">
        <v>20948.44184486</v>
      </c>
      <c r="H94" s="214">
        <v>21349.42579488682</v>
      </c>
      <c r="I94" s="214">
        <v>22414.478941236823</v>
      </c>
      <c r="J94" s="214">
        <v>23315.68141110681</v>
      </c>
      <c r="K94" s="214">
        <v>23754.41566832681</v>
      </c>
      <c r="L94" s="214">
        <v>24275.68886139681</v>
      </c>
      <c r="M94" s="214">
        <v>26652.374149486815</v>
      </c>
      <c r="N94" s="214">
        <v>26717.379539760004</v>
      </c>
      <c r="O94" s="214">
        <v>27231.088545620005</v>
      </c>
      <c r="P94" s="214">
        <v>26892.282215650004</v>
      </c>
      <c r="Q94" s="214">
        <v>28228.569670570003</v>
      </c>
      <c r="R94" s="214">
        <v>28243.002011517598</v>
      </c>
      <c r="S94" s="214">
        <v>28357.77407126</v>
      </c>
      <c r="T94" s="214">
        <v>28143.1691193071</v>
      </c>
      <c r="U94" s="214">
        <v>29535.8660155511</v>
      </c>
      <c r="V94" s="214">
        <v>30150.077289686506</v>
      </c>
      <c r="W94" s="214">
        <v>31554.411619169994</v>
      </c>
      <c r="X94" s="214">
        <v>32488.99274470001</v>
      </c>
      <c r="Y94" s="214">
        <v>33173.73386820569</v>
      </c>
      <c r="Z94" s="214">
        <v>33687.0468678654</v>
      </c>
      <c r="AA94" s="214">
        <v>34382.3209295712</v>
      </c>
      <c r="AB94" s="214">
        <v>35413.36615242001</v>
      </c>
      <c r="AC94" s="214">
        <v>38965.86249361</v>
      </c>
      <c r="AD94" s="214">
        <v>38962.831089390005</v>
      </c>
      <c r="AE94" s="214">
        <v>39766.430867621006</v>
      </c>
      <c r="AF94" s="214">
        <v>41450.86493864001</v>
      </c>
      <c r="AG94" s="214">
        <v>41833.2527489521</v>
      </c>
      <c r="AH94" s="214">
        <v>40064.92553222331</v>
      </c>
      <c r="AI94" s="214">
        <v>39936.173880536066</v>
      </c>
      <c r="AJ94" s="214">
        <v>40027.25715334953</v>
      </c>
      <c r="AK94" s="214">
        <v>42273.6503300415</v>
      </c>
      <c r="AL94" s="214">
        <v>40873.83024174909</v>
      </c>
      <c r="AM94" s="214">
        <v>40335.825274462804</v>
      </c>
      <c r="AN94" s="214">
        <v>41030.276878793506</v>
      </c>
      <c r="AO94" s="214">
        <v>41474.64394443639</v>
      </c>
      <c r="AP94" s="214">
        <v>40961.0087235466</v>
      </c>
      <c r="AQ94" s="214">
        <v>40445.36137962089</v>
      </c>
      <c r="AR94" s="214">
        <v>39734.653185378906</v>
      </c>
      <c r="AS94" s="214">
        <v>40827.9646256954</v>
      </c>
      <c r="AT94" s="214">
        <v>42771.857973424594</v>
      </c>
      <c r="AU94" s="214">
        <v>41746.825412708145</v>
      </c>
      <c r="AV94" s="214">
        <v>44048.524741812005</v>
      </c>
      <c r="AW94" s="214">
        <v>46223.277386130125</v>
      </c>
      <c r="AX94" s="214">
        <v>45718.341505067</v>
      </c>
      <c r="AY94" s="214">
        <v>46853.42210158801</v>
      </c>
      <c r="AZ94" s="214">
        <v>47653.18165136196</v>
      </c>
      <c r="BA94" s="214">
        <v>50370.503653282016</v>
      </c>
      <c r="BB94" s="214">
        <v>48557.09620639157</v>
      </c>
      <c r="BC94" s="214">
        <v>50708.06746202</v>
      </c>
      <c r="BD94" s="214">
        <v>51831.83951319</v>
      </c>
      <c r="BE94" s="214">
        <v>51684.635305701995</v>
      </c>
      <c r="BF94" s="214">
        <v>52587.465170311996</v>
      </c>
      <c r="BG94" s="214">
        <v>55654.98751743059</v>
      </c>
      <c r="BH94" s="214">
        <v>55129.2831535355</v>
      </c>
      <c r="BI94" s="214">
        <v>56816.89310468198</v>
      </c>
      <c r="BJ94" s="214">
        <v>59023.1993420407</v>
      </c>
      <c r="BK94" s="214">
        <v>59049.048848622</v>
      </c>
      <c r="BL94" s="214">
        <v>61569.21771298129</v>
      </c>
      <c r="BM94" s="214">
        <v>59708.642812602</v>
      </c>
      <c r="BN94" s="214">
        <v>60985.541450202</v>
      </c>
      <c r="BO94" s="214">
        <v>60466.15716002</v>
      </c>
      <c r="BP94" s="214">
        <v>62462.135223280886</v>
      </c>
      <c r="BQ94" s="214">
        <v>62695.31684635</v>
      </c>
      <c r="BR94" s="214">
        <v>64376.14649449716</v>
      </c>
      <c r="BS94" s="214">
        <v>65368.51756984836</v>
      </c>
      <c r="BT94" s="214">
        <v>67848.14879202997</v>
      </c>
      <c r="BU94" s="214">
        <v>70403.95363120995</v>
      </c>
      <c r="BV94" s="214">
        <v>69460.37472970993</v>
      </c>
      <c r="BW94" s="214">
        <v>70008.98525924278</v>
      </c>
      <c r="BX94" s="214">
        <v>72866.15295606996</v>
      </c>
      <c r="BY94" s="214">
        <v>72626.44579278574</v>
      </c>
      <c r="BZ94" s="214">
        <v>70141.57660994928</v>
      </c>
      <c r="CA94" s="214">
        <v>70574.95974580999</v>
      </c>
      <c r="CB94" s="214">
        <v>72998.38164959014</v>
      </c>
      <c r="CC94" s="214">
        <v>72565.77872623748</v>
      </c>
      <c r="CD94" s="214">
        <v>72678.91884767999</v>
      </c>
      <c r="CE94" s="214">
        <v>76587.15712601999</v>
      </c>
      <c r="CF94" s="214">
        <v>78049.61152568</v>
      </c>
      <c r="CG94" s="214">
        <v>82868.01128916879</v>
      </c>
      <c r="CH94" s="214">
        <v>83996.09217620999</v>
      </c>
      <c r="CI94" s="214">
        <v>83346.56310287089</v>
      </c>
      <c r="CJ94" s="214">
        <v>87151.0428376756</v>
      </c>
      <c r="CK94" s="214">
        <v>91180.49068162</v>
      </c>
      <c r="CL94" s="214">
        <v>91339.39967672099</v>
      </c>
      <c r="CM94" s="214">
        <v>96193.0062235502</v>
      </c>
      <c r="CN94" s="214">
        <v>96282.59367551259</v>
      </c>
      <c r="CO94" s="214">
        <v>99119.20271177</v>
      </c>
      <c r="CP94" s="214">
        <v>103809.15640891399</v>
      </c>
      <c r="CQ94" s="214">
        <v>106396.76005779009</v>
      </c>
      <c r="CR94" s="214">
        <v>114975.848574482</v>
      </c>
      <c r="CS94" s="214">
        <v>115070.68314946805</v>
      </c>
      <c r="CT94" s="214">
        <v>115321.15653751299</v>
      </c>
      <c r="CU94" s="214">
        <v>113983.6455858218</v>
      </c>
      <c r="CV94" s="214">
        <v>118553.125700814</v>
      </c>
      <c r="CW94" s="214">
        <v>122126.4693238736</v>
      </c>
      <c r="CX94" s="214">
        <v>120505.40746422141</v>
      </c>
      <c r="CY94" s="214">
        <v>116261.9442666056</v>
      </c>
      <c r="CZ94" s="214">
        <v>118542.4120289947</v>
      </c>
      <c r="DA94" s="214">
        <v>126439.54743941041</v>
      </c>
      <c r="DB94" s="214">
        <v>127344.41587251381</v>
      </c>
    </row>
    <row r="95" spans="1:106" ht="11.25">
      <c r="A95" s="218" t="s">
        <v>271</v>
      </c>
      <c r="B95" s="214">
        <v>12142.279607300003</v>
      </c>
      <c r="C95" s="214">
        <v>12447.88439078</v>
      </c>
      <c r="D95" s="214">
        <v>12723.696847289997</v>
      </c>
      <c r="E95" s="214">
        <v>12837.652873469999</v>
      </c>
      <c r="F95" s="214">
        <v>13445.10936848</v>
      </c>
      <c r="G95" s="214">
        <v>12730.18849412</v>
      </c>
      <c r="H95" s="214">
        <v>13560.82487817682</v>
      </c>
      <c r="I95" s="214">
        <v>13875.992464606821</v>
      </c>
      <c r="J95" s="214">
        <v>14510.77536209681</v>
      </c>
      <c r="K95" s="214">
        <v>14908.660521916809</v>
      </c>
      <c r="L95" s="214">
        <v>15952.834419956811</v>
      </c>
      <c r="M95" s="214">
        <v>17165.257779276813</v>
      </c>
      <c r="N95" s="214">
        <v>18080.497826780003</v>
      </c>
      <c r="O95" s="214">
        <v>17380.50470154</v>
      </c>
      <c r="P95" s="214">
        <v>17143.173088450003</v>
      </c>
      <c r="Q95" s="214">
        <v>18028.70186534</v>
      </c>
      <c r="R95" s="214">
        <v>18084.835175089996</v>
      </c>
      <c r="S95" s="214">
        <v>18401.74803337</v>
      </c>
      <c r="T95" s="214">
        <v>18333.187122466</v>
      </c>
      <c r="U95" s="214">
        <v>18503.13102702</v>
      </c>
      <c r="V95" s="214">
        <v>18847.785064240008</v>
      </c>
      <c r="W95" s="214">
        <v>19698.110252439994</v>
      </c>
      <c r="X95" s="214">
        <v>20473.93437662001</v>
      </c>
      <c r="Y95" s="214">
        <v>21058.402915629245</v>
      </c>
      <c r="Z95" s="214">
        <v>21338.1305677254</v>
      </c>
      <c r="AA95" s="214">
        <v>21742.81116085</v>
      </c>
      <c r="AB95" s="214">
        <v>22849.711033730004</v>
      </c>
      <c r="AC95" s="214">
        <v>24012.21995515</v>
      </c>
      <c r="AD95" s="214">
        <v>24032.60399748</v>
      </c>
      <c r="AE95" s="214">
        <v>24366.695281761</v>
      </c>
      <c r="AF95" s="214">
        <v>24952.504386380002</v>
      </c>
      <c r="AG95" s="214">
        <v>25247.298960919998</v>
      </c>
      <c r="AH95" s="214">
        <v>23938.515962780002</v>
      </c>
      <c r="AI95" s="214">
        <v>24155.98460110667</v>
      </c>
      <c r="AJ95" s="214">
        <v>25020.867204004528</v>
      </c>
      <c r="AK95" s="214">
        <v>26575.1280433328</v>
      </c>
      <c r="AL95" s="214">
        <v>26343.29277995279</v>
      </c>
      <c r="AM95" s="214">
        <v>25452.779164300002</v>
      </c>
      <c r="AN95" s="214">
        <v>27483.313577210003</v>
      </c>
      <c r="AO95" s="214">
        <v>27955.187114739998</v>
      </c>
      <c r="AP95" s="214">
        <v>28398.303403359998</v>
      </c>
      <c r="AQ95" s="214">
        <v>29338.19920769109</v>
      </c>
      <c r="AR95" s="214">
        <v>30247.594064330005</v>
      </c>
      <c r="AS95" s="214">
        <v>30433.046093036995</v>
      </c>
      <c r="AT95" s="214">
        <v>31857.443947636995</v>
      </c>
      <c r="AU95" s="214">
        <v>31768.001749650917</v>
      </c>
      <c r="AV95" s="214">
        <v>33537.719439477005</v>
      </c>
      <c r="AW95" s="214">
        <v>36230.44034090999</v>
      </c>
      <c r="AX95" s="214">
        <v>36087.101032267</v>
      </c>
      <c r="AY95" s="214">
        <v>36349.04715238801</v>
      </c>
      <c r="AZ95" s="214">
        <v>37010.835017021964</v>
      </c>
      <c r="BA95" s="214">
        <v>39277.99543018202</v>
      </c>
      <c r="BB95" s="214">
        <v>38415.657433251574</v>
      </c>
      <c r="BC95" s="214">
        <v>40351.52847092</v>
      </c>
      <c r="BD95" s="214">
        <v>41183.636093940004</v>
      </c>
      <c r="BE95" s="214">
        <v>40968.217563271995</v>
      </c>
      <c r="BF95" s="214">
        <v>41576.767885122</v>
      </c>
      <c r="BG95" s="214">
        <v>42353.63034041999</v>
      </c>
      <c r="BH95" s="214">
        <v>42748.685781672</v>
      </c>
      <c r="BI95" s="214">
        <v>43799.52923867198</v>
      </c>
      <c r="BJ95" s="214">
        <v>44765.8262696679</v>
      </c>
      <c r="BK95" s="214">
        <v>46752.281997142</v>
      </c>
      <c r="BL95" s="214">
        <v>47482.02171813129</v>
      </c>
      <c r="BM95" s="214">
        <v>46365.926052981995</v>
      </c>
      <c r="BN95" s="214">
        <v>49234.17039036201</v>
      </c>
      <c r="BO95" s="214">
        <v>48920.3730558458</v>
      </c>
      <c r="BP95" s="214">
        <v>50249.51180529648</v>
      </c>
      <c r="BQ95" s="214">
        <v>49982.873973822396</v>
      </c>
      <c r="BR95" s="214">
        <v>52768.36416274676</v>
      </c>
      <c r="BS95" s="214">
        <v>52012.75725081996</v>
      </c>
      <c r="BT95" s="214">
        <v>53826.01964365997</v>
      </c>
      <c r="BU95" s="214">
        <v>56826.41134952996</v>
      </c>
      <c r="BV95" s="214">
        <v>56286.50776580765</v>
      </c>
      <c r="BW95" s="214">
        <v>56905.29639208989</v>
      </c>
      <c r="BX95" s="214">
        <v>59470.00788601777</v>
      </c>
      <c r="BY95" s="214">
        <v>59587.64346642996</v>
      </c>
      <c r="BZ95" s="214">
        <v>56879.76611042309</v>
      </c>
      <c r="CA95" s="214">
        <v>58755.14503233839</v>
      </c>
      <c r="CB95" s="214">
        <v>60241.54397835998</v>
      </c>
      <c r="CC95" s="214">
        <v>61191.88054830997</v>
      </c>
      <c r="CD95" s="214">
        <v>61779.6316655226</v>
      </c>
      <c r="CE95" s="214">
        <v>65110.20800731129</v>
      </c>
      <c r="CF95" s="214">
        <v>66800.33298957</v>
      </c>
      <c r="CG95" s="214">
        <v>70397.23928692998</v>
      </c>
      <c r="CH95" s="214">
        <v>71899.0819621429</v>
      </c>
      <c r="CI95" s="214">
        <v>72621.91363524</v>
      </c>
      <c r="CJ95" s="214">
        <v>74007.12472428</v>
      </c>
      <c r="CK95" s="214">
        <v>76955.11774723999</v>
      </c>
      <c r="CL95" s="214">
        <v>77617.570209</v>
      </c>
      <c r="CM95" s="214">
        <v>81013.2644543955</v>
      </c>
      <c r="CN95" s="214">
        <v>81328.392514241</v>
      </c>
      <c r="CO95" s="214">
        <v>84013.4458990345</v>
      </c>
      <c r="CP95" s="214">
        <v>86841.004018542</v>
      </c>
      <c r="CQ95" s="214">
        <v>88910.69315036648</v>
      </c>
      <c r="CR95" s="214">
        <v>92877.64391363031</v>
      </c>
      <c r="CS95" s="214">
        <v>98452.71648751384</v>
      </c>
      <c r="CT95" s="214">
        <v>98870.45143870449</v>
      </c>
      <c r="CU95" s="214">
        <v>97559.34993062419</v>
      </c>
      <c r="CV95" s="214">
        <v>100305.01821945839</v>
      </c>
      <c r="CW95" s="214">
        <v>101545.65531485321</v>
      </c>
      <c r="CX95" s="214">
        <v>97545.19074128711</v>
      </c>
      <c r="CY95" s="214">
        <v>93373.09517969399</v>
      </c>
      <c r="CZ95" s="214">
        <v>92975.8500693946</v>
      </c>
      <c r="DA95" s="214">
        <v>96251.1946274248</v>
      </c>
      <c r="DB95" s="220">
        <v>95653.81766783311</v>
      </c>
    </row>
    <row r="96" spans="1:106" ht="11.25">
      <c r="A96" s="218" t="s">
        <v>272</v>
      </c>
      <c r="B96" s="214">
        <v>7942.50142805</v>
      </c>
      <c r="C96" s="214">
        <v>6955.9037730534</v>
      </c>
      <c r="D96" s="214">
        <v>7304.379830139999</v>
      </c>
      <c r="E96" s="214">
        <v>7733.160960370001</v>
      </c>
      <c r="F96" s="214">
        <v>6954.560779920001</v>
      </c>
      <c r="G96" s="214">
        <v>8218.25335074</v>
      </c>
      <c r="H96" s="214">
        <v>7790.987916710001</v>
      </c>
      <c r="I96" s="214">
        <v>8620.324476630001</v>
      </c>
      <c r="J96" s="214">
        <v>8887.05004901</v>
      </c>
      <c r="K96" s="214">
        <v>8928.341146409999</v>
      </c>
      <c r="L96" s="214">
        <v>8406.12044144</v>
      </c>
      <c r="M96" s="214">
        <v>9487.116370210002</v>
      </c>
      <c r="N96" s="214">
        <v>8636.88171298</v>
      </c>
      <c r="O96" s="214">
        <v>9850.583844080002</v>
      </c>
      <c r="P96" s="214">
        <v>9749.109127200001</v>
      </c>
      <c r="Q96" s="214">
        <v>10199.86780523</v>
      </c>
      <c r="R96" s="214">
        <v>10158.166836427601</v>
      </c>
      <c r="S96" s="214">
        <v>9956.026037889998</v>
      </c>
      <c r="T96" s="214">
        <v>9809.9819968411</v>
      </c>
      <c r="U96" s="214">
        <v>11032.734988531098</v>
      </c>
      <c r="V96" s="214">
        <v>11302.292225446497</v>
      </c>
      <c r="W96" s="214">
        <v>11856.30136673</v>
      </c>
      <c r="X96" s="214">
        <v>12015.05836808</v>
      </c>
      <c r="Y96" s="214">
        <v>12115.330952576443</v>
      </c>
      <c r="Z96" s="214">
        <v>12348.916300140001</v>
      </c>
      <c r="AA96" s="214">
        <v>12639.5097687212</v>
      </c>
      <c r="AB96" s="214">
        <v>12563.655118690001</v>
      </c>
      <c r="AC96" s="214">
        <v>14953.64253846</v>
      </c>
      <c r="AD96" s="214">
        <v>14930.227091910001</v>
      </c>
      <c r="AE96" s="214">
        <v>15399.735585860002</v>
      </c>
      <c r="AF96" s="214">
        <v>16498.36055226</v>
      </c>
      <c r="AG96" s="214">
        <v>16585.9537880321</v>
      </c>
      <c r="AH96" s="214">
        <v>16126.409569443302</v>
      </c>
      <c r="AI96" s="214">
        <v>15780.189279429398</v>
      </c>
      <c r="AJ96" s="214">
        <v>15006.389949344999</v>
      </c>
      <c r="AK96" s="214">
        <v>15698.5222867087</v>
      </c>
      <c r="AL96" s="214">
        <v>14530.537461796303</v>
      </c>
      <c r="AM96" s="214">
        <v>14883.0461101628</v>
      </c>
      <c r="AN96" s="214">
        <v>13546.963301583499</v>
      </c>
      <c r="AO96" s="214">
        <v>13519.456829696399</v>
      </c>
      <c r="AP96" s="214">
        <v>12562.705320186598</v>
      </c>
      <c r="AQ96" s="214">
        <v>11107.1621719298</v>
      </c>
      <c r="AR96" s="214">
        <v>9487.059121048902</v>
      </c>
      <c r="AS96" s="214">
        <v>10394.918532658401</v>
      </c>
      <c r="AT96" s="214">
        <v>10914.4140257876</v>
      </c>
      <c r="AU96" s="214">
        <v>9978.823663057232</v>
      </c>
      <c r="AV96" s="214">
        <v>10510.805302335</v>
      </c>
      <c r="AW96" s="214">
        <v>9992.837045220132</v>
      </c>
      <c r="AX96" s="214">
        <v>9631.2404728</v>
      </c>
      <c r="AY96" s="214">
        <v>10504.3749492</v>
      </c>
      <c r="AZ96" s="214">
        <v>10642.34663434</v>
      </c>
      <c r="BA96" s="214">
        <v>11092.5082231</v>
      </c>
      <c r="BB96" s="214">
        <v>10141.43877314</v>
      </c>
      <c r="BC96" s="214">
        <v>10356.5389911</v>
      </c>
      <c r="BD96" s="214">
        <v>10648.20341925</v>
      </c>
      <c r="BE96" s="214">
        <v>10716.41774243</v>
      </c>
      <c r="BF96" s="214">
        <v>11010.69728519</v>
      </c>
      <c r="BG96" s="214">
        <v>13301.3571770106</v>
      </c>
      <c r="BH96" s="214">
        <v>12380.5973718635</v>
      </c>
      <c r="BI96" s="214">
        <v>13017.36386601</v>
      </c>
      <c r="BJ96" s="214">
        <v>14257.373072372799</v>
      </c>
      <c r="BK96" s="214">
        <v>12296.766851479999</v>
      </c>
      <c r="BL96" s="214">
        <v>14087.19599485</v>
      </c>
      <c r="BM96" s="214">
        <v>13342.659725190002</v>
      </c>
      <c r="BN96" s="214">
        <v>11750.634081519998</v>
      </c>
      <c r="BO96" s="214">
        <v>11545.015381854198</v>
      </c>
      <c r="BP96" s="214">
        <v>12212.032950064398</v>
      </c>
      <c r="BQ96" s="214">
        <v>12712.070740217598</v>
      </c>
      <c r="BR96" s="214">
        <v>11607.559051790398</v>
      </c>
      <c r="BS96" s="214">
        <v>13355.690853158398</v>
      </c>
      <c r="BT96" s="214">
        <v>14022.129148369997</v>
      </c>
      <c r="BU96" s="214">
        <v>13574.951755099992</v>
      </c>
      <c r="BV96" s="214">
        <v>13171.35089746229</v>
      </c>
      <c r="BW96" s="214">
        <v>13101.240055032891</v>
      </c>
      <c r="BX96" s="214">
        <v>13393.770718072192</v>
      </c>
      <c r="BY96" s="214">
        <v>13036.50003257579</v>
      </c>
      <c r="BZ96" s="214">
        <v>13259.582665886188</v>
      </c>
      <c r="CA96" s="214">
        <v>11817.6589380816</v>
      </c>
      <c r="CB96" s="214">
        <v>12754.756355980162</v>
      </c>
      <c r="CC96" s="214">
        <v>11371.827846377499</v>
      </c>
      <c r="CD96" s="214">
        <v>10897.293078367398</v>
      </c>
      <c r="CE96" s="214">
        <v>11475.031242678699</v>
      </c>
      <c r="CF96" s="214">
        <v>11247.431969919999</v>
      </c>
      <c r="CG96" s="214">
        <v>12469.004122768798</v>
      </c>
      <c r="CH96" s="214">
        <v>12095.318562357097</v>
      </c>
      <c r="CI96" s="214">
        <v>10723.026666800899</v>
      </c>
      <c r="CJ96" s="214">
        <v>13142.3715403256</v>
      </c>
      <c r="CK96" s="214">
        <v>14223.90013011</v>
      </c>
      <c r="CL96" s="214">
        <v>13720.546984070997</v>
      </c>
      <c r="CM96" s="214">
        <v>15179.118339134699</v>
      </c>
      <c r="CN96" s="214">
        <v>14954.201164741597</v>
      </c>
      <c r="CO96" s="214">
        <v>15105.756489695501</v>
      </c>
      <c r="CP96" s="214">
        <v>16968.152861032</v>
      </c>
      <c r="CQ96" s="214">
        <v>17485.367060653603</v>
      </c>
      <c r="CR96" s="214">
        <v>22098.204660851698</v>
      </c>
      <c r="CS96" s="214">
        <v>16617.966661954208</v>
      </c>
      <c r="CT96" s="214">
        <v>16450.7055335785</v>
      </c>
      <c r="CU96" s="214">
        <v>16424.296064977607</v>
      </c>
      <c r="CV96" s="214">
        <v>18248.078165965606</v>
      </c>
      <c r="CW96" s="214">
        <v>20580.8142471104</v>
      </c>
      <c r="CX96" s="214">
        <v>22960.216266854302</v>
      </c>
      <c r="CY96" s="214">
        <v>22888.690720491606</v>
      </c>
      <c r="CZ96" s="214">
        <v>25566.52289900011</v>
      </c>
      <c r="DA96" s="214">
        <v>30188.250812155606</v>
      </c>
      <c r="DB96" s="214">
        <v>31690.598662100707</v>
      </c>
    </row>
    <row r="97" spans="1:106" ht="11.25">
      <c r="A97" s="212" t="s">
        <v>156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  <c r="CO97" s="214"/>
      <c r="CP97" s="214"/>
      <c r="CQ97" s="214"/>
      <c r="CR97" s="214"/>
      <c r="CS97" s="214"/>
      <c r="CT97" s="214"/>
      <c r="CU97" s="214"/>
      <c r="CV97" s="214"/>
      <c r="CW97" s="214"/>
      <c r="CX97" s="214"/>
      <c r="CY97" s="214"/>
      <c r="CZ97" s="214"/>
      <c r="DA97" s="214"/>
      <c r="DB97" s="214"/>
    </row>
  </sheetData>
  <sheetProtection/>
  <printOptions/>
  <pageMargins left="1.32" right="0.22" top="2.21" bottom="0.49" header="0.49" footer="0.35"/>
  <pageSetup fitToHeight="1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B7"/>
  <sheetViews>
    <sheetView zoomScalePageLayoutView="0" workbookViewId="0" topLeftCell="A1">
      <selection activeCell="O23" sqref="O23"/>
    </sheetView>
  </sheetViews>
  <sheetFormatPr defaultColWidth="8.8515625" defaultRowHeight="15"/>
  <cols>
    <col min="1" max="16384" width="8.8515625" style="122" customWidth="1"/>
  </cols>
  <sheetData>
    <row r="2" ht="18.75">
      <c r="B2" s="173" t="s">
        <v>195</v>
      </c>
    </row>
    <row r="3" ht="18.75">
      <c r="B3" s="173"/>
    </row>
    <row r="4" ht="15.75">
      <c r="B4" s="172" t="s">
        <v>288</v>
      </c>
    </row>
    <row r="5" ht="15">
      <c r="B5" s="251" t="s">
        <v>282</v>
      </c>
    </row>
    <row r="6" ht="15">
      <c r="B6" s="251" t="s">
        <v>303</v>
      </c>
    </row>
    <row r="7" ht="15">
      <c r="B7" s="251" t="s">
        <v>304</v>
      </c>
    </row>
  </sheetData>
  <sheetProtection/>
  <hyperlinks>
    <hyperlink ref="B5" location="'Government Fin MEF'!A1" display="Government Finances"/>
    <hyperlink ref="B6" location="'CPI Mozambique'!A1" display="Consumer Price Index (inflation)"/>
    <hyperlink ref="B7" location="'Nominal Exchange Rates'!A1" display="Nominal exchange rates (EUR, USD, ZAR)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R7" sqref="R7"/>
    </sheetView>
  </sheetViews>
  <sheetFormatPr defaultColWidth="8.8515625" defaultRowHeight="15"/>
  <cols>
    <col min="1" max="1" width="45.28125" style="146" customWidth="1"/>
    <col min="2" max="2" width="9.8515625" style="146" bestFit="1" customWidth="1"/>
    <col min="3" max="3" width="10.421875" style="146" bestFit="1" customWidth="1"/>
    <col min="4" max="11" width="10.7109375" style="146" bestFit="1" customWidth="1"/>
    <col min="12" max="12" width="10.8515625" style="146" bestFit="1" customWidth="1"/>
    <col min="13" max="13" width="11.421875" style="146" bestFit="1" customWidth="1"/>
    <col min="14" max="14" width="10.8515625" style="146" customWidth="1"/>
    <col min="15" max="18" width="11.421875" style="146" customWidth="1"/>
    <col min="19" max="16384" width="8.8515625" style="146" customWidth="1"/>
  </cols>
  <sheetData>
    <row r="1" ht="16.5">
      <c r="A1" s="128" t="s">
        <v>282</v>
      </c>
    </row>
    <row r="2" ht="16.5">
      <c r="A2" s="128" t="s">
        <v>283</v>
      </c>
    </row>
    <row r="3" spans="1:2" ht="16.5">
      <c r="A3" s="2" t="s">
        <v>13</v>
      </c>
      <c r="B3" s="3">
        <v>42552</v>
      </c>
    </row>
    <row r="4" ht="16.5">
      <c r="A4" s="4"/>
    </row>
    <row r="5" spans="1:18" ht="16.5">
      <c r="A5" s="146" t="s">
        <v>24</v>
      </c>
      <c r="B5" s="162">
        <v>76386.77777610604</v>
      </c>
      <c r="C5" s="162">
        <v>98692.58596148583</v>
      </c>
      <c r="D5" s="162">
        <v>119136.1152774206</v>
      </c>
      <c r="E5" s="162">
        <v>133118.28150788174</v>
      </c>
      <c r="F5" s="162">
        <v>154271.12703971888</v>
      </c>
      <c r="G5" s="162">
        <v>178119.6171235355</v>
      </c>
      <c r="H5" s="162">
        <v>211133.4441663574</v>
      </c>
      <c r="I5" s="162">
        <v>242038.0126953125</v>
      </c>
      <c r="J5" s="162">
        <v>279330.646484375</v>
      </c>
      <c r="K5" s="162">
        <v>300269.91943359375</v>
      </c>
      <c r="L5" s="162">
        <v>344839.36279296875</v>
      </c>
      <c r="M5" s="162">
        <v>381691.5</v>
      </c>
      <c r="N5" s="162">
        <v>433122.1591796875</v>
      </c>
      <c r="O5" s="162">
        <v>482233.4296875</v>
      </c>
      <c r="P5" s="162">
        <v>531777.1279296875</v>
      </c>
      <c r="Q5" s="162">
        <v>592023.9052734375</v>
      </c>
      <c r="R5" s="146">
        <v>686718</v>
      </c>
    </row>
    <row r="7" spans="2:18" s="159" customFormat="1" ht="16.5">
      <c r="B7" s="252" t="s">
        <v>142</v>
      </c>
      <c r="C7" s="252" t="s">
        <v>143</v>
      </c>
      <c r="D7" s="252" t="s">
        <v>144</v>
      </c>
      <c r="E7" s="252" t="s">
        <v>145</v>
      </c>
      <c r="F7" s="252" t="s">
        <v>146</v>
      </c>
      <c r="G7" s="252" t="s">
        <v>147</v>
      </c>
      <c r="H7" s="252" t="s">
        <v>148</v>
      </c>
      <c r="I7" s="252" t="s">
        <v>149</v>
      </c>
      <c r="J7" s="252" t="s">
        <v>150</v>
      </c>
      <c r="K7" s="252" t="s">
        <v>151</v>
      </c>
      <c r="L7" s="252" t="s">
        <v>152</v>
      </c>
      <c r="M7" s="252" t="s">
        <v>153</v>
      </c>
      <c r="N7" s="252" t="s">
        <v>154</v>
      </c>
      <c r="O7" s="252" t="s">
        <v>284</v>
      </c>
      <c r="P7" s="252" t="s">
        <v>285</v>
      </c>
      <c r="Q7" s="252" t="s">
        <v>155</v>
      </c>
      <c r="R7" s="252" t="s">
        <v>286</v>
      </c>
    </row>
    <row r="8" spans="4:12" s="160" customFormat="1" ht="12.75">
      <c r="D8" s="161"/>
      <c r="E8" s="161"/>
      <c r="F8" s="161"/>
      <c r="G8" s="161"/>
      <c r="H8" s="161"/>
      <c r="I8" s="161"/>
      <c r="J8" s="161"/>
      <c r="K8" s="161"/>
      <c r="L8" s="161"/>
    </row>
    <row r="10" spans="1:18" ht="16.5">
      <c r="A10" s="146" t="s">
        <v>157</v>
      </c>
      <c r="B10" s="162">
        <v>14608.149000000001</v>
      </c>
      <c r="C10" s="162">
        <v>19354.525196333332</v>
      </c>
      <c r="D10" s="162">
        <v>21143.663318</v>
      </c>
      <c r="E10" s="162">
        <v>25127.322682250004</v>
      </c>
      <c r="F10" s="162">
        <v>26701.485828166667</v>
      </c>
      <c r="G10" s="162">
        <v>30345.599134921267</v>
      </c>
      <c r="H10" s="162">
        <v>42622.50267068669</v>
      </c>
      <c r="I10" s="162">
        <v>54398.02729727932</v>
      </c>
      <c r="J10" s="162">
        <v>62668.74168516649</v>
      </c>
      <c r="K10" s="162">
        <v>73919.87011507181</v>
      </c>
      <c r="L10" s="162">
        <v>91909.10399999999</v>
      </c>
      <c r="M10" s="162">
        <v>109690.09999999998</v>
      </c>
      <c r="N10" s="162">
        <v>109212.11499420789</v>
      </c>
      <c r="O10" s="162">
        <v>138455.457</v>
      </c>
      <c r="P10" s="162">
        <v>169234.0376727085</v>
      </c>
      <c r="Q10" s="162">
        <v>166965.37298398564</v>
      </c>
      <c r="R10" s="162">
        <v>188035.1425608251</v>
      </c>
    </row>
    <row r="11" spans="2:18" ht="16.5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</row>
    <row r="12" spans="1:18" ht="16.5">
      <c r="A12" s="146" t="s">
        <v>158</v>
      </c>
      <c r="B12" s="141">
        <v>7753.149</v>
      </c>
      <c r="C12" s="141">
        <v>9717.178</v>
      </c>
      <c r="D12" s="141">
        <v>11709.784</v>
      </c>
      <c r="E12" s="141">
        <v>14789.171000000002</v>
      </c>
      <c r="F12" s="141">
        <v>17372.355</v>
      </c>
      <c r="G12" s="141">
        <v>21239.647</v>
      </c>
      <c r="H12" s="141">
        <v>28298.71532</v>
      </c>
      <c r="I12" s="141">
        <v>35130.006440000005</v>
      </c>
      <c r="J12" s="141">
        <v>40033.53013</v>
      </c>
      <c r="K12" s="141">
        <v>48619.6058</v>
      </c>
      <c r="L12" s="141">
        <v>63566.10399999999</v>
      </c>
      <c r="M12" s="141">
        <v>81058.49999999999</v>
      </c>
      <c r="N12" s="141">
        <v>87274.16627836</v>
      </c>
      <c r="O12" s="141">
        <v>116500.057</v>
      </c>
      <c r="P12" s="141">
        <v>144375.459</v>
      </c>
      <c r="Q12" s="141">
        <v>143249.453</v>
      </c>
      <c r="R12" s="141">
        <v>165540.9</v>
      </c>
    </row>
    <row r="13" spans="1:18" ht="16.5">
      <c r="A13" s="253" t="s">
        <v>159</v>
      </c>
      <c r="B13" s="141">
        <v>6922.283</v>
      </c>
      <c r="C13" s="141">
        <v>8858.78</v>
      </c>
      <c r="D13" s="141">
        <v>10481.588</v>
      </c>
      <c r="E13" s="141">
        <v>13627.202000000001</v>
      </c>
      <c r="F13" s="141">
        <v>13876.457999999999</v>
      </c>
      <c r="G13" s="141">
        <v>18024.175</v>
      </c>
      <c r="H13" s="141">
        <v>23407.4836</v>
      </c>
      <c r="I13" s="141">
        <v>29509.87465</v>
      </c>
      <c r="J13" s="141">
        <v>34205.30247</v>
      </c>
      <c r="K13" s="141">
        <v>41761.13116</v>
      </c>
      <c r="L13" s="141">
        <v>53708.564999999995</v>
      </c>
      <c r="M13" s="141">
        <v>68263.09999999999</v>
      </c>
      <c r="N13" s="141">
        <v>73301.94529506001</v>
      </c>
      <c r="O13" s="141">
        <v>97797.511</v>
      </c>
      <c r="P13" s="141">
        <v>123124.198</v>
      </c>
      <c r="Q13" s="141">
        <v>117012.90400000001</v>
      </c>
      <c r="R13" s="141">
        <v>144450.3</v>
      </c>
    </row>
    <row r="14" spans="1:18" ht="16.5">
      <c r="A14" s="254" t="s">
        <v>160</v>
      </c>
      <c r="B14" s="141">
        <v>1033.527</v>
      </c>
      <c r="C14" s="141">
        <v>1517.568</v>
      </c>
      <c r="D14" s="141">
        <v>2120.799</v>
      </c>
      <c r="E14" s="141">
        <v>2412.878</v>
      </c>
      <c r="F14" s="141">
        <v>3428.158</v>
      </c>
      <c r="G14" s="141">
        <v>4430.785</v>
      </c>
      <c r="H14" s="141">
        <v>6351.3972699999995</v>
      </c>
      <c r="I14" s="141">
        <v>9271.538980000001</v>
      </c>
      <c r="J14" s="141">
        <v>11722.7463</v>
      </c>
      <c r="K14" s="141">
        <v>13726.83269</v>
      </c>
      <c r="L14" s="141">
        <v>18480.06</v>
      </c>
      <c r="M14" s="141">
        <v>24895.8</v>
      </c>
      <c r="N14" s="141">
        <v>36770.76027156</v>
      </c>
      <c r="O14" s="141">
        <v>49385.511</v>
      </c>
      <c r="P14" s="141">
        <v>63097.198</v>
      </c>
      <c r="Q14" s="141">
        <v>57919.08000000001</v>
      </c>
      <c r="R14" s="141">
        <v>64595.9</v>
      </c>
    </row>
    <row r="15" spans="1:18" ht="16.5">
      <c r="A15" s="254" t="s">
        <v>161</v>
      </c>
      <c r="B15" s="141">
        <v>4827.443</v>
      </c>
      <c r="C15" s="141">
        <v>5822.461</v>
      </c>
      <c r="D15" s="141">
        <v>7151.3</v>
      </c>
      <c r="E15" s="141">
        <v>8757.592</v>
      </c>
      <c r="F15" s="141">
        <v>9238.75</v>
      </c>
      <c r="G15" s="141">
        <v>11199.067</v>
      </c>
      <c r="H15" s="141">
        <v>14490.12861</v>
      </c>
      <c r="I15" s="141">
        <v>17224.80502</v>
      </c>
      <c r="J15" s="141">
        <v>19231.83882</v>
      </c>
      <c r="K15" s="141">
        <v>23880.17833</v>
      </c>
      <c r="L15" s="141">
        <v>32888.42</v>
      </c>
      <c r="M15" s="141">
        <v>40490.1</v>
      </c>
      <c r="N15" s="141">
        <v>33327.64974331001</v>
      </c>
      <c r="O15" s="141">
        <v>44868</v>
      </c>
      <c r="P15" s="141">
        <v>55885</v>
      </c>
      <c r="Q15" s="141">
        <v>54392.086</v>
      </c>
      <c r="R15" s="141">
        <v>74466.5</v>
      </c>
    </row>
    <row r="16" spans="1:18" ht="16.5">
      <c r="A16" s="254" t="s">
        <v>162</v>
      </c>
      <c r="B16" s="141">
        <v>1061.313</v>
      </c>
      <c r="C16" s="141">
        <v>1518.751</v>
      </c>
      <c r="D16" s="141">
        <v>1209.489</v>
      </c>
      <c r="E16" s="141">
        <v>2456.732</v>
      </c>
      <c r="F16" s="141">
        <v>1209.55</v>
      </c>
      <c r="G16" s="141">
        <v>2394.323</v>
      </c>
      <c r="H16" s="141">
        <v>2565.9577200000003</v>
      </c>
      <c r="I16" s="141">
        <v>3013.5306499999997</v>
      </c>
      <c r="J16" s="141">
        <v>3250.71735</v>
      </c>
      <c r="K16" s="141">
        <v>4154.12014</v>
      </c>
      <c r="L16" s="141">
        <v>2340.085</v>
      </c>
      <c r="M16" s="141">
        <v>2877.2</v>
      </c>
      <c r="N16" s="141">
        <v>3203.5352801900003</v>
      </c>
      <c r="O16" s="141">
        <v>3544</v>
      </c>
      <c r="P16" s="141">
        <v>4142</v>
      </c>
      <c r="Q16" s="141">
        <v>4701.737999999999</v>
      </c>
      <c r="R16" s="141">
        <v>5387.9</v>
      </c>
    </row>
    <row r="17" spans="1:18" ht="16.5">
      <c r="A17" s="253" t="s">
        <v>163</v>
      </c>
      <c r="B17" s="141">
        <v>830.866</v>
      </c>
      <c r="C17" s="141">
        <v>858.398</v>
      </c>
      <c r="D17" s="141">
        <v>1228.196</v>
      </c>
      <c r="E17" s="141">
        <v>1161.969</v>
      </c>
      <c r="F17" s="141">
        <v>3495.897</v>
      </c>
      <c r="G17" s="141">
        <v>3215.472</v>
      </c>
      <c r="H17" s="141">
        <v>4891.23172</v>
      </c>
      <c r="I17" s="141">
        <v>5620.13179</v>
      </c>
      <c r="J17" s="141">
        <v>5828.2276600000005</v>
      </c>
      <c r="K17" s="141">
        <v>6858.47464</v>
      </c>
      <c r="L17" s="141">
        <v>9857.539</v>
      </c>
      <c r="M17" s="141">
        <v>12795.4</v>
      </c>
      <c r="N17" s="141">
        <v>13972.220983299998</v>
      </c>
      <c r="O17" s="141">
        <v>18702.546000000002</v>
      </c>
      <c r="P17" s="141">
        <v>21251.261</v>
      </c>
      <c r="Q17" s="141">
        <v>26236.549</v>
      </c>
      <c r="R17" s="141">
        <v>21090.600000000002</v>
      </c>
    </row>
    <row r="18" spans="2:18" ht="16.5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16.5">
      <c r="A19" s="146" t="s">
        <v>164</v>
      </c>
      <c r="B19" s="141">
        <v>15527.3</v>
      </c>
      <c r="C19" s="141">
        <v>24294</v>
      </c>
      <c r="D19" s="141">
        <v>26231.3072884</v>
      </c>
      <c r="E19" s="141">
        <v>29133.89000682</v>
      </c>
      <c r="F19" s="141">
        <v>31845.495463978</v>
      </c>
      <c r="G19" s="141">
        <v>34733.80161121344</v>
      </c>
      <c r="H19" s="141">
        <v>46356.20596019128</v>
      </c>
      <c r="I19" s="141">
        <v>58794</v>
      </c>
      <c r="J19" s="141">
        <v>67446.44493425355</v>
      </c>
      <c r="K19" s="141">
        <v>87630.00748145269</v>
      </c>
      <c r="L19" s="141">
        <v>103499.46154</v>
      </c>
      <c r="M19" s="141">
        <v>123219.68000000001</v>
      </c>
      <c r="N19" s="141">
        <v>133121.2224454767</v>
      </c>
      <c r="O19" s="141">
        <v>168706.7</v>
      </c>
      <c r="P19" s="141">
        <v>235939.8</v>
      </c>
      <c r="Q19" s="141">
        <v>220467.6713030776</v>
      </c>
      <c r="R19" s="141">
        <v>151511.4</v>
      </c>
    </row>
    <row r="20" spans="1:18" ht="16.5">
      <c r="A20" s="146" t="s">
        <v>165</v>
      </c>
      <c r="B20" s="162">
        <v>13715.099999999999</v>
      </c>
      <c r="C20" s="162">
        <v>21868.1</v>
      </c>
      <c r="D20" s="162">
        <v>25256.1072884</v>
      </c>
      <c r="E20" s="162">
        <v>28653.09000682</v>
      </c>
      <c r="F20" s="162">
        <v>30787.3686251</v>
      </c>
      <c r="G20" s="162">
        <v>34062.63773277328</v>
      </c>
      <c r="H20" s="162">
        <v>44620.03954204</v>
      </c>
      <c r="I20" s="162">
        <v>56498</v>
      </c>
      <c r="J20" s="162">
        <v>65968.0031664</v>
      </c>
      <c r="K20" s="162">
        <v>83207.05161512</v>
      </c>
      <c r="L20" s="162">
        <v>101567.36154</v>
      </c>
      <c r="M20" s="162">
        <v>119561.18000000001</v>
      </c>
      <c r="N20" s="162">
        <v>128652.92114224302</v>
      </c>
      <c r="O20" s="162">
        <v>158706.7</v>
      </c>
      <c r="P20" s="162">
        <v>219239.8</v>
      </c>
      <c r="Q20" s="162">
        <v>217957.6713030776</v>
      </c>
      <c r="R20" s="162">
        <v>143411.4</v>
      </c>
    </row>
    <row r="21" spans="1:18" ht="16.5">
      <c r="A21" s="253" t="s">
        <v>166</v>
      </c>
      <c r="B21" s="162">
        <v>7655.5</v>
      </c>
      <c r="C21" s="162">
        <v>10060</v>
      </c>
      <c r="D21" s="162">
        <v>13082</v>
      </c>
      <c r="E21" s="162">
        <v>15293.1</v>
      </c>
      <c r="F21" s="162">
        <v>18245.157215666666</v>
      </c>
      <c r="G21" s="162">
        <v>21091.644</v>
      </c>
      <c r="H21" s="162">
        <v>25620.03954204</v>
      </c>
      <c r="I21" s="162">
        <v>31837</v>
      </c>
      <c r="J21" s="162">
        <v>37632.40316639999</v>
      </c>
      <c r="K21" s="162">
        <v>47870.85161512</v>
      </c>
      <c r="L21" s="162">
        <v>57886.76154</v>
      </c>
      <c r="M21" s="162">
        <v>68549.68000000001</v>
      </c>
      <c r="N21" s="162">
        <v>78295.20814147999</v>
      </c>
      <c r="O21" s="162">
        <v>95654.7</v>
      </c>
      <c r="P21" s="162">
        <v>118469.9</v>
      </c>
      <c r="Q21" s="162">
        <v>117187.6713030776</v>
      </c>
      <c r="R21" s="162">
        <v>143411.4</v>
      </c>
    </row>
    <row r="22" spans="1:18" ht="16.5">
      <c r="A22" s="254" t="s">
        <v>167</v>
      </c>
      <c r="B22" s="141">
        <v>3915.99836</v>
      </c>
      <c r="C22" s="141">
        <v>5099.25639</v>
      </c>
      <c r="D22" s="141">
        <v>6629.241150000001</v>
      </c>
      <c r="E22" s="141">
        <v>7985.70665</v>
      </c>
      <c r="F22" s="141">
        <v>10223.56297</v>
      </c>
      <c r="G22" s="141">
        <v>12100.882</v>
      </c>
      <c r="H22" s="141">
        <v>14171.48135</v>
      </c>
      <c r="I22" s="141">
        <v>17314.09759</v>
      </c>
      <c r="J22" s="141">
        <v>20858.6598</v>
      </c>
      <c r="K22" s="141">
        <v>26464.95402</v>
      </c>
      <c r="L22" s="141">
        <v>32504.19793</v>
      </c>
      <c r="M22" s="141">
        <v>39032.75688</v>
      </c>
      <c r="N22" s="141">
        <v>41531.6</v>
      </c>
      <c r="O22" s="141">
        <v>49521</v>
      </c>
      <c r="P22" s="141">
        <v>59831.2</v>
      </c>
      <c r="Q22" s="141">
        <v>64299.3</v>
      </c>
      <c r="R22" s="141">
        <v>70089.1</v>
      </c>
    </row>
    <row r="23" spans="1:18" ht="16.5">
      <c r="A23" s="254" t="s">
        <v>168</v>
      </c>
      <c r="B23" s="141">
        <v>2438.45823</v>
      </c>
      <c r="C23" s="141">
        <v>2947.70852</v>
      </c>
      <c r="D23" s="141">
        <v>4738.915349999999</v>
      </c>
      <c r="E23" s="141">
        <v>5543.80276</v>
      </c>
      <c r="F23" s="141">
        <v>7109.287429999999</v>
      </c>
      <c r="G23" s="141">
        <v>9146.971</v>
      </c>
      <c r="H23" s="141">
        <v>11090.17879</v>
      </c>
      <c r="I23" s="141">
        <v>13843.31634</v>
      </c>
      <c r="J23" s="141">
        <v>17458.17329</v>
      </c>
      <c r="K23" s="141">
        <v>18002.4653</v>
      </c>
      <c r="L23" s="141">
        <v>22366.75998</v>
      </c>
      <c r="M23" s="141">
        <v>25205.2587</v>
      </c>
      <c r="N23" s="141">
        <v>15131.792015009998</v>
      </c>
      <c r="O23" s="141">
        <v>18859.1</v>
      </c>
      <c r="P23" s="141">
        <v>26037.6</v>
      </c>
      <c r="Q23" s="141">
        <v>22512</v>
      </c>
      <c r="R23" s="141">
        <v>24804.2</v>
      </c>
    </row>
    <row r="24" spans="1:18" ht="16.5">
      <c r="A24" s="254" t="s">
        <v>169</v>
      </c>
      <c r="B24" s="141">
        <v>118.01197</v>
      </c>
      <c r="C24" s="141">
        <v>474.42689</v>
      </c>
      <c r="D24" s="141">
        <v>1261.5198</v>
      </c>
      <c r="E24" s="141">
        <v>1354.76857</v>
      </c>
      <c r="F24" s="141">
        <v>1228.31824</v>
      </c>
      <c r="G24" s="141">
        <v>1266.155</v>
      </c>
      <c r="H24" s="141">
        <v>1391</v>
      </c>
      <c r="I24" s="141">
        <v>1275</v>
      </c>
      <c r="J24" s="141">
        <v>1258.6999999999998</v>
      </c>
      <c r="K24" s="141">
        <v>1370.6</v>
      </c>
      <c r="L24" s="141">
        <v>2672.9</v>
      </c>
      <c r="M24" s="141">
        <v>3501</v>
      </c>
      <c r="N24" s="162">
        <v>4125.4</v>
      </c>
      <c r="O24" s="162">
        <v>3969.7</v>
      </c>
      <c r="P24" s="162">
        <v>5192.9</v>
      </c>
      <c r="Q24" s="162">
        <v>7612.9</v>
      </c>
      <c r="R24" s="162">
        <v>15122.3</v>
      </c>
    </row>
    <row r="25" spans="1:18" ht="16.5">
      <c r="A25" s="138" t="s">
        <v>170</v>
      </c>
      <c r="B25" s="141">
        <v>10.7</v>
      </c>
      <c r="C25" s="141">
        <v>330.4</v>
      </c>
      <c r="D25" s="141">
        <v>952</v>
      </c>
      <c r="E25" s="141">
        <v>1001.6</v>
      </c>
      <c r="F25" s="141">
        <v>909.866</v>
      </c>
      <c r="G25" s="141">
        <v>789</v>
      </c>
      <c r="H25" s="141">
        <v>935</v>
      </c>
      <c r="I25" s="141">
        <v>872</v>
      </c>
      <c r="J25" s="141">
        <v>803.8</v>
      </c>
      <c r="K25" s="141">
        <v>832.8</v>
      </c>
      <c r="L25" s="141">
        <v>1860.4</v>
      </c>
      <c r="M25" s="141">
        <v>2507.2</v>
      </c>
      <c r="N25" s="141">
        <v>2886.6</v>
      </c>
      <c r="O25" s="141">
        <v>2230.9</v>
      </c>
      <c r="P25" s="141">
        <v>2833.5</v>
      </c>
      <c r="Q25" s="141">
        <v>3700</v>
      </c>
      <c r="R25" s="141">
        <v>7205.2</v>
      </c>
    </row>
    <row r="26" spans="1:18" ht="16.5">
      <c r="A26" s="138" t="s">
        <v>171</v>
      </c>
      <c r="B26" s="141">
        <v>98.7</v>
      </c>
      <c r="C26" s="141">
        <v>146.8</v>
      </c>
      <c r="D26" s="141">
        <v>322</v>
      </c>
      <c r="E26" s="141">
        <v>316.6</v>
      </c>
      <c r="F26" s="141">
        <v>411.14621566666665</v>
      </c>
      <c r="G26" s="141">
        <v>459</v>
      </c>
      <c r="H26" s="141">
        <v>456</v>
      </c>
      <c r="I26" s="141">
        <v>403</v>
      </c>
      <c r="J26" s="141">
        <v>454.9</v>
      </c>
      <c r="K26" s="141">
        <v>537.8</v>
      </c>
      <c r="L26" s="141">
        <v>812.5</v>
      </c>
      <c r="M26" s="141">
        <v>993.8</v>
      </c>
      <c r="N26" s="141">
        <v>1238.8</v>
      </c>
      <c r="O26" s="141">
        <v>1738.8</v>
      </c>
      <c r="P26" s="141">
        <v>2359.4</v>
      </c>
      <c r="Q26" s="141">
        <v>3900</v>
      </c>
      <c r="R26" s="141">
        <v>7917.1</v>
      </c>
    </row>
    <row r="27" spans="1:18" ht="16.5">
      <c r="A27" s="254" t="s">
        <v>172</v>
      </c>
      <c r="B27" s="141">
        <v>1706.46255</v>
      </c>
      <c r="C27" s="141">
        <v>2221.51324</v>
      </c>
      <c r="D27" s="141">
        <v>2850.8122999999996</v>
      </c>
      <c r="E27" s="141">
        <v>3213.8588999999997</v>
      </c>
      <c r="F27" s="141">
        <v>3720.9259700000002</v>
      </c>
      <c r="G27" s="141">
        <v>4244.137</v>
      </c>
      <c r="H27" s="141">
        <v>5351.90257</v>
      </c>
      <c r="I27" s="141">
        <v>6332.78142</v>
      </c>
      <c r="J27" s="141">
        <v>8197.38281</v>
      </c>
      <c r="K27" s="141">
        <v>8800.8645</v>
      </c>
      <c r="L27" s="141">
        <v>15090.69937</v>
      </c>
      <c r="M27" s="141">
        <v>16919.77968</v>
      </c>
      <c r="N27" s="141">
        <v>17506.416126469998</v>
      </c>
      <c r="O27" s="141">
        <v>18769.3</v>
      </c>
      <c r="P27" s="141">
        <v>21004</v>
      </c>
      <c r="Q27" s="141">
        <v>22073</v>
      </c>
      <c r="R27" s="141">
        <v>22288.5</v>
      </c>
    </row>
    <row r="28" spans="1:18" ht="16.5">
      <c r="A28" s="253" t="s">
        <v>173</v>
      </c>
      <c r="B28" s="141">
        <v>6059.599999999999</v>
      </c>
      <c r="C28" s="141">
        <v>11808.1</v>
      </c>
      <c r="D28" s="141">
        <v>12174.107288399999</v>
      </c>
      <c r="E28" s="141">
        <v>13359.99000682</v>
      </c>
      <c r="F28" s="141">
        <v>12542.211409433334</v>
      </c>
      <c r="G28" s="141">
        <v>12970.993732773277</v>
      </c>
      <c r="H28" s="141">
        <v>19000</v>
      </c>
      <c r="I28" s="141">
        <v>24661</v>
      </c>
      <c r="J28" s="141">
        <v>28335.600000000002</v>
      </c>
      <c r="K28" s="141">
        <v>35336.2</v>
      </c>
      <c r="L28" s="141">
        <v>43680.6</v>
      </c>
      <c r="M28" s="141">
        <v>51011.5</v>
      </c>
      <c r="N28" s="141">
        <v>50357.713000763026</v>
      </c>
      <c r="O28" s="141">
        <v>63052</v>
      </c>
      <c r="P28" s="141">
        <v>100769.9</v>
      </c>
      <c r="Q28" s="141">
        <v>100770</v>
      </c>
      <c r="R28" s="141">
        <v>0</v>
      </c>
    </row>
    <row r="29" spans="1:18" ht="16.5">
      <c r="A29" s="254" t="s">
        <v>174</v>
      </c>
      <c r="B29" s="141">
        <v>2045.6</v>
      </c>
      <c r="C29" s="141">
        <v>3139.5</v>
      </c>
      <c r="D29" s="141">
        <v>3167</v>
      </c>
      <c r="E29" s="141">
        <v>3662</v>
      </c>
      <c r="F29" s="141">
        <v>4074</v>
      </c>
      <c r="G29" s="141">
        <v>4335</v>
      </c>
      <c r="H29" s="141">
        <v>6542</v>
      </c>
      <c r="I29" s="141">
        <v>9236</v>
      </c>
      <c r="J29" s="141">
        <v>11295.7</v>
      </c>
      <c r="K29" s="141">
        <v>13431.5</v>
      </c>
      <c r="L29" s="141">
        <v>20032.3</v>
      </c>
      <c r="M29" s="141">
        <v>20411</v>
      </c>
      <c r="N29" s="141">
        <v>24927.2</v>
      </c>
      <c r="O29" s="141">
        <v>33601.8</v>
      </c>
      <c r="P29" s="141">
        <v>42490.3</v>
      </c>
      <c r="Q29" s="141">
        <v>42490</v>
      </c>
      <c r="R29" s="141">
        <v>0</v>
      </c>
    </row>
    <row r="30" spans="1:18" ht="16.5">
      <c r="A30" s="254" t="s">
        <v>175</v>
      </c>
      <c r="B30" s="141">
        <v>4013.9999999999995</v>
      </c>
      <c r="C30" s="141">
        <v>8668.6</v>
      </c>
      <c r="D30" s="141">
        <v>9007.107288399999</v>
      </c>
      <c r="E30" s="141">
        <v>9697.99000682</v>
      </c>
      <c r="F30" s="141">
        <v>8468.211409433334</v>
      </c>
      <c r="G30" s="141">
        <v>8635.993732773277</v>
      </c>
      <c r="H30" s="141">
        <v>12458</v>
      </c>
      <c r="I30" s="141">
        <v>15425</v>
      </c>
      <c r="J30" s="141">
        <v>17039.9</v>
      </c>
      <c r="K30" s="141">
        <v>21904.7</v>
      </c>
      <c r="L30" s="141">
        <v>23648.3</v>
      </c>
      <c r="M30" s="141">
        <v>30600.5</v>
      </c>
      <c r="N30" s="141">
        <v>28530</v>
      </c>
      <c r="O30" s="141">
        <v>29450.2</v>
      </c>
      <c r="P30" s="141">
        <v>58279.6</v>
      </c>
      <c r="Q30" s="141">
        <v>58280</v>
      </c>
      <c r="R30" s="141">
        <v>0</v>
      </c>
    </row>
    <row r="31" spans="1:18" ht="16.5">
      <c r="A31" s="25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18" ht="16.5">
      <c r="A32" s="146" t="s">
        <v>176</v>
      </c>
      <c r="B32" s="141">
        <v>1812.2</v>
      </c>
      <c r="C32" s="141">
        <v>2425.8999999999996</v>
      </c>
      <c r="D32" s="141">
        <v>975.1999999999999</v>
      </c>
      <c r="E32" s="141">
        <v>480.80000000000007</v>
      </c>
      <c r="F32" s="141">
        <v>1058.126838878</v>
      </c>
      <c r="G32" s="141">
        <v>671.1638784401684</v>
      </c>
      <c r="H32" s="141">
        <v>1736.1664181512747</v>
      </c>
      <c r="I32" s="141">
        <v>2296</v>
      </c>
      <c r="J32" s="141">
        <v>1478.4417678535522</v>
      </c>
      <c r="K32" s="141">
        <v>4422.955866332697</v>
      </c>
      <c r="L32" s="141">
        <v>1932.1</v>
      </c>
      <c r="M32" s="141">
        <v>3658.5</v>
      </c>
      <c r="N32" s="141">
        <v>4468.30130323368</v>
      </c>
      <c r="O32" s="141">
        <v>10000</v>
      </c>
      <c r="P32" s="141">
        <v>16700</v>
      </c>
      <c r="Q32" s="141">
        <v>2510</v>
      </c>
      <c r="R32" s="141">
        <v>8100</v>
      </c>
    </row>
    <row r="33" spans="1:18" ht="16.5">
      <c r="A33" s="253" t="s">
        <v>177</v>
      </c>
      <c r="B33" s="141">
        <v>-196.1</v>
      </c>
      <c r="C33" s="141">
        <v>-228.8</v>
      </c>
      <c r="D33" s="141">
        <v>-468.9</v>
      </c>
      <c r="E33" s="141">
        <v>-360.8</v>
      </c>
      <c r="F33" s="141">
        <v>-227.473161122</v>
      </c>
      <c r="G33" s="141">
        <v>-377.90556596700003</v>
      </c>
      <c r="H33" s="141">
        <v>-123.955236661</v>
      </c>
      <c r="I33" s="141">
        <v>-179</v>
      </c>
      <c r="J33" s="141">
        <v>-134.75063529</v>
      </c>
      <c r="K33" s="141">
        <v>-21.443433500000054</v>
      </c>
      <c r="L33" s="141">
        <v>-396.49999999999994</v>
      </c>
      <c r="M33" s="141">
        <v>394.8</v>
      </c>
      <c r="N33" s="141">
        <v>-383.2496718500001</v>
      </c>
      <c r="O33" s="141">
        <v>-329</v>
      </c>
      <c r="P33" s="141">
        <v>300</v>
      </c>
      <c r="Q33" s="141">
        <v>-402.9</v>
      </c>
      <c r="R33" s="141">
        <v>200</v>
      </c>
    </row>
    <row r="34" spans="1:18" ht="16.5">
      <c r="A34" s="253" t="s">
        <v>178</v>
      </c>
      <c r="B34" s="162"/>
      <c r="C34" s="162"/>
      <c r="D34" s="162"/>
      <c r="E34" s="162" t="s">
        <v>156</v>
      </c>
      <c r="F34" s="162">
        <v>1137.3</v>
      </c>
      <c r="G34" s="162">
        <v>764.9694444071685</v>
      </c>
      <c r="H34" s="162">
        <v>1760.1217548122747</v>
      </c>
      <c r="I34" s="162">
        <v>2475</v>
      </c>
      <c r="J34" s="162">
        <v>1613.1924031435522</v>
      </c>
      <c r="K34" s="162">
        <v>4444.399299832697</v>
      </c>
      <c r="L34" s="162">
        <v>2328.6</v>
      </c>
      <c r="M34" s="162">
        <v>3263.7</v>
      </c>
      <c r="N34" s="162">
        <v>4851.55097508368</v>
      </c>
      <c r="O34" s="162">
        <v>10329.473</v>
      </c>
      <c r="P34" s="162">
        <v>16400</v>
      </c>
      <c r="Q34" s="162">
        <v>2912.9</v>
      </c>
      <c r="R34" s="162">
        <v>7900</v>
      </c>
    </row>
    <row r="35" spans="1:18" ht="16.5">
      <c r="A35" s="146" t="s">
        <v>179</v>
      </c>
      <c r="B35" s="141">
        <v>-1811.1000000000022</v>
      </c>
      <c r="C35" s="141">
        <v>1008.7528036666699</v>
      </c>
      <c r="D35" s="141">
        <v>-1963.0162836000018</v>
      </c>
      <c r="E35" s="141">
        <v>-724.3770196512596</v>
      </c>
      <c r="F35" s="141">
        <v>-2343.778163410334</v>
      </c>
      <c r="G35" s="141">
        <v>4616.038138143485</v>
      </c>
      <c r="H35" s="141">
        <v>4395.615985929595</v>
      </c>
      <c r="I35" s="141">
        <v>-1734.0191177456436</v>
      </c>
      <c r="J35" s="141">
        <v>748.4413981779362</v>
      </c>
      <c r="K35" s="141">
        <v>0</v>
      </c>
      <c r="L35" s="141">
        <v>364.1553617616044</v>
      </c>
      <c r="M35" s="141">
        <v>-775.9628546130025</v>
      </c>
      <c r="N35" s="141">
        <v>-468.5929769000327</v>
      </c>
      <c r="O35" s="141">
        <v>-490</v>
      </c>
      <c r="P35" s="141">
        <v>0</v>
      </c>
      <c r="Q35" s="141">
        <v>-35.7</v>
      </c>
      <c r="R35" s="141">
        <v>0</v>
      </c>
    </row>
    <row r="36" spans="2:18" ht="16.5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  <row r="37" spans="1:18" ht="16.5">
      <c r="A37" s="146" t="s">
        <v>185</v>
      </c>
      <c r="B37" s="255">
        <v>1011.0609700000023</v>
      </c>
      <c r="C37" s="255">
        <v>-2039.1479136666676</v>
      </c>
      <c r="D37" s="255">
        <v>-2850.9241704000015</v>
      </c>
      <c r="E37" s="255">
        <v>-2170.998754569995</v>
      </c>
      <c r="F37" s="255">
        <v>-2857.564556933332</v>
      </c>
      <c r="G37" s="255">
        <v>-2450.883597852011</v>
      </c>
      <c r="H37" s="255">
        <v>-606.5368713533098</v>
      </c>
      <c r="I37" s="255">
        <v>-824.9727027206827</v>
      </c>
      <c r="J37" s="255">
        <v>-2040.5614812335116</v>
      </c>
      <c r="K37" s="255">
        <v>-7916.581500048182</v>
      </c>
      <c r="L37" s="255">
        <v>-6985.357540000012</v>
      </c>
      <c r="M37" s="255">
        <v>-6370.080000000031</v>
      </c>
      <c r="N37" s="255">
        <v>-15315.406148035137</v>
      </c>
      <c r="O37" s="255">
        <v>-16281.543000000005</v>
      </c>
      <c r="P37" s="255">
        <v>-44812.862327291485</v>
      </c>
      <c r="Q37" s="255">
        <v>-43379.39831909197</v>
      </c>
      <c r="R37" s="255">
        <v>59746.04256082511</v>
      </c>
    </row>
    <row r="38" spans="1:18" ht="16.5">
      <c r="A38" s="146" t="s">
        <v>186</v>
      </c>
      <c r="B38" s="255">
        <v>-1633.83903</v>
      </c>
      <c r="C38" s="255">
        <v>-2779.0951099999993</v>
      </c>
      <c r="D38" s="255">
        <v>-2808.7962</v>
      </c>
      <c r="E38" s="255">
        <v>-2450.360429999998</v>
      </c>
      <c r="F38" s="255">
        <v>-3491.010814544666</v>
      </c>
      <c r="G38" s="255">
        <v>-2542.9364340330003</v>
      </c>
      <c r="H38" s="255">
        <v>-2348.368985378999</v>
      </c>
      <c r="I38" s="255">
        <v>-4488.993559999995</v>
      </c>
      <c r="J38" s="255">
        <v>-7501.122401109997</v>
      </c>
      <c r="K38" s="255">
        <v>-11290.702381620005</v>
      </c>
      <c r="L38" s="255">
        <v>-11283.557540000005</v>
      </c>
      <c r="M38" s="255">
        <v>-4795.980000000022</v>
      </c>
      <c r="N38" s="255">
        <v>-11439.592191269992</v>
      </c>
      <c r="O38" s="255">
        <v>-8457.743000000002</v>
      </c>
      <c r="P38" s="255">
        <v>-11691.841</v>
      </c>
      <c r="Q38" s="255">
        <v>-8412.418303077598</v>
      </c>
      <c r="R38" s="255">
        <v>37051.8</v>
      </c>
    </row>
    <row r="39" spans="1:18" ht="16.5">
      <c r="A39" s="146" t="s">
        <v>180</v>
      </c>
      <c r="B39" s="162">
        <v>-9585.251</v>
      </c>
      <c r="C39" s="141">
        <v>-13568.06919633333</v>
      </c>
      <c r="D39" s="141">
        <v>-16484.539572</v>
      </c>
      <c r="E39" s="141">
        <v>-15069.096026471256</v>
      </c>
      <c r="F39" s="141">
        <v>-16816.918627388335</v>
      </c>
      <c r="G39" s="141">
        <v>-8878.116473069957</v>
      </c>
      <c r="H39" s="141">
        <v>-13661.874654261683</v>
      </c>
      <c r="I39" s="141">
        <v>-25398.01267774564</v>
      </c>
      <c r="J39" s="141">
        <v>-26664.473406075616</v>
      </c>
      <c r="K39" s="141">
        <v>-39010.40168145269</v>
      </c>
      <c r="L39" s="141">
        <v>-39569.20217823841</v>
      </c>
      <c r="M39" s="141">
        <v>-42937.14285461302</v>
      </c>
      <c r="N39" s="141">
        <v>-46315.64914401673</v>
      </c>
      <c r="O39" s="141">
        <v>-52696.64300000001</v>
      </c>
      <c r="P39" s="141">
        <v>-91564.34099999999</v>
      </c>
      <c r="Q39" s="141">
        <v>-77253.9183030776</v>
      </c>
      <c r="R39" s="141">
        <v>14029.5</v>
      </c>
    </row>
    <row r="40" spans="2:18" ht="16.5">
      <c r="B40" s="162"/>
      <c r="C40" s="162"/>
      <c r="D40" s="162"/>
      <c r="E40" s="162"/>
      <c r="F40" s="162"/>
      <c r="G40" s="162"/>
      <c r="H40" s="163"/>
      <c r="I40" s="163"/>
      <c r="J40" s="163"/>
      <c r="K40" s="164"/>
      <c r="L40" s="164"/>
      <c r="M40" s="164"/>
      <c r="N40" s="164"/>
      <c r="O40" s="162"/>
      <c r="P40" s="162"/>
      <c r="Q40" s="162"/>
      <c r="R40" s="162"/>
    </row>
    <row r="41" spans="1:18" ht="16.5">
      <c r="A41" s="146" t="s">
        <v>181</v>
      </c>
      <c r="B41" s="141">
        <v>6855</v>
      </c>
      <c r="C41" s="141">
        <v>9637.347196333332</v>
      </c>
      <c r="D41" s="141">
        <v>9433.879318</v>
      </c>
      <c r="E41" s="141">
        <v>10338.151682250002</v>
      </c>
      <c r="F41" s="141">
        <v>9329.130828166666</v>
      </c>
      <c r="G41" s="141">
        <v>9105.952134921266</v>
      </c>
      <c r="H41" s="141">
        <v>14323.78735068669</v>
      </c>
      <c r="I41" s="141">
        <v>19268.020857279313</v>
      </c>
      <c r="J41" s="141">
        <v>22635.21155516649</v>
      </c>
      <c r="K41" s="141">
        <v>25300.26431507181</v>
      </c>
      <c r="L41" s="141">
        <v>28343.000000000004</v>
      </c>
      <c r="M41" s="141">
        <v>28631.6</v>
      </c>
      <c r="N41" s="141">
        <v>21937.94871584788</v>
      </c>
      <c r="O41" s="141">
        <v>21955.4</v>
      </c>
      <c r="P41" s="141">
        <v>24858.578672708507</v>
      </c>
      <c r="Q41" s="141">
        <v>23715.919983985634</v>
      </c>
      <c r="R41" s="141">
        <v>22494.242560825107</v>
      </c>
    </row>
    <row r="42" spans="1:18" ht="16.5">
      <c r="A42" s="253" t="s">
        <v>182</v>
      </c>
      <c r="B42" s="141">
        <v>3810</v>
      </c>
      <c r="C42" s="141">
        <v>5984.982330333332</v>
      </c>
      <c r="D42" s="141">
        <v>6125.509163999999</v>
      </c>
      <c r="E42" s="141">
        <v>6171.49841625</v>
      </c>
      <c r="F42" s="141">
        <v>5461.0433882</v>
      </c>
      <c r="G42" s="141">
        <v>4068.892874006242</v>
      </c>
      <c r="H42" s="141">
        <v>8383.811482809062</v>
      </c>
      <c r="I42" s="141">
        <v>11189.429578173034</v>
      </c>
      <c r="J42" s="141">
        <v>13798.48188163649</v>
      </c>
      <c r="K42" s="141">
        <v>16175.359701760126</v>
      </c>
      <c r="L42" s="141">
        <v>17106.300000000003</v>
      </c>
      <c r="M42" s="141">
        <v>16374.8</v>
      </c>
      <c r="N42" s="141">
        <v>13266.36945554788</v>
      </c>
      <c r="O42" s="141">
        <v>15362</v>
      </c>
      <c r="P42" s="141">
        <v>15714.684453543478</v>
      </c>
      <c r="Q42" s="141">
        <v>14992.337413199872</v>
      </c>
      <c r="R42" s="141">
        <v>14220.037618358301</v>
      </c>
    </row>
    <row r="43" spans="1:18" ht="16.5">
      <c r="A43" s="253" t="s">
        <v>183</v>
      </c>
      <c r="B43" s="141">
        <v>3045</v>
      </c>
      <c r="C43" s="141">
        <v>3652.364866</v>
      </c>
      <c r="D43" s="141">
        <v>3308.370154</v>
      </c>
      <c r="E43" s="141">
        <v>4166.653266</v>
      </c>
      <c r="F43" s="141">
        <v>3868.0874399666664</v>
      </c>
      <c r="G43" s="141">
        <v>5037.059260915024</v>
      </c>
      <c r="H43" s="141">
        <v>5939.975867877629</v>
      </c>
      <c r="I43" s="141">
        <v>8078.59127910628</v>
      </c>
      <c r="J43" s="141">
        <v>8836.72967353</v>
      </c>
      <c r="K43" s="141">
        <v>9124.904613311684</v>
      </c>
      <c r="L43" s="141">
        <v>11236.7</v>
      </c>
      <c r="M43" s="141">
        <v>12256.8</v>
      </c>
      <c r="N43" s="141">
        <v>8671.579260299999</v>
      </c>
      <c r="O43" s="141">
        <v>6593.4</v>
      </c>
      <c r="P43" s="141">
        <v>9143.894219165028</v>
      </c>
      <c r="Q43" s="141">
        <v>8723.582570785762</v>
      </c>
      <c r="R43" s="141">
        <v>8274.204942466804</v>
      </c>
    </row>
    <row r="44" spans="1:18" ht="16.5">
      <c r="A44" s="253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</row>
    <row r="45" spans="1:18" ht="16.5">
      <c r="A45" s="146" t="s">
        <v>184</v>
      </c>
      <c r="B45" s="141">
        <v>-2730.251</v>
      </c>
      <c r="C45" s="141">
        <v>-3930.721999999998</v>
      </c>
      <c r="D45" s="141">
        <v>-7050.660254000002</v>
      </c>
      <c r="E45" s="141">
        <v>-4730.944344221254</v>
      </c>
      <c r="F45" s="141">
        <v>-7487.787799221669</v>
      </c>
      <c r="G45" s="141">
        <v>227.83566185130985</v>
      </c>
      <c r="H45" s="141">
        <v>661.9126964250081</v>
      </c>
      <c r="I45" s="141">
        <v>-6129.991820466326</v>
      </c>
      <c r="J45" s="141">
        <v>-4029.261850909126</v>
      </c>
      <c r="K45" s="141">
        <v>-13710.13736638088</v>
      </c>
      <c r="L45" s="141">
        <v>-11226.202178238407</v>
      </c>
      <c r="M45" s="141">
        <v>-14305.54285461302</v>
      </c>
      <c r="N45" s="141">
        <v>-24377.70042816885</v>
      </c>
      <c r="O45" s="141">
        <v>-30741.24300000001</v>
      </c>
      <c r="P45" s="141">
        <v>-66705.76232729148</v>
      </c>
      <c r="Q45" s="141">
        <v>-53537.998319091974</v>
      </c>
      <c r="R45" s="141">
        <v>36523.74256082511</v>
      </c>
    </row>
    <row r="46" spans="2:18" ht="16.5"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</row>
    <row r="47" spans="1:18" ht="16.5">
      <c r="A47" s="146" t="s">
        <v>187</v>
      </c>
      <c r="B47" s="256">
        <v>0.013236073040853733</v>
      </c>
      <c r="C47" s="256">
        <v>-0.02066161195190926</v>
      </c>
      <c r="D47" s="256">
        <v>-0.023929974246359585</v>
      </c>
      <c r="E47" s="256">
        <v>-0.016308794930179844</v>
      </c>
      <c r="F47" s="256">
        <v>-0.01852300305161846</v>
      </c>
      <c r="G47" s="256">
        <v>-0.013759762329559645</v>
      </c>
      <c r="H47" s="256">
        <v>-0.0028727654860563165</v>
      </c>
      <c r="I47" s="256">
        <v>-0.00340844272159511</v>
      </c>
      <c r="J47" s="256">
        <v>-0.007305182968341625</v>
      </c>
      <c r="K47" s="256">
        <v>-0.026364883685256975</v>
      </c>
      <c r="L47" s="256">
        <v>-0.02025684505221004</v>
      </c>
      <c r="M47" s="256">
        <v>-0.01668908005548992</v>
      </c>
      <c r="N47" s="256">
        <v>-0.035360477000395865</v>
      </c>
      <c r="O47" s="256">
        <v>-0.033762783742617916</v>
      </c>
      <c r="P47" s="256">
        <v>-0.08427000706434429</v>
      </c>
      <c r="Q47" s="256">
        <v>-0.07327305186951255</v>
      </c>
      <c r="R47" s="256">
        <v>0.08700229579073959</v>
      </c>
    </row>
    <row r="48" spans="1:18" ht="16.5">
      <c r="A48" s="146" t="s">
        <v>188</v>
      </c>
      <c r="B48" s="256">
        <v>-0.021389029326369473</v>
      </c>
      <c r="C48" s="256">
        <v>-0.028159107220926644</v>
      </c>
      <c r="D48" s="256">
        <v>-0.02357636215902652</v>
      </c>
      <c r="E48" s="256">
        <v>-0.018407392299869162</v>
      </c>
      <c r="F48" s="256">
        <v>-0.02262906145519936</v>
      </c>
      <c r="G48" s="256">
        <v>-0.014276565799427569</v>
      </c>
      <c r="H48" s="256">
        <v>-0.011122676441202083</v>
      </c>
      <c r="I48" s="256">
        <v>-0.018546646908933793</v>
      </c>
      <c r="J48" s="256">
        <v>-0.026853918449401465</v>
      </c>
      <c r="K48" s="256">
        <v>-0.037601843044810894</v>
      </c>
      <c r="L48" s="256">
        <v>-0.03272119936833985</v>
      </c>
      <c r="M48" s="256">
        <v>-0.012565068910363533</v>
      </c>
      <c r="N48" s="256">
        <v>-0.026411930095971144</v>
      </c>
      <c r="O48" s="256">
        <v>-0.017538690765343336</v>
      </c>
      <c r="P48" s="256">
        <v>-0.021986355534918598</v>
      </c>
      <c r="Q48" s="256">
        <v>-0.014209592261637075</v>
      </c>
      <c r="R48" s="256">
        <v>0.05395489851729531</v>
      </c>
    </row>
    <row r="49" spans="1:18" ht="16.5">
      <c r="A49" s="146" t="s">
        <v>189</v>
      </c>
      <c r="B49" s="256">
        <v>-0.12548311735435302</v>
      </c>
      <c r="C49" s="256">
        <v>-0.13747809994185567</v>
      </c>
      <c r="D49" s="256">
        <v>-0.13836727455494138</v>
      </c>
      <c r="E49" s="256">
        <v>-0.1132008004894432</v>
      </c>
      <c r="F49" s="256">
        <v>-0.1090088531151952</v>
      </c>
      <c r="G49" s="256">
        <v>-0.049843563648087716</v>
      </c>
      <c r="H49" s="256">
        <v>-0.06470729783338894</v>
      </c>
      <c r="I49" s="256">
        <v>-0.1049339828687063</v>
      </c>
      <c r="J49" s="256">
        <v>-0.09545846022150367</v>
      </c>
      <c r="K49" s="256">
        <v>-0.12991778115849545</v>
      </c>
      <c r="L49" s="256">
        <v>-0.11474676747385877</v>
      </c>
      <c r="M49" s="256">
        <v>-0.11249174491601993</v>
      </c>
      <c r="N49" s="256">
        <v>-0.10693437904847986</v>
      </c>
      <c r="O49" s="256">
        <v>-0.10927621304509898</v>
      </c>
      <c r="P49" s="256">
        <v>-0.1721855570518384</v>
      </c>
      <c r="Q49" s="256">
        <v>-0.1304912143157402</v>
      </c>
      <c r="R49" s="256">
        <v>0.0204297834045416</v>
      </c>
    </row>
    <row r="50" spans="1:18" ht="16.5">
      <c r="A50" s="146" t="s">
        <v>190</v>
      </c>
      <c r="B50" s="256">
        <v>-0.03574245542864133</v>
      </c>
      <c r="C50" s="256">
        <v>-0.039827936026865664</v>
      </c>
      <c r="D50" s="256">
        <v>-0.05918155244177486</v>
      </c>
      <c r="E50" s="256">
        <v>-0.0355394036839421</v>
      </c>
      <c r="F50" s="256">
        <v>-0.04853654694111265</v>
      </c>
      <c r="G50" s="256">
        <v>0.0012791160543158678</v>
      </c>
      <c r="H50" s="256">
        <v>0.003135044279879555</v>
      </c>
      <c r="I50" s="256">
        <v>-0.025326566485170305</v>
      </c>
      <c r="J50" s="256">
        <v>-0.014424703846931855</v>
      </c>
      <c r="K50" s="256">
        <v>-0.04565937671093607</v>
      </c>
      <c r="L50" s="256">
        <v>-0.0325548744995747</v>
      </c>
      <c r="M50" s="256">
        <v>-0.03747933305984812</v>
      </c>
      <c r="N50" s="256">
        <v>-0.05628366019032376</v>
      </c>
      <c r="O50" s="256">
        <v>-0.06374763985134989</v>
      </c>
      <c r="P50" s="256">
        <v>-0.1254393218959794</v>
      </c>
      <c r="Q50" s="256">
        <v>-0.09043215627308906</v>
      </c>
      <c r="R50" s="256">
        <v>0.05318594031440141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2" width="12.7109375" style="1" customWidth="1"/>
    <col min="3" max="3" width="19.140625" style="1" bestFit="1" customWidth="1"/>
    <col min="4" max="6" width="15.28125" style="1" customWidth="1"/>
    <col min="7" max="7" width="10.7109375" style="1" customWidth="1"/>
    <col min="8" max="9" width="15.28125" style="1" bestFit="1" customWidth="1"/>
    <col min="10" max="11" width="15.28125" style="1" customWidth="1"/>
    <col min="12" max="12" width="12.7109375" style="1" customWidth="1"/>
    <col min="13" max="13" width="12.28125" style="1" customWidth="1"/>
    <col min="14" max="14" width="11.421875" style="1" bestFit="1" customWidth="1"/>
    <col min="15" max="15" width="11.7109375" style="1" bestFit="1" customWidth="1"/>
    <col min="16" max="16" width="9.28125" style="1" bestFit="1" customWidth="1"/>
    <col min="17" max="17" width="9.140625" style="1" customWidth="1"/>
    <col min="18" max="18" width="10.8515625" style="1" customWidth="1"/>
    <col min="19" max="19" width="9.140625" style="1" customWidth="1"/>
    <col min="20" max="21" width="10.7109375" style="1" bestFit="1" customWidth="1"/>
    <col min="22" max="22" width="9.28125" style="1" bestFit="1" customWidth="1"/>
    <col min="23" max="23" width="9.140625" style="1" customWidth="1"/>
    <col min="24" max="24" width="9.28125" style="1" bestFit="1" customWidth="1"/>
    <col min="25" max="16384" width="9.140625" style="1" customWidth="1"/>
  </cols>
  <sheetData>
    <row r="1" s="9" customFormat="1" ht="16.5">
      <c r="A1" s="9" t="s">
        <v>23</v>
      </c>
    </row>
    <row r="2" s="9" customFormat="1" ht="16.5">
      <c r="A2" s="9" t="s">
        <v>22</v>
      </c>
    </row>
    <row r="3" spans="1:2" ht="16.5">
      <c r="A3" s="2" t="s">
        <v>13</v>
      </c>
      <c r="B3" s="3">
        <v>42675</v>
      </c>
    </row>
    <row r="4" spans="1:2" ht="16.5">
      <c r="A4" s="4" t="s">
        <v>16</v>
      </c>
      <c r="B4" s="5" t="s">
        <v>17</v>
      </c>
    </row>
    <row r="5" spans="1:2" ht="16.5">
      <c r="A5" s="4"/>
      <c r="B5" s="6"/>
    </row>
    <row r="6" spans="1:4" ht="16.5">
      <c r="A6" s="8" t="s">
        <v>9</v>
      </c>
      <c r="B6" s="8" t="s">
        <v>12</v>
      </c>
      <c r="C6" s="8" t="s">
        <v>24</v>
      </c>
      <c r="D6" s="7" t="s">
        <v>25</v>
      </c>
    </row>
    <row r="7" spans="1:4" ht="16.5">
      <c r="A7" s="260">
        <v>2007</v>
      </c>
      <c r="B7" s="11" t="s">
        <v>6</v>
      </c>
      <c r="C7" s="21">
        <v>64030</v>
      </c>
      <c r="D7" s="12"/>
    </row>
    <row r="8" spans="1:4" ht="16.5">
      <c r="A8" s="260"/>
      <c r="B8" s="13" t="s">
        <v>2</v>
      </c>
      <c r="C8" s="22">
        <v>74513</v>
      </c>
      <c r="D8" s="14"/>
    </row>
    <row r="9" spans="1:4" ht="16.5">
      <c r="A9" s="260"/>
      <c r="B9" s="13" t="s">
        <v>7</v>
      </c>
      <c r="C9" s="22">
        <v>66462</v>
      </c>
      <c r="D9" s="14"/>
    </row>
    <row r="10" spans="1:4" ht="16.5">
      <c r="A10" s="260"/>
      <c r="B10" s="16" t="s">
        <v>3</v>
      </c>
      <c r="C10" s="23">
        <v>56540</v>
      </c>
      <c r="D10" s="18"/>
    </row>
    <row r="11" spans="1:4" ht="16.5">
      <c r="A11" s="260">
        <v>2008</v>
      </c>
      <c r="B11" s="11" t="s">
        <v>6</v>
      </c>
      <c r="C11" s="21">
        <v>68071</v>
      </c>
      <c r="D11" s="19">
        <f aca="true" t="shared" si="0" ref="D11:D45">+C11/C7-1</f>
        <v>0.06311104169920356</v>
      </c>
    </row>
    <row r="12" spans="1:4" ht="16.5">
      <c r="A12" s="260"/>
      <c r="B12" s="13" t="s">
        <v>2</v>
      </c>
      <c r="C12" s="22">
        <v>71921</v>
      </c>
      <c r="D12" s="15">
        <f t="shared" si="0"/>
        <v>-0.03478587629004337</v>
      </c>
    </row>
    <row r="13" spans="1:4" ht="16.5">
      <c r="A13" s="260"/>
      <c r="B13" s="13" t="s">
        <v>7</v>
      </c>
      <c r="C13" s="22">
        <v>72425</v>
      </c>
      <c r="D13" s="15">
        <f t="shared" si="0"/>
        <v>0.08972044175619143</v>
      </c>
    </row>
    <row r="14" spans="1:4" ht="16.5">
      <c r="A14" s="260"/>
      <c r="B14" s="16" t="s">
        <v>4</v>
      </c>
      <c r="C14" s="23">
        <v>69921</v>
      </c>
      <c r="D14" s="20">
        <f t="shared" si="0"/>
        <v>0.23666430845419173</v>
      </c>
    </row>
    <row r="15" spans="1:4" ht="16.5">
      <c r="A15" s="260">
        <v>2009</v>
      </c>
      <c r="B15" s="11" t="s">
        <v>6</v>
      </c>
      <c r="C15" s="21">
        <v>73170.55660333858</v>
      </c>
      <c r="D15" s="19">
        <f t="shared" si="0"/>
        <v>0.07491525911678365</v>
      </c>
    </row>
    <row r="16" spans="1:4" ht="16.5">
      <c r="A16" s="260"/>
      <c r="B16" s="13" t="s">
        <v>5</v>
      </c>
      <c r="C16" s="22">
        <v>76580.57369521858</v>
      </c>
      <c r="D16" s="15">
        <f t="shared" si="0"/>
        <v>0.06478738748374724</v>
      </c>
    </row>
    <row r="17" spans="1:4" ht="16.5">
      <c r="A17" s="260"/>
      <c r="B17" s="13" t="s">
        <v>7</v>
      </c>
      <c r="C17" s="22">
        <v>76362.51934414866</v>
      </c>
      <c r="D17" s="15">
        <f t="shared" si="0"/>
        <v>0.05436685321572199</v>
      </c>
    </row>
    <row r="18" spans="1:4" ht="16.5">
      <c r="A18" s="260"/>
      <c r="B18" s="16" t="s">
        <v>4</v>
      </c>
      <c r="C18" s="23">
        <v>74156.29917836198</v>
      </c>
      <c r="D18" s="20">
        <f t="shared" si="0"/>
        <v>0.060572634521273816</v>
      </c>
    </row>
    <row r="19" spans="1:4" ht="16.5">
      <c r="A19" s="260">
        <v>2010</v>
      </c>
      <c r="B19" s="11" t="s">
        <v>6</v>
      </c>
      <c r="C19" s="24">
        <v>79034.11360211519</v>
      </c>
      <c r="D19" s="19">
        <f t="shared" si="0"/>
        <v>0.08013547075449012</v>
      </c>
    </row>
    <row r="20" spans="1:4" ht="16.5">
      <c r="A20" s="260"/>
      <c r="B20" s="13" t="s">
        <v>2</v>
      </c>
      <c r="C20" s="25">
        <v>82386.94650736457</v>
      </c>
      <c r="D20" s="15">
        <f t="shared" si="0"/>
        <v>0.07582044024969892</v>
      </c>
    </row>
    <row r="21" spans="1:4" ht="16.5">
      <c r="A21" s="260"/>
      <c r="B21" s="13" t="s">
        <v>7</v>
      </c>
      <c r="C21" s="25">
        <v>80839.39459318669</v>
      </c>
      <c r="D21" s="15">
        <f t="shared" si="0"/>
        <v>0.058626604877476174</v>
      </c>
    </row>
    <row r="22" spans="1:4" ht="16.5">
      <c r="A22" s="260"/>
      <c r="B22" s="16" t="s">
        <v>3</v>
      </c>
      <c r="C22" s="26">
        <v>78090.74306792913</v>
      </c>
      <c r="D22" s="20">
        <f t="shared" si="0"/>
        <v>0.05305609817588053</v>
      </c>
    </row>
    <row r="23" spans="1:4" ht="16.5">
      <c r="A23" s="260">
        <v>2011</v>
      </c>
      <c r="B23" s="11" t="s">
        <v>6</v>
      </c>
      <c r="C23" s="24">
        <v>85537.97209715177</v>
      </c>
      <c r="D23" s="19">
        <f t="shared" si="0"/>
        <v>0.08229178766752843</v>
      </c>
    </row>
    <row r="24" spans="1:4" ht="16.5">
      <c r="A24" s="260"/>
      <c r="B24" s="13" t="s">
        <v>2</v>
      </c>
      <c r="C24" s="25">
        <v>86751.7225797103</v>
      </c>
      <c r="D24" s="15">
        <f t="shared" si="0"/>
        <v>0.05297897612888902</v>
      </c>
    </row>
    <row r="25" spans="1:4" ht="16.5">
      <c r="A25" s="260"/>
      <c r="B25" s="13" t="s">
        <v>7</v>
      </c>
      <c r="C25" s="25">
        <v>86635.36701987688</v>
      </c>
      <c r="D25" s="15">
        <f t="shared" si="0"/>
        <v>0.07169737546721655</v>
      </c>
    </row>
    <row r="26" spans="1:4" ht="16.5">
      <c r="A26" s="260"/>
      <c r="B26" s="16" t="s">
        <v>4</v>
      </c>
      <c r="C26" s="26">
        <v>84227.47421911267</v>
      </c>
      <c r="D26" s="20">
        <f t="shared" si="0"/>
        <v>0.07858461720418464</v>
      </c>
    </row>
    <row r="27" spans="1:4" ht="16.5">
      <c r="A27" s="260">
        <v>2012</v>
      </c>
      <c r="B27" s="11" t="s">
        <v>6</v>
      </c>
      <c r="C27" s="24">
        <v>90325.07162465494</v>
      </c>
      <c r="D27" s="19">
        <f t="shared" si="0"/>
        <v>0.055964613260484075</v>
      </c>
    </row>
    <row r="28" spans="1:4" ht="16.5">
      <c r="A28" s="260"/>
      <c r="B28" s="13" t="s">
        <v>5</v>
      </c>
      <c r="C28" s="25">
        <v>93614.40355808554</v>
      </c>
      <c r="D28" s="15">
        <f t="shared" si="0"/>
        <v>0.07910714363129312</v>
      </c>
    </row>
    <row r="29" spans="1:4" ht="16.5">
      <c r="A29" s="260"/>
      <c r="B29" s="13" t="s">
        <v>7</v>
      </c>
      <c r="C29" s="25">
        <v>92841.35418342976</v>
      </c>
      <c r="D29" s="15">
        <f t="shared" si="0"/>
        <v>0.07163341458608974</v>
      </c>
    </row>
    <row r="30" spans="1:4" ht="16.5">
      <c r="A30" s="260"/>
      <c r="B30" s="16" t="s">
        <v>4</v>
      </c>
      <c r="C30" s="26">
        <v>91072.46376994958</v>
      </c>
      <c r="D30" s="20">
        <f t="shared" si="0"/>
        <v>0.08126789523606126</v>
      </c>
    </row>
    <row r="31" spans="1:4" ht="16.5">
      <c r="A31" s="260">
        <v>2013</v>
      </c>
      <c r="B31" s="11" t="s">
        <v>6</v>
      </c>
      <c r="C31" s="24">
        <v>98077.49269274724</v>
      </c>
      <c r="D31" s="19">
        <f t="shared" si="0"/>
        <v>0.08582800908597576</v>
      </c>
    </row>
    <row r="32" spans="1:4" ht="16.5">
      <c r="A32" s="260"/>
      <c r="B32" s="13" t="s">
        <v>5</v>
      </c>
      <c r="C32" s="25">
        <v>100790.69139044605</v>
      </c>
      <c r="D32" s="15">
        <f t="shared" si="0"/>
        <v>0.07665794535461412</v>
      </c>
    </row>
    <row r="33" spans="1:4" ht="16.5">
      <c r="A33" s="260"/>
      <c r="B33" s="13" t="s">
        <v>7</v>
      </c>
      <c r="C33" s="25">
        <v>99165.29259116248</v>
      </c>
      <c r="D33" s="15">
        <f t="shared" si="0"/>
        <v>0.06811553389493108</v>
      </c>
    </row>
    <row r="34" spans="1:4" ht="16.5">
      <c r="A34" s="260"/>
      <c r="B34" s="16" t="s">
        <v>4</v>
      </c>
      <c r="C34" s="26">
        <v>96090.73364707065</v>
      </c>
      <c r="D34" s="20">
        <f t="shared" si="0"/>
        <v>0.05510194486225051</v>
      </c>
    </row>
    <row r="35" spans="1:4" ht="16.5">
      <c r="A35" s="260">
        <v>2014</v>
      </c>
      <c r="B35" s="11" t="s">
        <v>6</v>
      </c>
      <c r="C35" s="24">
        <v>106414.06427265875</v>
      </c>
      <c r="D35" s="19">
        <f t="shared" si="0"/>
        <v>0.0849998440113875</v>
      </c>
    </row>
    <row r="36" spans="1:4" ht="16.5">
      <c r="A36" s="260"/>
      <c r="B36" s="13" t="s">
        <v>5</v>
      </c>
      <c r="C36" s="25">
        <v>109915.80841816711</v>
      </c>
      <c r="D36" s="15">
        <f t="shared" si="0"/>
        <v>0.09053531533355508</v>
      </c>
    </row>
    <row r="37" spans="1:4" ht="16.5">
      <c r="A37" s="260"/>
      <c r="B37" s="13" t="s">
        <v>7</v>
      </c>
      <c r="C37" s="25">
        <v>105685.34911059942</v>
      </c>
      <c r="D37" s="15">
        <f t="shared" si="0"/>
        <v>0.06574938014167664</v>
      </c>
    </row>
    <row r="38" spans="1:4" ht="16.5">
      <c r="A38" s="260"/>
      <c r="B38" s="16" t="s">
        <v>4</v>
      </c>
      <c r="C38" s="26">
        <v>101447.86861357564</v>
      </c>
      <c r="D38" s="20">
        <f t="shared" si="0"/>
        <v>0.05575079680607997</v>
      </c>
    </row>
    <row r="39" spans="1:4" ht="16.5">
      <c r="A39" s="260">
        <v>2015</v>
      </c>
      <c r="B39" s="11" t="s">
        <v>6</v>
      </c>
      <c r="C39" s="24">
        <v>112280.02501170413</v>
      </c>
      <c r="D39" s="19">
        <f t="shared" si="0"/>
        <v>0.05512392350709727</v>
      </c>
    </row>
    <row r="40" spans="1:7" ht="16.5">
      <c r="A40" s="260"/>
      <c r="B40" s="13" t="s">
        <v>5</v>
      </c>
      <c r="C40" s="25">
        <v>117772.56414828348</v>
      </c>
      <c r="D40" s="15">
        <f t="shared" si="0"/>
        <v>0.07147976112977195</v>
      </c>
      <c r="G40" s="95"/>
    </row>
    <row r="41" spans="1:5" ht="16.5">
      <c r="A41" s="260"/>
      <c r="B41" s="13" t="s">
        <v>7</v>
      </c>
      <c r="C41" s="25">
        <v>113825.39448995003</v>
      </c>
      <c r="D41" s="15">
        <f t="shared" si="0"/>
        <v>0.07702151194894657</v>
      </c>
      <c r="E41" s="167"/>
    </row>
    <row r="42" spans="1:4" ht="16.5">
      <c r="A42" s="260"/>
      <c r="B42" s="16" t="s">
        <v>4</v>
      </c>
      <c r="C42" s="26">
        <v>107508.20325926116</v>
      </c>
      <c r="D42" s="20">
        <f t="shared" si="0"/>
        <v>0.059738412728707946</v>
      </c>
    </row>
    <row r="43" spans="1:4" ht="16.5">
      <c r="A43" s="260">
        <v>2016</v>
      </c>
      <c r="B43" s="11" t="s">
        <v>6</v>
      </c>
      <c r="C43" s="25">
        <v>117870.07432124858</v>
      </c>
      <c r="D43" s="19">
        <f t="shared" si="0"/>
        <v>0.04978667673935533</v>
      </c>
    </row>
    <row r="44" spans="1:4" ht="16.5">
      <c r="A44" s="260"/>
      <c r="B44" s="13" t="s">
        <v>5</v>
      </c>
      <c r="C44" s="25">
        <v>121814.40813480315</v>
      </c>
      <c r="D44" s="15">
        <f t="shared" si="0"/>
        <v>0.034319062472230044</v>
      </c>
    </row>
    <row r="45" spans="1:4" ht="16.5">
      <c r="A45" s="260"/>
      <c r="B45" s="13" t="s">
        <v>7</v>
      </c>
      <c r="C45" s="25">
        <v>118059.80816491228</v>
      </c>
      <c r="D45" s="15">
        <f t="shared" si="0"/>
        <v>0.03720095760648667</v>
      </c>
    </row>
    <row r="46" spans="1:4" ht="16.5">
      <c r="A46" s="260"/>
      <c r="B46" s="16" t="s">
        <v>4</v>
      </c>
      <c r="C46" s="17"/>
      <c r="D46" s="17"/>
    </row>
  </sheetData>
  <sheetProtection/>
  <mergeCells count="10">
    <mergeCell ref="A39:A42"/>
    <mergeCell ref="A43:A46"/>
    <mergeCell ref="A7:A10"/>
    <mergeCell ref="A11:A14"/>
    <mergeCell ref="A15:A18"/>
    <mergeCell ref="A35:A38"/>
    <mergeCell ref="A19:A22"/>
    <mergeCell ref="A23:A26"/>
    <mergeCell ref="A27:A30"/>
    <mergeCell ref="A31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187"/>
  <sheetViews>
    <sheetView showGridLines="0" zoomScalePageLayoutView="0" workbookViewId="0" topLeftCell="A1">
      <pane xSplit="2" ySplit="6" topLeftCell="C114" activePane="bottomRight" state="frozen"/>
      <selection pane="topLeft" activeCell="Y95" sqref="Y95"/>
      <selection pane="topRight" activeCell="Y95" sqref="Y95"/>
      <selection pane="bottomLeft" activeCell="Y95" sqref="Y95"/>
      <selection pane="bottomRight" activeCell="R6" sqref="R6"/>
    </sheetView>
  </sheetViews>
  <sheetFormatPr defaultColWidth="8.8515625" defaultRowHeight="15"/>
  <cols>
    <col min="1" max="1" width="10.421875" style="1" customWidth="1"/>
    <col min="2" max="2" width="17.421875" style="35" bestFit="1" customWidth="1"/>
    <col min="3" max="8" width="10.140625" style="1" customWidth="1"/>
    <col min="9" max="9" width="10.140625" style="9" customWidth="1"/>
    <col min="10" max="10" width="10.140625" style="1" customWidth="1"/>
    <col min="11" max="11" width="3.421875" style="1" customWidth="1"/>
    <col min="12" max="16384" width="8.8515625" style="1" customWidth="1"/>
  </cols>
  <sheetData>
    <row r="1" ht="16.5">
      <c r="A1" s="9" t="s">
        <v>33</v>
      </c>
    </row>
    <row r="2" ht="16.5">
      <c r="A2" s="9" t="s">
        <v>34</v>
      </c>
    </row>
    <row r="3" spans="1:18" ht="16.5">
      <c r="A3" s="2" t="s">
        <v>13</v>
      </c>
      <c r="B3" s="3">
        <v>42644</v>
      </c>
      <c r="R3" s="9"/>
    </row>
    <row r="4" spans="1:19" ht="16.5">
      <c r="A4" s="2"/>
      <c r="B4" s="3"/>
      <c r="C4" s="273" t="s">
        <v>196</v>
      </c>
      <c r="D4" s="273"/>
      <c r="E4" s="273"/>
      <c r="F4" s="273"/>
      <c r="G4" s="273"/>
      <c r="H4" s="273"/>
      <c r="I4" s="273"/>
      <c r="J4" s="273"/>
      <c r="K4" s="169"/>
      <c r="L4" s="273" t="s">
        <v>197</v>
      </c>
      <c r="M4" s="273"/>
      <c r="N4" s="273"/>
      <c r="O4" s="273"/>
      <c r="P4" s="273"/>
      <c r="Q4" s="273"/>
      <c r="R4" s="273"/>
      <c r="S4" s="273"/>
    </row>
    <row r="5" spans="1:19" ht="16.5">
      <c r="A5" s="35"/>
      <c r="B5" s="1"/>
      <c r="C5" s="272" t="s">
        <v>44</v>
      </c>
      <c r="D5" s="272"/>
      <c r="E5" s="272"/>
      <c r="F5" s="274"/>
      <c r="G5" s="275" t="s">
        <v>42</v>
      </c>
      <c r="H5" s="269"/>
      <c r="I5" s="269"/>
      <c r="J5" s="274"/>
      <c r="K5" s="169"/>
      <c r="L5" s="272" t="s">
        <v>44</v>
      </c>
      <c r="M5" s="272"/>
      <c r="N5" s="272"/>
      <c r="O5" s="274"/>
      <c r="P5" s="275" t="s">
        <v>42</v>
      </c>
      <c r="Q5" s="269"/>
      <c r="R5" s="269"/>
      <c r="S5" s="274"/>
    </row>
    <row r="6" spans="1:19" ht="66">
      <c r="A6" s="36" t="s">
        <v>9</v>
      </c>
      <c r="B6" s="37" t="s">
        <v>0</v>
      </c>
      <c r="C6" s="249" t="s">
        <v>198</v>
      </c>
      <c r="D6" s="28" t="s">
        <v>43</v>
      </c>
      <c r="E6" s="28" t="s">
        <v>199</v>
      </c>
      <c r="F6" s="70" t="s">
        <v>200</v>
      </c>
      <c r="G6" s="69" t="s">
        <v>198</v>
      </c>
      <c r="H6" s="29" t="s">
        <v>43</v>
      </c>
      <c r="I6" s="29" t="s">
        <v>199</v>
      </c>
      <c r="J6" s="70" t="s">
        <v>200</v>
      </c>
      <c r="K6" s="28"/>
      <c r="L6" s="28" t="s">
        <v>201</v>
      </c>
      <c r="M6" s="28" t="s">
        <v>202</v>
      </c>
      <c r="N6" s="28" t="s">
        <v>203</v>
      </c>
      <c r="O6" s="70" t="s">
        <v>204</v>
      </c>
      <c r="P6" s="28" t="s">
        <v>201</v>
      </c>
      <c r="Q6" s="28" t="s">
        <v>202</v>
      </c>
      <c r="R6" s="28" t="s">
        <v>203</v>
      </c>
      <c r="S6" s="70" t="s">
        <v>204</v>
      </c>
    </row>
    <row r="7" spans="1:10" ht="16.5">
      <c r="A7" s="260">
        <v>2007</v>
      </c>
      <c r="B7" s="33">
        <v>39083</v>
      </c>
      <c r="C7" s="175">
        <v>67.34</v>
      </c>
      <c r="D7" s="175">
        <v>70.76</v>
      </c>
      <c r="E7" s="28">
        <v>63.81</v>
      </c>
      <c r="F7" s="175">
        <v>65.03</v>
      </c>
      <c r="G7" s="176">
        <v>59.76</v>
      </c>
      <c r="H7" s="177">
        <v>61.6</v>
      </c>
      <c r="I7" s="177">
        <v>57.53</v>
      </c>
      <c r="J7" s="178">
        <v>58.84</v>
      </c>
    </row>
    <row r="8" spans="1:10" ht="16.5">
      <c r="A8" s="260"/>
      <c r="B8" s="33">
        <v>39114</v>
      </c>
      <c r="C8" s="175">
        <v>68.27</v>
      </c>
      <c r="D8" s="175">
        <v>70.69</v>
      </c>
      <c r="E8" s="28">
        <v>65.29</v>
      </c>
      <c r="F8" s="175">
        <v>67.19</v>
      </c>
      <c r="G8" s="176">
        <v>61.23</v>
      </c>
      <c r="H8" s="177">
        <v>61.37</v>
      </c>
      <c r="I8" s="177">
        <v>59.79</v>
      </c>
      <c r="J8" s="178">
        <v>62.12</v>
      </c>
    </row>
    <row r="9" spans="1:10" ht="16.5">
      <c r="A9" s="260"/>
      <c r="B9" s="33">
        <v>39142</v>
      </c>
      <c r="C9" s="175">
        <v>68.55</v>
      </c>
      <c r="D9" s="175">
        <v>71.37</v>
      </c>
      <c r="E9" s="28">
        <v>66.07</v>
      </c>
      <c r="F9" s="175">
        <v>66.39</v>
      </c>
      <c r="G9" s="176">
        <v>61.51</v>
      </c>
      <c r="H9" s="177">
        <v>62.24</v>
      </c>
      <c r="I9" s="177">
        <v>61.01</v>
      </c>
      <c r="J9" s="178">
        <v>60.86</v>
      </c>
    </row>
    <row r="10" spans="1:10" ht="16.5">
      <c r="A10" s="260"/>
      <c r="B10" s="33">
        <v>39173</v>
      </c>
      <c r="C10" s="175">
        <v>68.97</v>
      </c>
      <c r="D10" s="175">
        <v>72.24</v>
      </c>
      <c r="E10" s="28">
        <v>66.13</v>
      </c>
      <c r="F10" s="175">
        <v>66.37</v>
      </c>
      <c r="G10" s="176">
        <v>61.96</v>
      </c>
      <c r="H10" s="177">
        <v>63.58</v>
      </c>
      <c r="I10" s="177">
        <v>60.67</v>
      </c>
      <c r="J10" s="178">
        <v>60.63</v>
      </c>
    </row>
    <row r="11" spans="1:10" ht="16.5">
      <c r="A11" s="260"/>
      <c r="B11" s="33">
        <v>39203</v>
      </c>
      <c r="C11" s="175">
        <v>69.29</v>
      </c>
      <c r="D11" s="175">
        <v>72.97</v>
      </c>
      <c r="E11" s="28">
        <v>66.36</v>
      </c>
      <c r="F11" s="175">
        <v>66.05</v>
      </c>
      <c r="G11" s="176">
        <v>61.89</v>
      </c>
      <c r="H11" s="177">
        <v>64.2</v>
      </c>
      <c r="I11" s="177">
        <v>60.42</v>
      </c>
      <c r="J11" s="178">
        <v>59.73</v>
      </c>
    </row>
    <row r="12" spans="1:10" ht="16.5">
      <c r="A12" s="260"/>
      <c r="B12" s="33">
        <v>39234</v>
      </c>
      <c r="C12" s="175">
        <v>69.06</v>
      </c>
      <c r="D12" s="175">
        <v>72.88</v>
      </c>
      <c r="E12" s="28">
        <v>64.54</v>
      </c>
      <c r="F12" s="175">
        <v>66.92</v>
      </c>
      <c r="G12" s="176">
        <v>61.32</v>
      </c>
      <c r="H12" s="177">
        <v>63.84</v>
      </c>
      <c r="I12" s="177">
        <v>57.31</v>
      </c>
      <c r="J12" s="178">
        <v>60.78</v>
      </c>
    </row>
    <row r="13" spans="1:10" ht="16.5">
      <c r="A13" s="260"/>
      <c r="B13" s="33">
        <v>39264</v>
      </c>
      <c r="C13" s="175">
        <v>69.21</v>
      </c>
      <c r="D13" s="175">
        <v>73.03</v>
      </c>
      <c r="E13" s="28">
        <v>64.28</v>
      </c>
      <c r="F13" s="175">
        <v>67.42</v>
      </c>
      <c r="G13" s="176">
        <v>61.05</v>
      </c>
      <c r="H13" s="177">
        <v>63.22</v>
      </c>
      <c r="I13" s="177">
        <v>56.73</v>
      </c>
      <c r="J13" s="178">
        <v>61.22</v>
      </c>
    </row>
    <row r="14" spans="1:10" ht="16.5">
      <c r="A14" s="260"/>
      <c r="B14" s="33">
        <v>39295</v>
      </c>
      <c r="C14" s="175">
        <v>69.68</v>
      </c>
      <c r="D14" s="175">
        <v>73.41</v>
      </c>
      <c r="E14" s="28">
        <v>64.36</v>
      </c>
      <c r="F14" s="175">
        <v>68.36</v>
      </c>
      <c r="G14" s="176">
        <v>61.79</v>
      </c>
      <c r="H14" s="177">
        <v>63.78</v>
      </c>
      <c r="I14" s="177">
        <v>56.95</v>
      </c>
      <c r="J14" s="178">
        <v>62.63</v>
      </c>
    </row>
    <row r="15" spans="1:10" ht="16.5">
      <c r="A15" s="260"/>
      <c r="B15" s="33">
        <v>39326</v>
      </c>
      <c r="C15" s="175">
        <v>69.89</v>
      </c>
      <c r="D15" s="175">
        <v>73.31</v>
      </c>
      <c r="E15" s="28">
        <v>65.74</v>
      </c>
      <c r="F15" s="175">
        <v>68.12</v>
      </c>
      <c r="G15" s="176">
        <v>61.97</v>
      </c>
      <c r="H15" s="177">
        <v>63.49</v>
      </c>
      <c r="I15" s="177">
        <v>59</v>
      </c>
      <c r="J15" s="178">
        <v>62.06</v>
      </c>
    </row>
    <row r="16" spans="1:10" ht="16.5">
      <c r="A16" s="260"/>
      <c r="B16" s="33">
        <v>39356</v>
      </c>
      <c r="C16" s="175">
        <v>70.81</v>
      </c>
      <c r="D16" s="175">
        <v>74.01</v>
      </c>
      <c r="E16" s="28">
        <v>66.49</v>
      </c>
      <c r="F16" s="175">
        <v>69.58</v>
      </c>
      <c r="G16" s="176">
        <v>63.14</v>
      </c>
      <c r="H16" s="177">
        <v>64.6</v>
      </c>
      <c r="I16" s="177">
        <v>59.74</v>
      </c>
      <c r="J16" s="178">
        <v>63.61</v>
      </c>
    </row>
    <row r="17" spans="1:10" ht="16.5">
      <c r="A17" s="260"/>
      <c r="B17" s="33">
        <v>39387</v>
      </c>
      <c r="C17" s="175">
        <v>72.16</v>
      </c>
      <c r="D17" s="175">
        <v>75.4</v>
      </c>
      <c r="E17" s="28">
        <v>68.18</v>
      </c>
      <c r="F17" s="175">
        <v>70.57</v>
      </c>
      <c r="G17" s="176">
        <v>64.71</v>
      </c>
      <c r="H17" s="177">
        <v>66.76</v>
      </c>
      <c r="I17" s="177">
        <v>61.23</v>
      </c>
      <c r="J17" s="178">
        <v>64.44</v>
      </c>
    </row>
    <row r="18" spans="1:11" ht="16.5">
      <c r="A18" s="260"/>
      <c r="B18" s="33">
        <v>39417</v>
      </c>
      <c r="C18" s="179">
        <v>74.47</v>
      </c>
      <c r="D18" s="179">
        <v>77.49</v>
      </c>
      <c r="E18" s="180">
        <v>71.46</v>
      </c>
      <c r="F18" s="179">
        <v>72.45</v>
      </c>
      <c r="G18" s="181">
        <v>68.12</v>
      </c>
      <c r="H18" s="179">
        <v>70.13</v>
      </c>
      <c r="I18" s="179">
        <v>66.04</v>
      </c>
      <c r="J18" s="182">
        <v>66.85</v>
      </c>
      <c r="K18" s="9"/>
    </row>
    <row r="19" spans="1:19" ht="16.5">
      <c r="A19" s="260">
        <v>2008</v>
      </c>
      <c r="B19" s="31">
        <v>39448</v>
      </c>
      <c r="C19" s="175">
        <v>76.31</v>
      </c>
      <c r="D19" s="175">
        <v>78.26</v>
      </c>
      <c r="E19" s="28">
        <v>75.6</v>
      </c>
      <c r="F19" s="175">
        <v>74.17</v>
      </c>
      <c r="G19" s="176">
        <v>70.07</v>
      </c>
      <c r="H19" s="177">
        <v>71.09</v>
      </c>
      <c r="I19" s="177">
        <v>70.34</v>
      </c>
      <c r="J19" s="178">
        <v>68.41</v>
      </c>
      <c r="L19" s="183">
        <f aca="true" t="shared" si="0" ref="L19:L50">_xlfn.IFERROR(C19/C7-1,"")</f>
        <v>0.13320463320463327</v>
      </c>
      <c r="M19" s="183">
        <f aca="true" t="shared" si="1" ref="M19:M50">_xlfn.IFERROR(D19/D7-1,"")</f>
        <v>0.10599208592425091</v>
      </c>
      <c r="N19" s="183">
        <f aca="true" t="shared" si="2" ref="N19:N50">_xlfn.IFERROR(E19/E7-1,"")</f>
        <v>0.18476727785613534</v>
      </c>
      <c r="O19" s="184">
        <f aca="true" t="shared" si="3" ref="O19:O50">_xlfn.IFERROR(F19/F7-1,"")</f>
        <v>0.14055051514685535</v>
      </c>
      <c r="P19" s="183">
        <f aca="true" t="shared" si="4" ref="P19:P50">_xlfn.IFERROR(G19/G7-1,"")</f>
        <v>0.17252342704149926</v>
      </c>
      <c r="Q19" s="183">
        <f aca="true" t="shared" si="5" ref="Q19:Q50">_xlfn.IFERROR(H19/H7-1,"")</f>
        <v>0.15405844155844162</v>
      </c>
      <c r="R19" s="183">
        <f aca="true" t="shared" si="6" ref="R19:R50">_xlfn.IFERROR(I19/I7-1,"")</f>
        <v>0.22266643490352855</v>
      </c>
      <c r="S19" s="184">
        <f aca="true" t="shared" si="7" ref="S19:S50">_xlfn.IFERROR(J19/J7-1,"")</f>
        <v>0.16264445955132545</v>
      </c>
    </row>
    <row r="20" spans="1:19" ht="16.5">
      <c r="A20" s="260"/>
      <c r="B20" s="33">
        <v>39479</v>
      </c>
      <c r="C20" s="175">
        <v>78.29</v>
      </c>
      <c r="D20" s="175">
        <v>79.89</v>
      </c>
      <c r="E20" s="28">
        <v>79.1</v>
      </c>
      <c r="F20" s="175">
        <v>75.5</v>
      </c>
      <c r="G20" s="176">
        <v>72.56</v>
      </c>
      <c r="H20" s="177">
        <v>73.27</v>
      </c>
      <c r="I20" s="177">
        <v>75.2</v>
      </c>
      <c r="J20" s="178">
        <v>69.6</v>
      </c>
      <c r="L20" s="183">
        <f t="shared" si="0"/>
        <v>0.14677017723743968</v>
      </c>
      <c r="M20" s="183">
        <f t="shared" si="1"/>
        <v>0.1301457066063092</v>
      </c>
      <c r="N20" s="183">
        <f t="shared" si="2"/>
        <v>0.21151784346760594</v>
      </c>
      <c r="O20" s="184">
        <f t="shared" si="3"/>
        <v>0.1236791189165054</v>
      </c>
      <c r="P20" s="183">
        <f t="shared" si="4"/>
        <v>0.18504001306549078</v>
      </c>
      <c r="Q20" s="183">
        <f t="shared" si="5"/>
        <v>0.19390581717451516</v>
      </c>
      <c r="R20" s="183">
        <f t="shared" si="6"/>
        <v>0.257735407258739</v>
      </c>
      <c r="S20" s="184">
        <f t="shared" si="7"/>
        <v>0.12041210560206039</v>
      </c>
    </row>
    <row r="21" spans="1:19" ht="16.5">
      <c r="A21" s="260"/>
      <c r="B21" s="33">
        <v>39508</v>
      </c>
      <c r="C21" s="175">
        <v>78.79</v>
      </c>
      <c r="D21" s="175">
        <v>79.98</v>
      </c>
      <c r="E21" s="28">
        <v>79.98</v>
      </c>
      <c r="F21" s="175">
        <v>76.39</v>
      </c>
      <c r="G21" s="176">
        <v>73.01</v>
      </c>
      <c r="H21" s="177">
        <v>73.19</v>
      </c>
      <c r="I21" s="177">
        <v>76.12</v>
      </c>
      <c r="J21" s="178">
        <v>70.42</v>
      </c>
      <c r="L21" s="183">
        <f t="shared" si="0"/>
        <v>0.1493800145878923</v>
      </c>
      <c r="M21" s="183">
        <f t="shared" si="1"/>
        <v>0.12063892391761244</v>
      </c>
      <c r="N21" s="183">
        <f t="shared" si="2"/>
        <v>0.21053428182230993</v>
      </c>
      <c r="O21" s="184">
        <f t="shared" si="3"/>
        <v>0.15062509414068392</v>
      </c>
      <c r="P21" s="183">
        <f t="shared" si="4"/>
        <v>0.18696146967972704</v>
      </c>
      <c r="Q21" s="183">
        <f t="shared" si="5"/>
        <v>0.17593187660668375</v>
      </c>
      <c r="R21" s="183">
        <f t="shared" si="6"/>
        <v>0.2476643173250288</v>
      </c>
      <c r="S21" s="184">
        <f t="shared" si="7"/>
        <v>0.15708182714426555</v>
      </c>
    </row>
    <row r="22" spans="1:19" ht="16.5">
      <c r="A22" s="260"/>
      <c r="B22" s="33">
        <v>39539</v>
      </c>
      <c r="C22" s="175">
        <v>79.14</v>
      </c>
      <c r="D22" s="175">
        <v>80.34</v>
      </c>
      <c r="E22" s="28">
        <v>79.59</v>
      </c>
      <c r="F22" s="175">
        <v>77.34</v>
      </c>
      <c r="G22" s="176">
        <v>73.39</v>
      </c>
      <c r="H22" s="177">
        <v>73.53</v>
      </c>
      <c r="I22" s="177">
        <v>75.4</v>
      </c>
      <c r="J22" s="178">
        <v>71.69</v>
      </c>
      <c r="L22" s="183">
        <f t="shared" si="0"/>
        <v>0.14745541539799922</v>
      </c>
      <c r="M22" s="183">
        <f t="shared" si="1"/>
        <v>0.11212624584717612</v>
      </c>
      <c r="N22" s="183">
        <f t="shared" si="2"/>
        <v>0.20353848480266157</v>
      </c>
      <c r="O22" s="184">
        <f t="shared" si="3"/>
        <v>0.1652855205665209</v>
      </c>
      <c r="P22" s="183">
        <f t="shared" si="4"/>
        <v>0.18447385409941908</v>
      </c>
      <c r="Q22" s="183">
        <f t="shared" si="5"/>
        <v>0.15649575338156652</v>
      </c>
      <c r="R22" s="183">
        <f t="shared" si="6"/>
        <v>0.24278885775506853</v>
      </c>
      <c r="S22" s="184">
        <f t="shared" si="7"/>
        <v>0.18241794491175978</v>
      </c>
    </row>
    <row r="23" spans="1:19" ht="16.5">
      <c r="A23" s="260"/>
      <c r="B23" s="33">
        <v>39569</v>
      </c>
      <c r="C23" s="175">
        <v>78.97</v>
      </c>
      <c r="D23" s="175">
        <v>80.33</v>
      </c>
      <c r="E23" s="28">
        <v>78.31</v>
      </c>
      <c r="F23" s="175">
        <v>77.82</v>
      </c>
      <c r="G23" s="176">
        <v>72.92</v>
      </c>
      <c r="H23" s="177">
        <v>73.24</v>
      </c>
      <c r="I23" s="177">
        <v>73.29</v>
      </c>
      <c r="J23" s="178">
        <v>72.2</v>
      </c>
      <c r="L23" s="183">
        <f t="shared" si="0"/>
        <v>0.13970269880213593</v>
      </c>
      <c r="M23" s="183">
        <f t="shared" si="1"/>
        <v>0.10086336850760591</v>
      </c>
      <c r="N23" s="183">
        <f t="shared" si="2"/>
        <v>0.18007836045810732</v>
      </c>
      <c r="O23" s="184">
        <f t="shared" si="3"/>
        <v>0.17819833459500378</v>
      </c>
      <c r="P23" s="183">
        <f t="shared" si="4"/>
        <v>0.17821942155437065</v>
      </c>
      <c r="Q23" s="183">
        <f t="shared" si="5"/>
        <v>0.14080996884735186</v>
      </c>
      <c r="R23" s="183">
        <f t="shared" si="6"/>
        <v>0.21300893743793448</v>
      </c>
      <c r="S23" s="184">
        <f t="shared" si="7"/>
        <v>0.2087728109827558</v>
      </c>
    </row>
    <row r="24" spans="1:19" ht="16.5">
      <c r="A24" s="260"/>
      <c r="B24" s="33">
        <v>39600</v>
      </c>
      <c r="C24" s="175">
        <v>79.08</v>
      </c>
      <c r="D24" s="175">
        <v>80.43</v>
      </c>
      <c r="E24" s="28">
        <v>77.22</v>
      </c>
      <c r="F24" s="175">
        <v>78.94</v>
      </c>
      <c r="G24" s="176">
        <v>73.04</v>
      </c>
      <c r="H24" s="177">
        <v>73.18</v>
      </c>
      <c r="I24" s="177">
        <v>71.8</v>
      </c>
      <c r="J24" s="178">
        <v>73.76</v>
      </c>
      <c r="L24" s="183">
        <f t="shared" si="0"/>
        <v>0.14509122502172023</v>
      </c>
      <c r="M24" s="183">
        <f t="shared" si="1"/>
        <v>0.10359495060373236</v>
      </c>
      <c r="N24" s="183">
        <f t="shared" si="2"/>
        <v>0.19646730709637428</v>
      </c>
      <c r="O24" s="184">
        <f t="shared" si="3"/>
        <v>0.1796174536760311</v>
      </c>
      <c r="P24" s="183">
        <f t="shared" si="4"/>
        <v>0.1911285061969994</v>
      </c>
      <c r="Q24" s="183">
        <f t="shared" si="5"/>
        <v>0.14630325814536338</v>
      </c>
      <c r="R24" s="183">
        <f t="shared" si="6"/>
        <v>0.25283545629035054</v>
      </c>
      <c r="S24" s="184">
        <f t="shared" si="7"/>
        <v>0.21355709114840415</v>
      </c>
    </row>
    <row r="25" spans="1:19" ht="16.5">
      <c r="A25" s="260"/>
      <c r="B25" s="33">
        <v>39630</v>
      </c>
      <c r="C25" s="175">
        <v>79.81</v>
      </c>
      <c r="D25" s="175">
        <v>80.73</v>
      </c>
      <c r="E25" s="28">
        <v>78.46</v>
      </c>
      <c r="F25" s="175">
        <v>79.97</v>
      </c>
      <c r="G25" s="176">
        <v>73.93</v>
      </c>
      <c r="H25" s="177">
        <v>73.45</v>
      </c>
      <c r="I25" s="177">
        <v>73.49</v>
      </c>
      <c r="J25" s="178">
        <v>74.92</v>
      </c>
      <c r="L25" s="183">
        <f t="shared" si="0"/>
        <v>0.15315705822857972</v>
      </c>
      <c r="M25" s="183">
        <f t="shared" si="1"/>
        <v>0.1054361221415856</v>
      </c>
      <c r="N25" s="183">
        <f t="shared" si="2"/>
        <v>0.22059738643434956</v>
      </c>
      <c r="O25" s="184">
        <f t="shared" si="3"/>
        <v>0.18614654405220987</v>
      </c>
      <c r="P25" s="183">
        <f t="shared" si="4"/>
        <v>0.21097461097461112</v>
      </c>
      <c r="Q25" s="183">
        <f t="shared" si="5"/>
        <v>0.16181588105030054</v>
      </c>
      <c r="R25" s="183">
        <f t="shared" si="6"/>
        <v>0.2954345143662964</v>
      </c>
      <c r="S25" s="184">
        <f t="shared" si="7"/>
        <v>0.22378307742567793</v>
      </c>
    </row>
    <row r="26" spans="1:19" ht="16.5">
      <c r="A26" s="260"/>
      <c r="B26" s="33">
        <v>39661</v>
      </c>
      <c r="C26" s="175">
        <v>80.34</v>
      </c>
      <c r="D26" s="175">
        <v>81.21</v>
      </c>
      <c r="E26" s="28">
        <v>78.81</v>
      </c>
      <c r="F26" s="175">
        <v>80.75</v>
      </c>
      <c r="G26" s="176">
        <v>74.7</v>
      </c>
      <c r="H26" s="177">
        <v>74.14</v>
      </c>
      <c r="I26" s="177">
        <v>74.03</v>
      </c>
      <c r="J26" s="178">
        <v>75.99</v>
      </c>
      <c r="L26" s="183">
        <f t="shared" si="0"/>
        <v>0.1529850746268655</v>
      </c>
      <c r="M26" s="183">
        <f t="shared" si="1"/>
        <v>0.10625255414793622</v>
      </c>
      <c r="N26" s="183">
        <f t="shared" si="2"/>
        <v>0.22451833436917346</v>
      </c>
      <c r="O26" s="184">
        <f t="shared" si="3"/>
        <v>0.18124634289057928</v>
      </c>
      <c r="P26" s="183">
        <f t="shared" si="4"/>
        <v>0.2089334843825863</v>
      </c>
      <c r="Q26" s="183">
        <f t="shared" si="5"/>
        <v>0.1624333646911258</v>
      </c>
      <c r="R26" s="183">
        <f t="shared" si="6"/>
        <v>0.2999122036874451</v>
      </c>
      <c r="S26" s="184">
        <f t="shared" si="7"/>
        <v>0.2133163020916493</v>
      </c>
    </row>
    <row r="27" spans="1:19" ht="16.5">
      <c r="A27" s="260"/>
      <c r="B27" s="33">
        <v>39692</v>
      </c>
      <c r="C27" s="175">
        <v>80.99</v>
      </c>
      <c r="D27" s="175">
        <v>81.19</v>
      </c>
      <c r="E27" s="28">
        <v>79.02</v>
      </c>
      <c r="F27" s="175">
        <v>82.92</v>
      </c>
      <c r="G27" s="176">
        <v>75.6</v>
      </c>
      <c r="H27" s="177">
        <v>74.04</v>
      </c>
      <c r="I27" s="177">
        <v>74.11</v>
      </c>
      <c r="J27" s="178">
        <v>78.92</v>
      </c>
      <c r="L27" s="183">
        <f t="shared" si="0"/>
        <v>0.1588210044355416</v>
      </c>
      <c r="M27" s="183">
        <f t="shared" si="1"/>
        <v>0.10748874641931527</v>
      </c>
      <c r="N27" s="183">
        <f t="shared" si="2"/>
        <v>0.20200790994828122</v>
      </c>
      <c r="O27" s="184">
        <f t="shared" si="3"/>
        <v>0.21726365237815615</v>
      </c>
      <c r="P27" s="183">
        <f t="shared" si="4"/>
        <v>0.21994513474261734</v>
      </c>
      <c r="Q27" s="183">
        <f t="shared" si="5"/>
        <v>0.16616790045676488</v>
      </c>
      <c r="R27" s="183">
        <f t="shared" si="6"/>
        <v>0.25610169491525414</v>
      </c>
      <c r="S27" s="184">
        <f t="shared" si="7"/>
        <v>0.27167257492748953</v>
      </c>
    </row>
    <row r="28" spans="1:19" ht="16.5">
      <c r="A28" s="260"/>
      <c r="B28" s="33">
        <v>39722</v>
      </c>
      <c r="C28" s="175">
        <v>81.64</v>
      </c>
      <c r="D28" s="175">
        <v>81.64</v>
      </c>
      <c r="E28" s="28">
        <v>80.29</v>
      </c>
      <c r="F28" s="175">
        <v>83.38</v>
      </c>
      <c r="G28" s="176">
        <v>76.54</v>
      </c>
      <c r="H28" s="177">
        <v>74.73</v>
      </c>
      <c r="I28" s="177">
        <v>76.14</v>
      </c>
      <c r="J28" s="178">
        <v>79.4</v>
      </c>
      <c r="L28" s="183">
        <f t="shared" si="0"/>
        <v>0.1529444993644966</v>
      </c>
      <c r="M28" s="183">
        <f t="shared" si="1"/>
        <v>0.10309417646264007</v>
      </c>
      <c r="N28" s="183">
        <f t="shared" si="2"/>
        <v>0.20755000751992791</v>
      </c>
      <c r="O28" s="184">
        <f t="shared" si="3"/>
        <v>0.19833285426846792</v>
      </c>
      <c r="P28" s="183">
        <f t="shared" si="4"/>
        <v>0.21222679759265128</v>
      </c>
      <c r="Q28" s="183">
        <f t="shared" si="5"/>
        <v>0.15681114551083608</v>
      </c>
      <c r="R28" s="183">
        <f t="shared" si="6"/>
        <v>0.2745229327084031</v>
      </c>
      <c r="S28" s="184">
        <f t="shared" si="7"/>
        <v>0.248231410155636</v>
      </c>
    </row>
    <row r="29" spans="1:19" ht="16.5">
      <c r="A29" s="260"/>
      <c r="B29" s="33">
        <v>39753</v>
      </c>
      <c r="C29" s="175">
        <v>82.56</v>
      </c>
      <c r="D29" s="175">
        <v>81.9</v>
      </c>
      <c r="E29" s="28">
        <v>81.34</v>
      </c>
      <c r="F29" s="175">
        <v>85.32</v>
      </c>
      <c r="G29" s="176">
        <v>77.86</v>
      </c>
      <c r="H29" s="177">
        <v>75.2</v>
      </c>
      <c r="I29" s="177">
        <v>77.38</v>
      </c>
      <c r="J29" s="178">
        <v>81.97</v>
      </c>
      <c r="L29" s="183">
        <f t="shared" si="0"/>
        <v>0.14412416851441257</v>
      </c>
      <c r="M29" s="183">
        <f t="shared" si="1"/>
        <v>0.0862068965517242</v>
      </c>
      <c r="N29" s="183">
        <f t="shared" si="2"/>
        <v>0.193018480492813</v>
      </c>
      <c r="O29" s="184">
        <f t="shared" si="3"/>
        <v>0.2090123281847811</v>
      </c>
      <c r="P29" s="183">
        <f t="shared" si="4"/>
        <v>0.20321434090557888</v>
      </c>
      <c r="Q29" s="183">
        <f t="shared" si="5"/>
        <v>0.12642300778909532</v>
      </c>
      <c r="R29" s="183">
        <f t="shared" si="6"/>
        <v>0.26375959496978596</v>
      </c>
      <c r="S29" s="184">
        <f t="shared" si="7"/>
        <v>0.2720360024829298</v>
      </c>
    </row>
    <row r="30" spans="1:19" ht="16.5">
      <c r="A30" s="260"/>
      <c r="B30" s="33">
        <v>39783</v>
      </c>
      <c r="C30" s="179">
        <v>83.27</v>
      </c>
      <c r="D30" s="179">
        <v>82.28</v>
      </c>
      <c r="E30" s="180">
        <v>83.62</v>
      </c>
      <c r="F30" s="179">
        <v>85.28</v>
      </c>
      <c r="G30" s="181">
        <v>79.55</v>
      </c>
      <c r="H30" s="179">
        <v>76.25</v>
      </c>
      <c r="I30" s="179">
        <v>81.63</v>
      </c>
      <c r="J30" s="182">
        <v>82.64</v>
      </c>
      <c r="K30" s="9"/>
      <c r="L30" s="105">
        <f t="shared" si="0"/>
        <v>0.1181683899556869</v>
      </c>
      <c r="M30" s="105">
        <f t="shared" si="1"/>
        <v>0.061814427668086314</v>
      </c>
      <c r="N30" s="105">
        <f t="shared" si="2"/>
        <v>0.17016512734396883</v>
      </c>
      <c r="O30" s="185">
        <f t="shared" si="3"/>
        <v>0.17708764665286392</v>
      </c>
      <c r="P30" s="105">
        <f t="shared" si="4"/>
        <v>0.16779213153258943</v>
      </c>
      <c r="Q30" s="105">
        <f t="shared" si="5"/>
        <v>0.08726650506202782</v>
      </c>
      <c r="R30" s="105">
        <f t="shared" si="6"/>
        <v>0.23606904906117476</v>
      </c>
      <c r="S30" s="185">
        <f t="shared" si="7"/>
        <v>0.23620044876589397</v>
      </c>
    </row>
    <row r="31" spans="1:19" ht="16.5">
      <c r="A31" s="260">
        <v>2009</v>
      </c>
      <c r="B31" s="31">
        <v>39814</v>
      </c>
      <c r="C31" s="186">
        <v>84.21</v>
      </c>
      <c r="D31" s="186">
        <v>83.37</v>
      </c>
      <c r="E31" s="186">
        <v>85.62</v>
      </c>
      <c r="F31" s="186">
        <v>85.08</v>
      </c>
      <c r="G31" s="187">
        <v>81.38</v>
      </c>
      <c r="H31" s="188">
        <v>78.55</v>
      </c>
      <c r="I31" s="188">
        <v>84.79</v>
      </c>
      <c r="J31" s="189">
        <v>82.82</v>
      </c>
      <c r="L31" s="183">
        <f t="shared" si="0"/>
        <v>0.1035250950072073</v>
      </c>
      <c r="M31" s="183">
        <f t="shared" si="1"/>
        <v>0.06529516994633267</v>
      </c>
      <c r="N31" s="183">
        <f t="shared" si="2"/>
        <v>0.13253968253968273</v>
      </c>
      <c r="O31" s="184">
        <f t="shared" si="3"/>
        <v>0.1470945126061749</v>
      </c>
      <c r="P31" s="183">
        <f t="shared" si="4"/>
        <v>0.16141001855287573</v>
      </c>
      <c r="Q31" s="183">
        <f t="shared" si="5"/>
        <v>0.10493740329160217</v>
      </c>
      <c r="R31" s="183">
        <f t="shared" si="6"/>
        <v>0.20543076485641176</v>
      </c>
      <c r="S31" s="184">
        <f t="shared" si="7"/>
        <v>0.21064171904692297</v>
      </c>
    </row>
    <row r="32" spans="1:19" ht="16.5">
      <c r="A32" s="260"/>
      <c r="B32" s="33">
        <v>39845</v>
      </c>
      <c r="C32" s="186">
        <v>84.04</v>
      </c>
      <c r="D32" s="186">
        <v>83.37</v>
      </c>
      <c r="E32" s="186">
        <v>84.96</v>
      </c>
      <c r="F32" s="186">
        <v>85.03</v>
      </c>
      <c r="G32" s="187">
        <v>81.64</v>
      </c>
      <c r="H32" s="188">
        <v>78.97</v>
      </c>
      <c r="I32" s="188">
        <v>84.34</v>
      </c>
      <c r="J32" s="189">
        <v>83.38</v>
      </c>
      <c r="L32" s="183">
        <f t="shared" si="0"/>
        <v>0.07344488440413843</v>
      </c>
      <c r="M32" s="183">
        <f t="shared" si="1"/>
        <v>0.04355989485542633</v>
      </c>
      <c r="N32" s="183">
        <f t="shared" si="2"/>
        <v>0.0740834386852085</v>
      </c>
      <c r="O32" s="184">
        <f t="shared" si="3"/>
        <v>0.12622516556291385</v>
      </c>
      <c r="P32" s="183">
        <f t="shared" si="4"/>
        <v>0.1251378169790518</v>
      </c>
      <c r="Q32" s="183">
        <f t="shared" si="5"/>
        <v>0.0777944588508257</v>
      </c>
      <c r="R32" s="183">
        <f t="shared" si="6"/>
        <v>0.12154255319148932</v>
      </c>
      <c r="S32" s="184">
        <f t="shared" si="7"/>
        <v>0.19798850574712645</v>
      </c>
    </row>
    <row r="33" spans="1:19" ht="16.5">
      <c r="A33" s="260"/>
      <c r="B33" s="33">
        <v>39873</v>
      </c>
      <c r="C33" s="186">
        <v>83.93</v>
      </c>
      <c r="D33" s="186">
        <v>84.1</v>
      </c>
      <c r="E33" s="186">
        <v>84.22</v>
      </c>
      <c r="F33" s="186">
        <v>84.03</v>
      </c>
      <c r="G33" s="187">
        <v>81.65</v>
      </c>
      <c r="H33" s="188">
        <v>80.29</v>
      </c>
      <c r="I33" s="188">
        <v>83.28</v>
      </c>
      <c r="J33" s="189">
        <v>82.33</v>
      </c>
      <c r="L33" s="183">
        <f t="shared" si="0"/>
        <v>0.06523670516563018</v>
      </c>
      <c r="M33" s="183">
        <f t="shared" si="1"/>
        <v>0.05151287821955486</v>
      </c>
      <c r="N33" s="183">
        <f t="shared" si="2"/>
        <v>0.05301325331332829</v>
      </c>
      <c r="O33" s="184">
        <f t="shared" si="3"/>
        <v>0.10001309071868048</v>
      </c>
      <c r="P33" s="183">
        <f t="shared" si="4"/>
        <v>0.11833995343103676</v>
      </c>
      <c r="Q33" s="183">
        <f t="shared" si="5"/>
        <v>0.09700778794917353</v>
      </c>
      <c r="R33" s="183">
        <f t="shared" si="6"/>
        <v>0.09406200735680503</v>
      </c>
      <c r="S33" s="184">
        <f t="shared" si="7"/>
        <v>0.1691280886111899</v>
      </c>
    </row>
    <row r="34" spans="1:19" ht="16.5">
      <c r="A34" s="260"/>
      <c r="B34" s="33">
        <v>39904</v>
      </c>
      <c r="C34" s="186">
        <v>83.35</v>
      </c>
      <c r="D34" s="186">
        <v>83.86</v>
      </c>
      <c r="E34" s="186">
        <v>83.39</v>
      </c>
      <c r="F34" s="186">
        <v>83.07</v>
      </c>
      <c r="G34" s="187">
        <v>81.01</v>
      </c>
      <c r="H34" s="188">
        <v>80.11</v>
      </c>
      <c r="I34" s="188">
        <v>82.25</v>
      </c>
      <c r="J34" s="189">
        <v>81.36</v>
      </c>
      <c r="L34" s="183">
        <f t="shared" si="0"/>
        <v>0.053196866312863245</v>
      </c>
      <c r="M34" s="183">
        <f t="shared" si="1"/>
        <v>0.04381379138660679</v>
      </c>
      <c r="N34" s="183">
        <f t="shared" si="2"/>
        <v>0.04774469154416372</v>
      </c>
      <c r="O34" s="184">
        <f t="shared" si="3"/>
        <v>0.07408844065166775</v>
      </c>
      <c r="P34" s="183">
        <f t="shared" si="4"/>
        <v>0.10382885951764553</v>
      </c>
      <c r="Q34" s="183">
        <f t="shared" si="5"/>
        <v>0.08948728410172713</v>
      </c>
      <c r="R34" s="183">
        <f t="shared" si="6"/>
        <v>0.09084880636604775</v>
      </c>
      <c r="S34" s="184">
        <f t="shared" si="7"/>
        <v>0.13488631608313573</v>
      </c>
    </row>
    <row r="35" spans="1:19" ht="16.5">
      <c r="A35" s="260"/>
      <c r="B35" s="33">
        <v>39934</v>
      </c>
      <c r="C35" s="186">
        <v>82</v>
      </c>
      <c r="D35" s="186">
        <v>82.78</v>
      </c>
      <c r="E35" s="186">
        <v>80.74</v>
      </c>
      <c r="F35" s="186">
        <v>82.35</v>
      </c>
      <c r="G35" s="187">
        <v>78.64</v>
      </c>
      <c r="H35" s="188">
        <v>78.16</v>
      </c>
      <c r="I35" s="188">
        <v>77.72</v>
      </c>
      <c r="J35" s="189">
        <v>80</v>
      </c>
      <c r="L35" s="183">
        <f t="shared" si="0"/>
        <v>0.038369000886412596</v>
      </c>
      <c r="M35" s="183">
        <f t="shared" si="1"/>
        <v>0.030499190837794066</v>
      </c>
      <c r="N35" s="183">
        <f t="shared" si="2"/>
        <v>0.03103051972928106</v>
      </c>
      <c r="O35" s="184">
        <f t="shared" si="3"/>
        <v>0.05821125674633776</v>
      </c>
      <c r="P35" s="183">
        <f t="shared" si="4"/>
        <v>0.07844212835984643</v>
      </c>
      <c r="Q35" s="183">
        <f t="shared" si="5"/>
        <v>0.06717640633533595</v>
      </c>
      <c r="R35" s="183">
        <f t="shared" si="6"/>
        <v>0.060444808295811114</v>
      </c>
      <c r="S35" s="184">
        <f t="shared" si="7"/>
        <v>0.10803324099722977</v>
      </c>
    </row>
    <row r="36" spans="1:19" ht="16.5">
      <c r="A36" s="260"/>
      <c r="B36" s="33">
        <v>39965</v>
      </c>
      <c r="C36" s="186">
        <v>81.57</v>
      </c>
      <c r="D36" s="186">
        <v>82.56</v>
      </c>
      <c r="E36" s="186">
        <v>79.65</v>
      </c>
      <c r="F36" s="186">
        <v>82.12</v>
      </c>
      <c r="G36" s="187">
        <v>77.89</v>
      </c>
      <c r="H36" s="188">
        <v>77.74</v>
      </c>
      <c r="I36" s="188">
        <v>75.88</v>
      </c>
      <c r="J36" s="189">
        <v>79.62</v>
      </c>
      <c r="L36" s="183">
        <f t="shared" si="0"/>
        <v>0.03148710166919577</v>
      </c>
      <c r="M36" s="183">
        <f t="shared" si="1"/>
        <v>0.02648265572547559</v>
      </c>
      <c r="N36" s="183">
        <f t="shared" si="2"/>
        <v>0.03146853146853146</v>
      </c>
      <c r="O36" s="184">
        <f t="shared" si="3"/>
        <v>0.04028375981758314</v>
      </c>
      <c r="P36" s="183">
        <f t="shared" si="4"/>
        <v>0.0664019715224533</v>
      </c>
      <c r="Q36" s="183">
        <f t="shared" si="5"/>
        <v>0.06231210713309632</v>
      </c>
      <c r="R36" s="183">
        <f t="shared" si="6"/>
        <v>0.056824512534819016</v>
      </c>
      <c r="S36" s="184">
        <f t="shared" si="7"/>
        <v>0.07944685466377432</v>
      </c>
    </row>
    <row r="37" spans="1:19" ht="16.5">
      <c r="A37" s="260"/>
      <c r="B37" s="33">
        <v>39995</v>
      </c>
      <c r="C37" s="186">
        <v>81.76</v>
      </c>
      <c r="D37" s="186">
        <v>82.68</v>
      </c>
      <c r="E37" s="186">
        <v>80.02</v>
      </c>
      <c r="F37" s="186">
        <v>82.27</v>
      </c>
      <c r="G37" s="187">
        <v>77.86</v>
      </c>
      <c r="H37" s="188">
        <v>77.33</v>
      </c>
      <c r="I37" s="188">
        <v>76.4</v>
      </c>
      <c r="J37" s="189">
        <v>79.71</v>
      </c>
      <c r="L37" s="183">
        <f t="shared" si="0"/>
        <v>0.02443302844255113</v>
      </c>
      <c r="M37" s="183">
        <f t="shared" si="1"/>
        <v>0.024154589371980784</v>
      </c>
      <c r="N37" s="183">
        <f t="shared" si="2"/>
        <v>0.01988274279887836</v>
      </c>
      <c r="O37" s="184">
        <f t="shared" si="3"/>
        <v>0.028760785294485336</v>
      </c>
      <c r="P37" s="183">
        <f t="shared" si="4"/>
        <v>0.05315839307452985</v>
      </c>
      <c r="Q37" s="183">
        <f t="shared" si="5"/>
        <v>0.05282505105513957</v>
      </c>
      <c r="R37" s="183">
        <f t="shared" si="6"/>
        <v>0.039597224112124296</v>
      </c>
      <c r="S37" s="184">
        <f t="shared" si="7"/>
        <v>0.06393486385477831</v>
      </c>
    </row>
    <row r="38" spans="1:19" ht="16.5">
      <c r="A38" s="260"/>
      <c r="B38" s="33">
        <v>40026</v>
      </c>
      <c r="C38" s="186">
        <v>81.52</v>
      </c>
      <c r="D38" s="186">
        <v>82.12</v>
      </c>
      <c r="E38" s="186">
        <v>80.41</v>
      </c>
      <c r="F38" s="186">
        <v>82.05</v>
      </c>
      <c r="G38" s="187">
        <v>77.42</v>
      </c>
      <c r="H38" s="188">
        <v>76.28</v>
      </c>
      <c r="I38" s="188">
        <v>76.94</v>
      </c>
      <c r="J38" s="189">
        <v>79.37</v>
      </c>
      <c r="L38" s="183">
        <f t="shared" si="0"/>
        <v>0.014687577794373796</v>
      </c>
      <c r="M38" s="183">
        <f t="shared" si="1"/>
        <v>0.011205516561999973</v>
      </c>
      <c r="N38" s="183">
        <f t="shared" si="2"/>
        <v>0.020301992132977897</v>
      </c>
      <c r="O38" s="184">
        <f t="shared" si="3"/>
        <v>0.01609907120743026</v>
      </c>
      <c r="P38" s="183">
        <f t="shared" si="4"/>
        <v>0.036412315930388184</v>
      </c>
      <c r="Q38" s="183">
        <f t="shared" si="5"/>
        <v>0.028864310763420553</v>
      </c>
      <c r="R38" s="183">
        <f t="shared" si="6"/>
        <v>0.03930838849115226</v>
      </c>
      <c r="S38" s="184">
        <f t="shared" si="7"/>
        <v>0.04447953678115546</v>
      </c>
    </row>
    <row r="39" spans="1:19" ht="16.5">
      <c r="A39" s="260"/>
      <c r="B39" s="33">
        <v>40057</v>
      </c>
      <c r="C39" s="186">
        <v>82.06</v>
      </c>
      <c r="D39" s="186">
        <v>82.3</v>
      </c>
      <c r="E39" s="186">
        <v>81.13</v>
      </c>
      <c r="F39" s="186">
        <v>82.24</v>
      </c>
      <c r="G39" s="187">
        <v>77.73</v>
      </c>
      <c r="H39" s="188">
        <v>76.43</v>
      </c>
      <c r="I39" s="188">
        <v>77.57</v>
      </c>
      <c r="J39" s="189">
        <v>79.68</v>
      </c>
      <c r="L39" s="183">
        <f t="shared" si="0"/>
        <v>0.01321150759353018</v>
      </c>
      <c r="M39" s="183">
        <f t="shared" si="1"/>
        <v>0.013671634437738556</v>
      </c>
      <c r="N39" s="183">
        <f t="shared" si="2"/>
        <v>0.026702100733991374</v>
      </c>
      <c r="O39" s="184">
        <f t="shared" si="3"/>
        <v>-0.008200675349734787</v>
      </c>
      <c r="P39" s="183">
        <f t="shared" si="4"/>
        <v>0.028174603174603297</v>
      </c>
      <c r="Q39" s="183">
        <f t="shared" si="5"/>
        <v>0.032279848730415894</v>
      </c>
      <c r="R39" s="183">
        <f t="shared" si="6"/>
        <v>0.04668735663203338</v>
      </c>
      <c r="S39" s="184">
        <f t="shared" si="7"/>
        <v>0.009630005068423708</v>
      </c>
    </row>
    <row r="40" spans="1:19" ht="16.5">
      <c r="A40" s="260"/>
      <c r="B40" s="33">
        <v>40087</v>
      </c>
      <c r="C40" s="186">
        <v>82.51</v>
      </c>
      <c r="D40" s="186">
        <v>82.81</v>
      </c>
      <c r="E40" s="186">
        <v>81.9</v>
      </c>
      <c r="F40" s="186">
        <v>82.31</v>
      </c>
      <c r="G40" s="187">
        <v>78.19</v>
      </c>
      <c r="H40" s="188">
        <v>77.15</v>
      </c>
      <c r="I40" s="188">
        <v>78.22</v>
      </c>
      <c r="J40" s="189">
        <v>79.62</v>
      </c>
      <c r="L40" s="183">
        <f t="shared" si="0"/>
        <v>0.010656540911317958</v>
      </c>
      <c r="M40" s="183">
        <f t="shared" si="1"/>
        <v>0.014331210191082855</v>
      </c>
      <c r="N40" s="183">
        <f t="shared" si="2"/>
        <v>0.02005231037489108</v>
      </c>
      <c r="O40" s="184">
        <f t="shared" si="3"/>
        <v>-0.012832813624370276</v>
      </c>
      <c r="P40" s="183">
        <f t="shared" si="4"/>
        <v>0.02155735563104244</v>
      </c>
      <c r="Q40" s="183">
        <f t="shared" si="5"/>
        <v>0.0323832463535394</v>
      </c>
      <c r="R40" s="183">
        <f t="shared" si="6"/>
        <v>0.02731809824008402</v>
      </c>
      <c r="S40" s="184">
        <f t="shared" si="7"/>
        <v>0.0027707808564232383</v>
      </c>
    </row>
    <row r="41" spans="1:19" ht="16.5">
      <c r="A41" s="260"/>
      <c r="B41" s="33">
        <v>40118</v>
      </c>
      <c r="C41" s="186">
        <v>83.43</v>
      </c>
      <c r="D41" s="186">
        <v>83.99</v>
      </c>
      <c r="E41" s="186">
        <v>82.88</v>
      </c>
      <c r="F41" s="186">
        <v>82.77</v>
      </c>
      <c r="G41" s="187">
        <v>79.56</v>
      </c>
      <c r="H41" s="188">
        <v>79.01</v>
      </c>
      <c r="I41" s="188">
        <v>79.8</v>
      </c>
      <c r="J41" s="189">
        <v>80.17</v>
      </c>
      <c r="L41" s="183">
        <f t="shared" si="0"/>
        <v>0.010537790697674465</v>
      </c>
      <c r="M41" s="183">
        <f t="shared" si="1"/>
        <v>0.025518925518925428</v>
      </c>
      <c r="N41" s="183">
        <f t="shared" si="2"/>
        <v>0.018932874354560925</v>
      </c>
      <c r="O41" s="184">
        <f t="shared" si="3"/>
        <v>-0.029887482419127975</v>
      </c>
      <c r="P41" s="183">
        <f t="shared" si="4"/>
        <v>0.02183406113537112</v>
      </c>
      <c r="Q41" s="183">
        <f t="shared" si="5"/>
        <v>0.05066489361702131</v>
      </c>
      <c r="R41" s="183">
        <f t="shared" si="6"/>
        <v>0.03127423106745941</v>
      </c>
      <c r="S41" s="184">
        <f t="shared" si="7"/>
        <v>-0.021959253385384847</v>
      </c>
    </row>
    <row r="42" spans="1:19" ht="16.5">
      <c r="A42" s="260"/>
      <c r="B42" s="32">
        <v>40148</v>
      </c>
      <c r="C42" s="190">
        <v>85.15</v>
      </c>
      <c r="D42" s="190">
        <v>85.75</v>
      </c>
      <c r="E42" s="186">
        <v>83.87</v>
      </c>
      <c r="F42" s="186">
        <v>85.01</v>
      </c>
      <c r="G42" s="191">
        <v>82.22</v>
      </c>
      <c r="H42" s="191">
        <v>81.91</v>
      </c>
      <c r="I42" s="191">
        <v>81.21</v>
      </c>
      <c r="J42" s="192">
        <v>83.41</v>
      </c>
      <c r="K42" s="9"/>
      <c r="L42" s="105">
        <f t="shared" si="0"/>
        <v>0.022577158640566974</v>
      </c>
      <c r="M42" s="105">
        <f t="shared" si="1"/>
        <v>0.04217306757413697</v>
      </c>
      <c r="N42" s="105">
        <f t="shared" si="2"/>
        <v>0.0029897153790958697</v>
      </c>
      <c r="O42" s="185">
        <f t="shared" si="3"/>
        <v>-0.0031660412757973377</v>
      </c>
      <c r="P42" s="105">
        <f t="shared" si="4"/>
        <v>0.033563796354494135</v>
      </c>
      <c r="Q42" s="105">
        <f t="shared" si="5"/>
        <v>0.07422950819672125</v>
      </c>
      <c r="R42" s="105">
        <f t="shared" si="6"/>
        <v>-0.005145167217934565</v>
      </c>
      <c r="S42" s="185">
        <f t="shared" si="7"/>
        <v>0.009317521781219806</v>
      </c>
    </row>
    <row r="43" spans="1:19" ht="16.5">
      <c r="A43" s="260">
        <v>2010</v>
      </c>
      <c r="B43" s="31">
        <v>40179</v>
      </c>
      <c r="C43" s="193">
        <v>87.45</v>
      </c>
      <c r="D43" s="193">
        <v>87.59</v>
      </c>
      <c r="E43" s="193">
        <v>87.21</v>
      </c>
      <c r="F43" s="193">
        <v>87.25</v>
      </c>
      <c r="G43" s="194">
        <v>85.59</v>
      </c>
      <c r="H43" s="186">
        <v>84.67</v>
      </c>
      <c r="I43" s="186">
        <v>86.33</v>
      </c>
      <c r="J43" s="195">
        <v>86.34</v>
      </c>
      <c r="L43" s="183">
        <f t="shared" si="0"/>
        <v>0.03847524047025308</v>
      </c>
      <c r="M43" s="183">
        <f t="shared" si="1"/>
        <v>0.050617728199592094</v>
      </c>
      <c r="N43" s="183">
        <f t="shared" si="2"/>
        <v>0.0185704274702172</v>
      </c>
      <c r="O43" s="184">
        <f t="shared" si="3"/>
        <v>0.025505406676069597</v>
      </c>
      <c r="P43" s="183">
        <f t="shared" si="4"/>
        <v>0.05173261243548799</v>
      </c>
      <c r="Q43" s="183">
        <f t="shared" si="5"/>
        <v>0.07791215786123495</v>
      </c>
      <c r="R43" s="183">
        <f t="shared" si="6"/>
        <v>0.018162519164995672</v>
      </c>
      <c r="S43" s="184">
        <f t="shared" si="7"/>
        <v>0.042501811156725466</v>
      </c>
    </row>
    <row r="44" spans="1:19" ht="16.5">
      <c r="A44" s="260"/>
      <c r="B44" s="33">
        <v>40210</v>
      </c>
      <c r="C44" s="186">
        <v>89.35</v>
      </c>
      <c r="D44" s="186">
        <v>89.07</v>
      </c>
      <c r="E44" s="186">
        <v>90.59</v>
      </c>
      <c r="F44" s="186">
        <v>88.64</v>
      </c>
      <c r="G44" s="194">
        <v>88.48</v>
      </c>
      <c r="H44" s="186">
        <v>87.01</v>
      </c>
      <c r="I44" s="186">
        <v>91.54</v>
      </c>
      <c r="J44" s="195">
        <v>88.25</v>
      </c>
      <c r="L44" s="183">
        <f t="shared" si="0"/>
        <v>0.06318419800095176</v>
      </c>
      <c r="M44" s="183">
        <f t="shared" si="1"/>
        <v>0.06836991723641583</v>
      </c>
      <c r="N44" s="183">
        <f t="shared" si="2"/>
        <v>0.06626647834274957</v>
      </c>
      <c r="O44" s="184">
        <f t="shared" si="3"/>
        <v>0.04245560390450431</v>
      </c>
      <c r="P44" s="183">
        <f t="shared" si="4"/>
        <v>0.08378245957863806</v>
      </c>
      <c r="Q44" s="183">
        <f t="shared" si="5"/>
        <v>0.10181081423325322</v>
      </c>
      <c r="R44" s="183">
        <f t="shared" si="6"/>
        <v>0.0853687455537111</v>
      </c>
      <c r="S44" s="184">
        <f t="shared" si="7"/>
        <v>0.05840729191652683</v>
      </c>
    </row>
    <row r="45" spans="1:19" ht="16.5">
      <c r="A45" s="260"/>
      <c r="B45" s="33">
        <v>40238</v>
      </c>
      <c r="C45" s="186">
        <v>90.4</v>
      </c>
      <c r="D45" s="186">
        <v>90.1</v>
      </c>
      <c r="E45" s="186">
        <v>92.06</v>
      </c>
      <c r="F45" s="186">
        <v>89.37</v>
      </c>
      <c r="G45" s="194">
        <v>89.2</v>
      </c>
      <c r="H45" s="186">
        <v>87.8</v>
      </c>
      <c r="I45" s="186">
        <v>92.79</v>
      </c>
      <c r="J45" s="195">
        <v>88.5</v>
      </c>
      <c r="L45" s="183">
        <f t="shared" si="0"/>
        <v>0.07708804956511384</v>
      </c>
      <c r="M45" s="183">
        <f t="shared" si="1"/>
        <v>0.0713436385255648</v>
      </c>
      <c r="N45" s="183">
        <f t="shared" si="2"/>
        <v>0.09308952742816445</v>
      </c>
      <c r="O45" s="184">
        <f t="shared" si="3"/>
        <v>0.06354873259550176</v>
      </c>
      <c r="P45" s="183">
        <f t="shared" si="4"/>
        <v>0.09246785058175133</v>
      </c>
      <c r="Q45" s="183">
        <f t="shared" si="5"/>
        <v>0.09353593224560952</v>
      </c>
      <c r="R45" s="183">
        <f t="shared" si="6"/>
        <v>0.11419308357348701</v>
      </c>
      <c r="S45" s="184">
        <f t="shared" si="7"/>
        <v>0.07494230535649216</v>
      </c>
    </row>
    <row r="46" spans="1:19" ht="16.5">
      <c r="A46" s="260"/>
      <c r="B46" s="33">
        <v>40269</v>
      </c>
      <c r="C46" s="186">
        <v>91.38</v>
      </c>
      <c r="D46" s="186">
        <v>91.48</v>
      </c>
      <c r="E46" s="186">
        <v>92.28</v>
      </c>
      <c r="F46" s="186">
        <v>90.36</v>
      </c>
      <c r="G46" s="194">
        <v>90.05</v>
      </c>
      <c r="H46" s="186">
        <v>89.35</v>
      </c>
      <c r="I46" s="186">
        <v>92.37</v>
      </c>
      <c r="J46" s="195">
        <v>89.31</v>
      </c>
      <c r="L46" s="183">
        <f t="shared" si="0"/>
        <v>0.09634073185362935</v>
      </c>
      <c r="M46" s="183">
        <f t="shared" si="1"/>
        <v>0.09086572859527786</v>
      </c>
      <c r="N46" s="183">
        <f t="shared" si="2"/>
        <v>0.10660750689531118</v>
      </c>
      <c r="O46" s="184">
        <f t="shared" si="3"/>
        <v>0.0877573131094258</v>
      </c>
      <c r="P46" s="183">
        <f t="shared" si="4"/>
        <v>0.11159116158498938</v>
      </c>
      <c r="Q46" s="183">
        <f t="shared" si="5"/>
        <v>0.11534140556734473</v>
      </c>
      <c r="R46" s="183">
        <f t="shared" si="6"/>
        <v>0.12303951367781152</v>
      </c>
      <c r="S46" s="184">
        <f t="shared" si="7"/>
        <v>0.09771386430678475</v>
      </c>
    </row>
    <row r="47" spans="1:19" ht="16.5">
      <c r="A47" s="260"/>
      <c r="B47" s="33">
        <v>40299</v>
      </c>
      <c r="C47" s="186">
        <v>92.65</v>
      </c>
      <c r="D47" s="186">
        <v>93.29</v>
      </c>
      <c r="E47" s="186">
        <v>92.67</v>
      </c>
      <c r="F47" s="186">
        <v>91.47</v>
      </c>
      <c r="G47" s="194">
        <v>91.26</v>
      </c>
      <c r="H47" s="186">
        <v>91.58</v>
      </c>
      <c r="I47" s="186">
        <v>92.22</v>
      </c>
      <c r="J47" s="195">
        <v>90.09</v>
      </c>
      <c r="L47" s="183">
        <f t="shared" si="0"/>
        <v>0.1298780487804878</v>
      </c>
      <c r="M47" s="183">
        <f t="shared" si="1"/>
        <v>0.12696303454940816</v>
      </c>
      <c r="N47" s="183">
        <f t="shared" si="2"/>
        <v>0.1477582363140948</v>
      </c>
      <c r="O47" s="184">
        <f t="shared" si="3"/>
        <v>0.1107468123861568</v>
      </c>
      <c r="P47" s="183">
        <f t="shared" si="4"/>
        <v>0.16047812817904372</v>
      </c>
      <c r="Q47" s="183">
        <f t="shared" si="5"/>
        <v>0.17169907881269197</v>
      </c>
      <c r="R47" s="183">
        <f t="shared" si="6"/>
        <v>0.18656716417910446</v>
      </c>
      <c r="S47" s="184">
        <f t="shared" si="7"/>
        <v>0.12612500000000004</v>
      </c>
    </row>
    <row r="48" spans="1:19" ht="16.5">
      <c r="A48" s="260"/>
      <c r="B48" s="33">
        <v>40330</v>
      </c>
      <c r="C48" s="186">
        <v>93.86</v>
      </c>
      <c r="D48" s="186">
        <v>94.54</v>
      </c>
      <c r="E48" s="186">
        <v>93.12</v>
      </c>
      <c r="F48" s="186">
        <v>93.28</v>
      </c>
      <c r="G48" s="194">
        <v>92.44</v>
      </c>
      <c r="H48" s="186">
        <v>93.02</v>
      </c>
      <c r="I48" s="186">
        <v>92.02</v>
      </c>
      <c r="J48" s="195">
        <v>91.93</v>
      </c>
      <c r="L48" s="183">
        <f t="shared" si="0"/>
        <v>0.15066813779575838</v>
      </c>
      <c r="M48" s="183">
        <f t="shared" si="1"/>
        <v>0.1451065891472869</v>
      </c>
      <c r="N48" s="183">
        <f t="shared" si="2"/>
        <v>0.16911487758945376</v>
      </c>
      <c r="O48" s="184">
        <f t="shared" si="3"/>
        <v>0.13589868485143697</v>
      </c>
      <c r="P48" s="183">
        <f t="shared" si="4"/>
        <v>0.18680190011554743</v>
      </c>
      <c r="Q48" s="183">
        <f t="shared" si="5"/>
        <v>0.19655261126833046</v>
      </c>
      <c r="R48" s="183">
        <f t="shared" si="6"/>
        <v>0.2127042698998418</v>
      </c>
      <c r="S48" s="184">
        <f t="shared" si="7"/>
        <v>0.1546093946244662</v>
      </c>
    </row>
    <row r="49" spans="1:19" ht="16.5">
      <c r="A49" s="260"/>
      <c r="B49" s="33">
        <v>40360</v>
      </c>
      <c r="C49" s="196">
        <v>94.05</v>
      </c>
      <c r="D49" s="196">
        <v>96</v>
      </c>
      <c r="E49" s="196">
        <v>90.77</v>
      </c>
      <c r="F49" s="196">
        <v>93.46</v>
      </c>
      <c r="G49" s="197">
        <v>92.64</v>
      </c>
      <c r="H49" s="196">
        <v>95.49</v>
      </c>
      <c r="I49" s="196">
        <v>88.03</v>
      </c>
      <c r="J49" s="198">
        <v>92.05</v>
      </c>
      <c r="L49" s="183">
        <f t="shared" si="0"/>
        <v>0.15031800391389427</v>
      </c>
      <c r="M49" s="183">
        <f t="shared" si="1"/>
        <v>0.16110304789550067</v>
      </c>
      <c r="N49" s="183">
        <f t="shared" si="2"/>
        <v>0.13434141464633842</v>
      </c>
      <c r="O49" s="184">
        <f t="shared" si="3"/>
        <v>0.13601555852680192</v>
      </c>
      <c r="P49" s="183">
        <f t="shared" si="4"/>
        <v>0.18982789622399188</v>
      </c>
      <c r="Q49" s="183">
        <f t="shared" si="5"/>
        <v>0.2348377085219191</v>
      </c>
      <c r="R49" s="183">
        <f t="shared" si="6"/>
        <v>0.15222513089005218</v>
      </c>
      <c r="S49" s="184">
        <f t="shared" si="7"/>
        <v>0.15481119056580117</v>
      </c>
    </row>
    <row r="50" spans="1:19" ht="16.5">
      <c r="A50" s="260"/>
      <c r="B50" s="33">
        <v>40391</v>
      </c>
      <c r="C50" s="186">
        <v>93.96</v>
      </c>
      <c r="D50" s="186">
        <v>96.14</v>
      </c>
      <c r="E50" s="186">
        <v>89.71</v>
      </c>
      <c r="F50" s="186">
        <v>93.79</v>
      </c>
      <c r="G50" s="194">
        <v>92.01</v>
      </c>
      <c r="H50" s="186">
        <v>95.19</v>
      </c>
      <c r="I50" s="186">
        <v>85.69</v>
      </c>
      <c r="J50" s="195">
        <v>92.26</v>
      </c>
      <c r="L50" s="183">
        <f t="shared" si="0"/>
        <v>0.15260058881256122</v>
      </c>
      <c r="M50" s="183">
        <f t="shared" si="1"/>
        <v>0.1707257671699951</v>
      </c>
      <c r="N50" s="183">
        <f t="shared" si="2"/>
        <v>0.11565725656012926</v>
      </c>
      <c r="O50" s="184">
        <f t="shared" si="3"/>
        <v>0.14308348567946383</v>
      </c>
      <c r="P50" s="183">
        <f t="shared" si="4"/>
        <v>0.18845259622836474</v>
      </c>
      <c r="Q50" s="183">
        <f t="shared" si="5"/>
        <v>0.24790246460409016</v>
      </c>
      <c r="R50" s="183">
        <f t="shared" si="6"/>
        <v>0.11372498050428903</v>
      </c>
      <c r="S50" s="184">
        <f t="shared" si="7"/>
        <v>0.1624039309562808</v>
      </c>
    </row>
    <row r="51" spans="1:19" ht="16.5">
      <c r="A51" s="260"/>
      <c r="B51" s="33">
        <v>40422</v>
      </c>
      <c r="C51" s="186">
        <v>94.61</v>
      </c>
      <c r="D51" s="186">
        <v>96.13</v>
      </c>
      <c r="E51" s="186">
        <v>90.84</v>
      </c>
      <c r="F51" s="186">
        <v>95.15</v>
      </c>
      <c r="G51" s="194">
        <v>92.22</v>
      </c>
      <c r="H51" s="186">
        <v>94.22</v>
      </c>
      <c r="I51" s="186">
        <v>86.6</v>
      </c>
      <c r="J51" s="195">
        <v>93.59</v>
      </c>
      <c r="L51" s="183">
        <f aca="true" t="shared" si="8" ref="L51:L82">_xlfn.IFERROR(C51/C39-1,"")</f>
        <v>0.15293687545698265</v>
      </c>
      <c r="M51" s="183">
        <f aca="true" t="shared" si="9" ref="M51:M82">_xlfn.IFERROR(D51/D39-1,"")</f>
        <v>0.1680437424058323</v>
      </c>
      <c r="N51" s="183">
        <f aca="true" t="shared" si="10" ref="N51:N82">_xlfn.IFERROR(E51/E39-1,"")</f>
        <v>0.11968445704425013</v>
      </c>
      <c r="O51" s="184">
        <f aca="true" t="shared" si="11" ref="O51:O82">_xlfn.IFERROR(F51/F39-1,"")</f>
        <v>0.15697957198443602</v>
      </c>
      <c r="P51" s="183">
        <f aca="true" t="shared" si="12" ref="P51:P82">_xlfn.IFERROR(G51/G39-1,"")</f>
        <v>0.1864145117715168</v>
      </c>
      <c r="Q51" s="183">
        <f aca="true" t="shared" si="13" ref="Q51:Q82">_xlfn.IFERROR(H51/H39-1,"")</f>
        <v>0.2327620044485148</v>
      </c>
      <c r="R51" s="183">
        <f aca="true" t="shared" si="14" ref="R51:R82">_xlfn.IFERROR(I51/I39-1,"")</f>
        <v>0.1164109836276912</v>
      </c>
      <c r="S51" s="184">
        <f aca="true" t="shared" si="15" ref="S51:S82">_xlfn.IFERROR(J51/J39-1,"")</f>
        <v>0.17457329317269066</v>
      </c>
    </row>
    <row r="52" spans="1:19" ht="16.5">
      <c r="A52" s="260"/>
      <c r="B52" s="33">
        <v>40452</v>
      </c>
      <c r="C52" s="186">
        <v>95.11</v>
      </c>
      <c r="D52" s="186">
        <v>95.66</v>
      </c>
      <c r="E52" s="186">
        <v>92.53</v>
      </c>
      <c r="F52" s="186">
        <v>96.32</v>
      </c>
      <c r="G52" s="194">
        <v>92.57</v>
      </c>
      <c r="H52" s="186">
        <v>92.92</v>
      </c>
      <c r="I52" s="186">
        <v>88.73</v>
      </c>
      <c r="J52" s="195">
        <v>94.95</v>
      </c>
      <c r="L52" s="183">
        <f t="shared" si="8"/>
        <v>0.15270876257423338</v>
      </c>
      <c r="M52" s="183">
        <f t="shared" si="9"/>
        <v>0.15517449583383636</v>
      </c>
      <c r="N52" s="183">
        <f t="shared" si="10"/>
        <v>0.12979242979242978</v>
      </c>
      <c r="O52" s="184">
        <f t="shared" si="11"/>
        <v>0.17021018102296193</v>
      </c>
      <c r="P52" s="183">
        <f t="shared" si="12"/>
        <v>0.18391098605959844</v>
      </c>
      <c r="Q52" s="183">
        <f t="shared" si="13"/>
        <v>0.20440699935191176</v>
      </c>
      <c r="R52" s="183">
        <f t="shared" si="14"/>
        <v>0.13436461263104071</v>
      </c>
      <c r="S52" s="184">
        <f t="shared" si="15"/>
        <v>0.1925395629238884</v>
      </c>
    </row>
    <row r="53" spans="1:19" ht="16.5">
      <c r="A53" s="260"/>
      <c r="B53" s="33">
        <v>40483</v>
      </c>
      <c r="C53" s="186">
        <v>96.41</v>
      </c>
      <c r="D53" s="186">
        <v>96.64</v>
      </c>
      <c r="E53" s="186">
        <v>94.86</v>
      </c>
      <c r="F53" s="186">
        <v>97.32</v>
      </c>
      <c r="G53" s="194">
        <v>94.49</v>
      </c>
      <c r="H53" s="186">
        <v>94.44</v>
      </c>
      <c r="I53" s="186">
        <v>92.1</v>
      </c>
      <c r="J53" s="195">
        <v>96.34</v>
      </c>
      <c r="L53" s="183">
        <f t="shared" si="8"/>
        <v>0.15557952774781247</v>
      </c>
      <c r="M53" s="183">
        <f t="shared" si="9"/>
        <v>0.1506131682343137</v>
      </c>
      <c r="N53" s="183">
        <f t="shared" si="10"/>
        <v>0.14454633204633205</v>
      </c>
      <c r="O53" s="184">
        <f t="shared" si="11"/>
        <v>0.17578832910474818</v>
      </c>
      <c r="P53" s="183">
        <f t="shared" si="12"/>
        <v>0.18765711412770236</v>
      </c>
      <c r="Q53" s="183">
        <f t="shared" si="13"/>
        <v>0.19529173522338938</v>
      </c>
      <c r="R53" s="183">
        <f t="shared" si="14"/>
        <v>0.15413533834586457</v>
      </c>
      <c r="S53" s="184">
        <f t="shared" si="15"/>
        <v>0.20169639516028437</v>
      </c>
    </row>
    <row r="54" spans="1:19" ht="16.5">
      <c r="A54" s="260"/>
      <c r="B54" s="32">
        <v>40513</v>
      </c>
      <c r="C54" s="190">
        <v>100</v>
      </c>
      <c r="D54" s="190">
        <v>100</v>
      </c>
      <c r="E54" s="190">
        <v>100</v>
      </c>
      <c r="F54" s="190">
        <v>100</v>
      </c>
      <c r="G54" s="190">
        <v>100</v>
      </c>
      <c r="H54" s="190">
        <v>100</v>
      </c>
      <c r="I54" s="190">
        <v>100</v>
      </c>
      <c r="J54" s="199">
        <v>100</v>
      </c>
      <c r="K54" s="9"/>
      <c r="L54" s="105">
        <f t="shared" si="8"/>
        <v>0.17439812096300633</v>
      </c>
      <c r="M54" s="105">
        <f t="shared" si="9"/>
        <v>0.16618075801749277</v>
      </c>
      <c r="N54" s="105">
        <f t="shared" si="10"/>
        <v>0.1923214498628829</v>
      </c>
      <c r="O54" s="185">
        <f t="shared" si="11"/>
        <v>0.1763321962122102</v>
      </c>
      <c r="P54" s="105">
        <f t="shared" si="12"/>
        <v>0.2162490878131842</v>
      </c>
      <c r="Q54" s="105">
        <f t="shared" si="13"/>
        <v>0.22085215480405318</v>
      </c>
      <c r="R54" s="105">
        <f t="shared" si="14"/>
        <v>0.2313754463735993</v>
      </c>
      <c r="S54" s="185">
        <f t="shared" si="15"/>
        <v>0.1988970147464333</v>
      </c>
    </row>
    <row r="55" spans="1:19" ht="16.5">
      <c r="A55" s="260">
        <v>2011</v>
      </c>
      <c r="B55" s="31">
        <v>40544</v>
      </c>
      <c r="C55" s="193">
        <v>101.62</v>
      </c>
      <c r="D55" s="193">
        <v>102.05</v>
      </c>
      <c r="E55" s="193">
        <v>100.94</v>
      </c>
      <c r="F55" s="193">
        <v>101.29</v>
      </c>
      <c r="G55" s="194">
        <v>102.65</v>
      </c>
      <c r="H55" s="186">
        <v>104.13</v>
      </c>
      <c r="I55" s="186">
        <v>101.66</v>
      </c>
      <c r="J55" s="195">
        <v>101.4</v>
      </c>
      <c r="L55" s="183">
        <f t="shared" si="8"/>
        <v>0.16203544882790166</v>
      </c>
      <c r="M55" s="183">
        <f t="shared" si="9"/>
        <v>0.16508733873729864</v>
      </c>
      <c r="N55" s="183">
        <f t="shared" si="10"/>
        <v>0.15743607384474267</v>
      </c>
      <c r="O55" s="184">
        <f t="shared" si="11"/>
        <v>0.16091690544412618</v>
      </c>
      <c r="P55" s="183">
        <f t="shared" si="12"/>
        <v>0.19932235074190907</v>
      </c>
      <c r="Q55" s="183">
        <f t="shared" si="13"/>
        <v>0.22983347112318397</v>
      </c>
      <c r="R55" s="183">
        <f t="shared" si="14"/>
        <v>0.17757442372292376</v>
      </c>
      <c r="S55" s="184">
        <f t="shared" si="15"/>
        <v>0.17442668519805427</v>
      </c>
    </row>
    <row r="56" spans="1:19" ht="16.5">
      <c r="A56" s="260"/>
      <c r="B56" s="33">
        <v>40575</v>
      </c>
      <c r="C56" s="186">
        <v>102.96</v>
      </c>
      <c r="D56" s="186">
        <v>103.32</v>
      </c>
      <c r="E56" s="186">
        <v>102.1</v>
      </c>
      <c r="F56" s="186">
        <v>102.82</v>
      </c>
      <c r="G56" s="194">
        <v>104.59</v>
      </c>
      <c r="H56" s="186">
        <v>105.46</v>
      </c>
      <c r="I56" s="186">
        <v>103.33</v>
      </c>
      <c r="J56" s="195">
        <v>104.19</v>
      </c>
      <c r="L56" s="183">
        <f t="shared" si="8"/>
        <v>0.15232232792389477</v>
      </c>
      <c r="M56" s="183">
        <f t="shared" si="9"/>
        <v>0.15998652745032005</v>
      </c>
      <c r="N56" s="183">
        <f t="shared" si="10"/>
        <v>0.12705596644221195</v>
      </c>
      <c r="O56" s="184">
        <f t="shared" si="11"/>
        <v>0.15997292418772546</v>
      </c>
      <c r="P56" s="183">
        <f t="shared" si="12"/>
        <v>0.18207504520795648</v>
      </c>
      <c r="Q56" s="183">
        <f t="shared" si="13"/>
        <v>0.21204459257556585</v>
      </c>
      <c r="R56" s="183">
        <f t="shared" si="14"/>
        <v>0.12879615468647576</v>
      </c>
      <c r="S56" s="184">
        <f t="shared" si="15"/>
        <v>0.18062322946175624</v>
      </c>
    </row>
    <row r="57" spans="1:19" ht="16.5">
      <c r="A57" s="260"/>
      <c r="B57" s="33">
        <v>40603</v>
      </c>
      <c r="C57" s="186">
        <v>102.86</v>
      </c>
      <c r="D57" s="186">
        <v>103.37</v>
      </c>
      <c r="E57" s="186">
        <v>101.08</v>
      </c>
      <c r="F57" s="186">
        <v>102.91</v>
      </c>
      <c r="G57" s="194">
        <v>103.95</v>
      </c>
      <c r="H57" s="186">
        <v>104.66</v>
      </c>
      <c r="I57" s="186">
        <v>101.21</v>
      </c>
      <c r="J57" s="195">
        <v>104.46</v>
      </c>
      <c r="L57" s="183">
        <f t="shared" si="8"/>
        <v>0.13783185840707968</v>
      </c>
      <c r="M57" s="183">
        <f t="shared" si="9"/>
        <v>0.14728079911209768</v>
      </c>
      <c r="N57" s="183">
        <f t="shared" si="10"/>
        <v>0.09797957853573758</v>
      </c>
      <c r="O57" s="184">
        <f t="shared" si="11"/>
        <v>0.1515049792995411</v>
      </c>
      <c r="P57" s="183">
        <f t="shared" si="12"/>
        <v>0.16535874439461873</v>
      </c>
      <c r="Q57" s="183">
        <f t="shared" si="13"/>
        <v>0.19202733485193613</v>
      </c>
      <c r="R57" s="183">
        <f t="shared" si="14"/>
        <v>0.09074253691130485</v>
      </c>
      <c r="S57" s="184">
        <f t="shared" si="15"/>
        <v>0.18033898305084728</v>
      </c>
    </row>
    <row r="58" spans="1:19" ht="16.5">
      <c r="A58" s="260"/>
      <c r="B58" s="33">
        <v>40634</v>
      </c>
      <c r="C58" s="186">
        <v>103.05</v>
      </c>
      <c r="D58" s="186">
        <v>103.41</v>
      </c>
      <c r="E58" s="186">
        <v>100.88</v>
      </c>
      <c r="F58" s="186">
        <v>103.53</v>
      </c>
      <c r="G58" s="194">
        <v>103.89</v>
      </c>
      <c r="H58" s="186">
        <v>104.4</v>
      </c>
      <c r="I58" s="186">
        <v>99.84</v>
      </c>
      <c r="J58" s="195">
        <v>105.26</v>
      </c>
      <c r="L58" s="183">
        <f t="shared" si="8"/>
        <v>0.12770847012475373</v>
      </c>
      <c r="M58" s="183">
        <f t="shared" si="9"/>
        <v>0.13041101880192385</v>
      </c>
      <c r="N58" s="183">
        <f t="shared" si="10"/>
        <v>0.09319462505418286</v>
      </c>
      <c r="O58" s="184">
        <f t="shared" si="11"/>
        <v>0.14575033200531218</v>
      </c>
      <c r="P58" s="183">
        <f t="shared" si="12"/>
        <v>0.1536923931149361</v>
      </c>
      <c r="Q58" s="183">
        <f t="shared" si="13"/>
        <v>0.1684387241186347</v>
      </c>
      <c r="R58" s="183">
        <f t="shared" si="14"/>
        <v>0.08087041247158178</v>
      </c>
      <c r="S58" s="184">
        <f t="shared" si="15"/>
        <v>0.17859142313290777</v>
      </c>
    </row>
    <row r="59" spans="1:19" ht="16.5">
      <c r="A59" s="260"/>
      <c r="B59" s="33">
        <v>40664</v>
      </c>
      <c r="C59" s="186">
        <v>103.6</v>
      </c>
      <c r="D59" s="186">
        <v>103.89</v>
      </c>
      <c r="E59" s="186">
        <v>101.46</v>
      </c>
      <c r="F59" s="186">
        <v>104.16</v>
      </c>
      <c r="G59" s="194">
        <v>103.81</v>
      </c>
      <c r="H59" s="186">
        <v>103.99</v>
      </c>
      <c r="I59" s="186">
        <v>99.57</v>
      </c>
      <c r="J59" s="195">
        <v>105.64</v>
      </c>
      <c r="L59" s="183">
        <f t="shared" si="8"/>
        <v>0.11818672423097665</v>
      </c>
      <c r="M59" s="183">
        <f t="shared" si="9"/>
        <v>0.1136241826562332</v>
      </c>
      <c r="N59" s="183">
        <f t="shared" si="10"/>
        <v>0.09485270314017469</v>
      </c>
      <c r="O59" s="184">
        <f t="shared" si="11"/>
        <v>0.138734011151197</v>
      </c>
      <c r="P59" s="183">
        <f t="shared" si="12"/>
        <v>0.1375191759807144</v>
      </c>
      <c r="Q59" s="183">
        <f t="shared" si="13"/>
        <v>0.13550993666739464</v>
      </c>
      <c r="R59" s="183">
        <f t="shared" si="14"/>
        <v>0.0797007156798959</v>
      </c>
      <c r="S59" s="184">
        <f t="shared" si="15"/>
        <v>0.1726051726051725</v>
      </c>
    </row>
    <row r="60" spans="1:19" ht="16.5">
      <c r="A60" s="260"/>
      <c r="B60" s="33">
        <v>40695</v>
      </c>
      <c r="C60" s="186">
        <v>103.25</v>
      </c>
      <c r="D60" s="186">
        <v>103.31</v>
      </c>
      <c r="E60" s="186">
        <v>101.59</v>
      </c>
      <c r="F60" s="186">
        <v>103.94</v>
      </c>
      <c r="G60" s="194">
        <v>102.88</v>
      </c>
      <c r="H60" s="186">
        <v>102.59</v>
      </c>
      <c r="I60" s="186">
        <v>98.67</v>
      </c>
      <c r="J60" s="195">
        <v>105.26</v>
      </c>
      <c r="L60" s="183">
        <f t="shared" si="8"/>
        <v>0.1000426166631152</v>
      </c>
      <c r="M60" s="183">
        <f t="shared" si="9"/>
        <v>0.09276496720964666</v>
      </c>
      <c r="N60" s="183">
        <f t="shared" si="10"/>
        <v>0.09095790378006874</v>
      </c>
      <c r="O60" s="184">
        <f t="shared" si="11"/>
        <v>0.114279588336192</v>
      </c>
      <c r="P60" s="183">
        <f t="shared" si="12"/>
        <v>0.11293812202509734</v>
      </c>
      <c r="Q60" s="183">
        <f t="shared" si="13"/>
        <v>0.10288110083852953</v>
      </c>
      <c r="R60" s="183">
        <f t="shared" si="14"/>
        <v>0.07226689850032608</v>
      </c>
      <c r="S60" s="184">
        <f t="shared" si="15"/>
        <v>0.14500163167627544</v>
      </c>
    </row>
    <row r="61" spans="1:19" ht="16.5">
      <c r="A61" s="260"/>
      <c r="B61" s="33">
        <v>40725</v>
      </c>
      <c r="C61" s="196">
        <v>103.68</v>
      </c>
      <c r="D61" s="196">
        <v>103.36</v>
      </c>
      <c r="E61" s="196">
        <v>102.24</v>
      </c>
      <c r="F61" s="196">
        <v>104.82</v>
      </c>
      <c r="G61" s="197">
        <v>102.96</v>
      </c>
      <c r="H61" s="196">
        <v>101.81</v>
      </c>
      <c r="I61" s="196">
        <v>99.05</v>
      </c>
      <c r="J61" s="198">
        <v>106.2</v>
      </c>
      <c r="L61" s="183">
        <f t="shared" si="8"/>
        <v>0.10239234449760781</v>
      </c>
      <c r="M61" s="183">
        <f t="shared" si="9"/>
        <v>0.07666666666666666</v>
      </c>
      <c r="N61" s="183">
        <f t="shared" si="10"/>
        <v>0.12636333590393312</v>
      </c>
      <c r="O61" s="184">
        <f t="shared" si="11"/>
        <v>0.12154932591482992</v>
      </c>
      <c r="P61" s="183">
        <f t="shared" si="12"/>
        <v>0.1113989637305699</v>
      </c>
      <c r="Q61" s="183">
        <f t="shared" si="13"/>
        <v>0.06618494083150073</v>
      </c>
      <c r="R61" s="183">
        <f t="shared" si="14"/>
        <v>0.1251845961603999</v>
      </c>
      <c r="S61" s="184">
        <f t="shared" si="15"/>
        <v>0.15372080391091814</v>
      </c>
    </row>
    <row r="62" spans="1:19" ht="16.5">
      <c r="A62" s="260"/>
      <c r="B62" s="33">
        <v>40756</v>
      </c>
      <c r="C62" s="186">
        <v>104.14</v>
      </c>
      <c r="D62" s="186">
        <v>103.7</v>
      </c>
      <c r="E62" s="186">
        <v>102.49</v>
      </c>
      <c r="F62" s="186">
        <v>105.56</v>
      </c>
      <c r="G62" s="194">
        <v>103.5</v>
      </c>
      <c r="H62" s="186">
        <v>101.77</v>
      </c>
      <c r="I62" s="186">
        <v>99.19</v>
      </c>
      <c r="J62" s="195">
        <v>107.63</v>
      </c>
      <c r="L62" s="183">
        <f t="shared" si="8"/>
        <v>0.10834397616006819</v>
      </c>
      <c r="M62" s="183">
        <f t="shared" si="9"/>
        <v>0.0786353234865822</v>
      </c>
      <c r="N62" s="183">
        <f t="shared" si="10"/>
        <v>0.14245903466726118</v>
      </c>
      <c r="O62" s="184">
        <f t="shared" si="11"/>
        <v>0.12549312293421466</v>
      </c>
      <c r="P62" s="183">
        <f t="shared" si="12"/>
        <v>0.1248777306814477</v>
      </c>
      <c r="Q62" s="183">
        <f t="shared" si="13"/>
        <v>0.06912490807857963</v>
      </c>
      <c r="R62" s="183">
        <f t="shared" si="14"/>
        <v>0.1575446376473335</v>
      </c>
      <c r="S62" s="184">
        <f t="shared" si="15"/>
        <v>0.16659440711034024</v>
      </c>
    </row>
    <row r="63" spans="1:19" ht="16.5">
      <c r="A63" s="260"/>
      <c r="B63" s="33">
        <v>40787</v>
      </c>
      <c r="C63" s="186">
        <v>104.06</v>
      </c>
      <c r="D63" s="186">
        <v>103.63</v>
      </c>
      <c r="E63" s="186">
        <v>102.76</v>
      </c>
      <c r="F63" s="186">
        <v>105.31</v>
      </c>
      <c r="G63" s="194">
        <v>103.06</v>
      </c>
      <c r="H63" s="186">
        <v>101.28</v>
      </c>
      <c r="I63" s="186">
        <v>99.05</v>
      </c>
      <c r="J63" s="195">
        <v>107.09</v>
      </c>
      <c r="L63" s="183">
        <f t="shared" si="8"/>
        <v>0.09988373322058974</v>
      </c>
      <c r="M63" s="183">
        <f t="shared" si="9"/>
        <v>0.07801934879850214</v>
      </c>
      <c r="N63" s="183">
        <f t="shared" si="10"/>
        <v>0.13121972699251438</v>
      </c>
      <c r="O63" s="184">
        <f t="shared" si="11"/>
        <v>0.10677877036258532</v>
      </c>
      <c r="P63" s="183">
        <f t="shared" si="12"/>
        <v>0.1175450010843635</v>
      </c>
      <c r="Q63" s="183">
        <f t="shared" si="13"/>
        <v>0.07493101252388024</v>
      </c>
      <c r="R63" s="183">
        <f t="shared" si="14"/>
        <v>0.1437644341801385</v>
      </c>
      <c r="S63" s="184">
        <f t="shared" si="15"/>
        <v>0.14424618014745172</v>
      </c>
    </row>
    <row r="64" spans="1:19" ht="16.5">
      <c r="A64" s="260"/>
      <c r="B64" s="33">
        <v>40817</v>
      </c>
      <c r="C64" s="186">
        <v>104.15</v>
      </c>
      <c r="D64" s="186">
        <v>103.64</v>
      </c>
      <c r="E64" s="186">
        <v>102.94</v>
      </c>
      <c r="F64" s="186">
        <v>105.46</v>
      </c>
      <c r="G64" s="194">
        <v>103.15</v>
      </c>
      <c r="H64" s="186">
        <v>101.17</v>
      </c>
      <c r="I64" s="186">
        <v>99.12</v>
      </c>
      <c r="J64" s="195">
        <v>107.42</v>
      </c>
      <c r="L64" s="183">
        <f t="shared" si="8"/>
        <v>0.09504783934391758</v>
      </c>
      <c r="M64" s="183">
        <f t="shared" si="9"/>
        <v>0.08342044741793853</v>
      </c>
      <c r="N64" s="183">
        <f t="shared" si="10"/>
        <v>0.11250405273965192</v>
      </c>
      <c r="O64" s="184">
        <f t="shared" si="11"/>
        <v>0.09489202657807305</v>
      </c>
      <c r="P64" s="183">
        <f t="shared" si="12"/>
        <v>0.11429188722048189</v>
      </c>
      <c r="Q64" s="183">
        <f t="shared" si="13"/>
        <v>0.0887860525182953</v>
      </c>
      <c r="R64" s="183">
        <f t="shared" si="14"/>
        <v>0.11709681054885612</v>
      </c>
      <c r="S64" s="184">
        <f t="shared" si="15"/>
        <v>0.1313322801474459</v>
      </c>
    </row>
    <row r="65" spans="1:19" ht="16.5">
      <c r="A65" s="260"/>
      <c r="B65" s="33">
        <v>40848</v>
      </c>
      <c r="C65" s="186">
        <v>104.7</v>
      </c>
      <c r="D65" s="186">
        <v>104.12</v>
      </c>
      <c r="E65" s="186">
        <v>103.1</v>
      </c>
      <c r="F65" s="186">
        <v>106.3</v>
      </c>
      <c r="G65" s="194">
        <v>104.03</v>
      </c>
      <c r="H65" s="186">
        <v>102.33</v>
      </c>
      <c r="I65" s="186">
        <v>98.99</v>
      </c>
      <c r="J65" s="195">
        <v>108.46</v>
      </c>
      <c r="L65" s="183">
        <f t="shared" si="8"/>
        <v>0.08598693081630548</v>
      </c>
      <c r="M65" s="183">
        <f t="shared" si="9"/>
        <v>0.07740066225165565</v>
      </c>
      <c r="N65" s="183">
        <f t="shared" si="10"/>
        <v>0.086864853468269</v>
      </c>
      <c r="O65" s="184">
        <f t="shared" si="11"/>
        <v>0.09227291409782157</v>
      </c>
      <c r="P65" s="183">
        <f t="shared" si="12"/>
        <v>0.10096306487459006</v>
      </c>
      <c r="Q65" s="183">
        <f t="shared" si="13"/>
        <v>0.08354510800508264</v>
      </c>
      <c r="R65" s="183">
        <f t="shared" si="14"/>
        <v>0.07480998914223669</v>
      </c>
      <c r="S65" s="184">
        <f t="shared" si="15"/>
        <v>0.12580444259912804</v>
      </c>
    </row>
    <row r="66" spans="1:19" ht="16.5">
      <c r="A66" s="260"/>
      <c r="B66" s="32">
        <v>40878</v>
      </c>
      <c r="C66" s="190">
        <v>106.14</v>
      </c>
      <c r="D66" s="190">
        <v>105.46</v>
      </c>
      <c r="E66" s="190">
        <v>104.76</v>
      </c>
      <c r="F66" s="190">
        <v>107.79</v>
      </c>
      <c r="G66" s="190">
        <v>107.17</v>
      </c>
      <c r="H66" s="190">
        <v>105.71</v>
      </c>
      <c r="I66" s="190">
        <v>101.82</v>
      </c>
      <c r="J66" s="199">
        <v>111.47</v>
      </c>
      <c r="K66" s="9"/>
      <c r="L66" s="105">
        <f t="shared" si="8"/>
        <v>0.0613999999999999</v>
      </c>
      <c r="M66" s="105">
        <f t="shared" si="9"/>
        <v>0.05459999999999998</v>
      </c>
      <c r="N66" s="105">
        <f t="shared" si="10"/>
        <v>0.04760000000000009</v>
      </c>
      <c r="O66" s="185">
        <f t="shared" si="11"/>
        <v>0.07790000000000008</v>
      </c>
      <c r="P66" s="105">
        <f t="shared" si="12"/>
        <v>0.0717000000000001</v>
      </c>
      <c r="Q66" s="105">
        <f t="shared" si="13"/>
        <v>0.05709999999999993</v>
      </c>
      <c r="R66" s="105">
        <f t="shared" si="14"/>
        <v>0.018199999999999994</v>
      </c>
      <c r="S66" s="185">
        <f t="shared" si="15"/>
        <v>0.11470000000000002</v>
      </c>
    </row>
    <row r="67" spans="1:19" ht="16.5">
      <c r="A67" s="260">
        <v>2012</v>
      </c>
      <c r="B67" s="31">
        <v>40909</v>
      </c>
      <c r="C67" s="193">
        <v>106.82</v>
      </c>
      <c r="D67" s="193">
        <v>106.4</v>
      </c>
      <c r="E67" s="193">
        <v>106.01</v>
      </c>
      <c r="F67" s="193">
        <v>107.82</v>
      </c>
      <c r="G67" s="194">
        <v>107.81</v>
      </c>
      <c r="H67" s="186">
        <v>107.38</v>
      </c>
      <c r="I67" s="186">
        <v>103.7</v>
      </c>
      <c r="J67" s="195">
        <v>110.3</v>
      </c>
      <c r="L67" s="183">
        <f t="shared" si="8"/>
        <v>0.05117102932493589</v>
      </c>
      <c r="M67" s="183">
        <f t="shared" si="9"/>
        <v>0.04262616364527205</v>
      </c>
      <c r="N67" s="183">
        <f t="shared" si="10"/>
        <v>0.05022785813354469</v>
      </c>
      <c r="O67" s="184">
        <f t="shared" si="11"/>
        <v>0.06446835817948449</v>
      </c>
      <c r="P67" s="183">
        <f t="shared" si="12"/>
        <v>0.05026790063321962</v>
      </c>
      <c r="Q67" s="183">
        <f t="shared" si="13"/>
        <v>0.03121098626716612</v>
      </c>
      <c r="R67" s="183">
        <f t="shared" si="14"/>
        <v>0.02006688963210701</v>
      </c>
      <c r="S67" s="184">
        <f t="shared" si="15"/>
        <v>0.08777120315581843</v>
      </c>
    </row>
    <row r="68" spans="1:19" ht="16.5">
      <c r="A68" s="260"/>
      <c r="B68" s="33">
        <v>40940</v>
      </c>
      <c r="C68" s="186">
        <v>106.56</v>
      </c>
      <c r="D68" s="186">
        <v>105.88</v>
      </c>
      <c r="E68" s="186">
        <v>105.32</v>
      </c>
      <c r="F68" s="186">
        <v>108.13</v>
      </c>
      <c r="G68" s="194">
        <v>107.74</v>
      </c>
      <c r="H68" s="186">
        <v>106.36</v>
      </c>
      <c r="I68" s="186">
        <v>102.46</v>
      </c>
      <c r="J68" s="195">
        <v>111.9</v>
      </c>
      <c r="L68" s="183">
        <f t="shared" si="8"/>
        <v>0.034965034965035</v>
      </c>
      <c r="M68" s="183">
        <f t="shared" si="9"/>
        <v>0.024777390631049112</v>
      </c>
      <c r="N68" s="183">
        <f t="shared" si="10"/>
        <v>0.031537708129284914</v>
      </c>
      <c r="O68" s="184">
        <f t="shared" si="11"/>
        <v>0.05164364909550678</v>
      </c>
      <c r="P68" s="183">
        <f t="shared" si="12"/>
        <v>0.030117602065206972</v>
      </c>
      <c r="Q68" s="183">
        <f t="shared" si="13"/>
        <v>0.008534041342689314</v>
      </c>
      <c r="R68" s="183">
        <f t="shared" si="14"/>
        <v>-0.008419626439562622</v>
      </c>
      <c r="S68" s="184">
        <f t="shared" si="15"/>
        <v>0.07399942412899518</v>
      </c>
    </row>
    <row r="69" spans="1:19" ht="16.5">
      <c r="A69" s="260"/>
      <c r="B69" s="33">
        <v>40969</v>
      </c>
      <c r="C69" s="186">
        <v>106.78</v>
      </c>
      <c r="D69" s="186">
        <v>106.17</v>
      </c>
      <c r="E69" s="186">
        <v>105.7</v>
      </c>
      <c r="F69" s="186">
        <v>108.18</v>
      </c>
      <c r="G69" s="194">
        <v>108.34</v>
      </c>
      <c r="H69" s="186">
        <v>107.29</v>
      </c>
      <c r="I69" s="186">
        <v>103.1</v>
      </c>
      <c r="J69" s="195">
        <v>112.12</v>
      </c>
      <c r="L69" s="183">
        <f t="shared" si="8"/>
        <v>0.038110052498541824</v>
      </c>
      <c r="M69" s="183">
        <f t="shared" si="9"/>
        <v>0.027087162619715555</v>
      </c>
      <c r="N69" s="183">
        <f t="shared" si="10"/>
        <v>0.04570637119113585</v>
      </c>
      <c r="O69" s="184">
        <f t="shared" si="11"/>
        <v>0.0512097949664756</v>
      </c>
      <c r="P69" s="183">
        <f t="shared" si="12"/>
        <v>0.042231842231842176</v>
      </c>
      <c r="Q69" s="183">
        <f t="shared" si="13"/>
        <v>0.02512898910758654</v>
      </c>
      <c r="R69" s="183">
        <f t="shared" si="14"/>
        <v>0.01867404406679185</v>
      </c>
      <c r="S69" s="184">
        <f t="shared" si="15"/>
        <v>0.07332950411640837</v>
      </c>
    </row>
    <row r="70" spans="1:19" ht="16.5">
      <c r="A70" s="260"/>
      <c r="B70" s="33">
        <v>41000</v>
      </c>
      <c r="C70" s="186">
        <v>106.52</v>
      </c>
      <c r="D70" s="186">
        <v>106.04</v>
      </c>
      <c r="E70" s="186">
        <v>106.28</v>
      </c>
      <c r="F70" s="186">
        <v>107.34</v>
      </c>
      <c r="G70" s="194">
        <v>107.73</v>
      </c>
      <c r="H70" s="186">
        <v>106.86</v>
      </c>
      <c r="I70" s="186">
        <v>104.12</v>
      </c>
      <c r="J70" s="195">
        <v>110.5</v>
      </c>
      <c r="L70" s="183">
        <f t="shared" si="8"/>
        <v>0.03367297428432803</v>
      </c>
      <c r="M70" s="183">
        <f t="shared" si="9"/>
        <v>0.0254327434484094</v>
      </c>
      <c r="N70" s="183">
        <f t="shared" si="10"/>
        <v>0.05352894528152263</v>
      </c>
      <c r="O70" s="184">
        <f t="shared" si="11"/>
        <v>0.03680092726745876</v>
      </c>
      <c r="P70" s="183">
        <f t="shared" si="12"/>
        <v>0.03696217152757719</v>
      </c>
      <c r="Q70" s="183">
        <f t="shared" si="13"/>
        <v>0.023563218390804552</v>
      </c>
      <c r="R70" s="183">
        <f t="shared" si="14"/>
        <v>0.04286858974358965</v>
      </c>
      <c r="S70" s="184">
        <f t="shared" si="15"/>
        <v>0.049781493444803315</v>
      </c>
    </row>
    <row r="71" spans="1:19" ht="16.5">
      <c r="A71" s="260"/>
      <c r="B71" s="33">
        <v>41030</v>
      </c>
      <c r="C71" s="186">
        <v>105.96</v>
      </c>
      <c r="D71" s="186">
        <v>105.57</v>
      </c>
      <c r="E71" s="186">
        <v>105.22</v>
      </c>
      <c r="F71" s="186">
        <v>106.88</v>
      </c>
      <c r="G71" s="194">
        <v>106.54</v>
      </c>
      <c r="H71" s="186">
        <v>105.9</v>
      </c>
      <c r="I71" s="186">
        <v>101.76</v>
      </c>
      <c r="J71" s="195">
        <v>109.61</v>
      </c>
      <c r="L71" s="183">
        <f t="shared" si="8"/>
        <v>0.0227799227799228</v>
      </c>
      <c r="M71" s="183">
        <f t="shared" si="9"/>
        <v>0.016170950043314924</v>
      </c>
      <c r="N71" s="183">
        <f t="shared" si="10"/>
        <v>0.03705893948354033</v>
      </c>
      <c r="O71" s="184">
        <f t="shared" si="11"/>
        <v>0.02611367127496167</v>
      </c>
      <c r="P71" s="183">
        <f t="shared" si="12"/>
        <v>0.026298044504383</v>
      </c>
      <c r="Q71" s="183">
        <f t="shared" si="13"/>
        <v>0.018367150687566225</v>
      </c>
      <c r="R71" s="183">
        <f t="shared" si="14"/>
        <v>0.021994576679722933</v>
      </c>
      <c r="S71" s="184">
        <f t="shared" si="15"/>
        <v>0.037580461946232546</v>
      </c>
    </row>
    <row r="72" spans="1:19" ht="16.5">
      <c r="A72" s="260"/>
      <c r="B72" s="33">
        <v>41061</v>
      </c>
      <c r="C72" s="186">
        <v>105.6</v>
      </c>
      <c r="D72" s="186">
        <v>104.99</v>
      </c>
      <c r="E72" s="186">
        <v>104.63</v>
      </c>
      <c r="F72" s="186">
        <v>106.96</v>
      </c>
      <c r="G72" s="194">
        <v>105.68</v>
      </c>
      <c r="H72" s="186">
        <v>104.3</v>
      </c>
      <c r="I72" s="186">
        <v>100.51</v>
      </c>
      <c r="J72" s="195">
        <v>109.78</v>
      </c>
      <c r="L72" s="183">
        <f t="shared" si="8"/>
        <v>0.022760290556900653</v>
      </c>
      <c r="M72" s="183">
        <f t="shared" si="9"/>
        <v>0.016261736521149928</v>
      </c>
      <c r="N72" s="183">
        <f t="shared" si="10"/>
        <v>0.029924205138300852</v>
      </c>
      <c r="O72" s="184">
        <f t="shared" si="11"/>
        <v>0.02905522416778905</v>
      </c>
      <c r="P72" s="183">
        <f t="shared" si="12"/>
        <v>0.027216174183514852</v>
      </c>
      <c r="Q72" s="183">
        <f t="shared" si="13"/>
        <v>0.016668291256457746</v>
      </c>
      <c r="R72" s="183">
        <f t="shared" si="14"/>
        <v>0.018648018648018683</v>
      </c>
      <c r="S72" s="184">
        <f t="shared" si="15"/>
        <v>0.04294128823864707</v>
      </c>
    </row>
    <row r="73" spans="1:19" ht="16.5">
      <c r="A73" s="260"/>
      <c r="B73" s="33">
        <v>41091</v>
      </c>
      <c r="C73" s="196">
        <v>105.63</v>
      </c>
      <c r="D73" s="196">
        <v>104.88</v>
      </c>
      <c r="E73" s="196">
        <v>104.53</v>
      </c>
      <c r="F73" s="196">
        <v>107.25</v>
      </c>
      <c r="G73" s="197">
        <v>105.65</v>
      </c>
      <c r="H73" s="196">
        <v>104.04</v>
      </c>
      <c r="I73" s="196">
        <v>100.47</v>
      </c>
      <c r="J73" s="198">
        <v>110.04</v>
      </c>
      <c r="L73" s="183">
        <f t="shared" si="8"/>
        <v>0.01880787037037024</v>
      </c>
      <c r="M73" s="183">
        <f t="shared" si="9"/>
        <v>0.014705882352941124</v>
      </c>
      <c r="N73" s="183">
        <f t="shared" si="10"/>
        <v>0.022398278560250562</v>
      </c>
      <c r="O73" s="184">
        <f t="shared" si="11"/>
        <v>0.02318259874069839</v>
      </c>
      <c r="P73" s="183">
        <f t="shared" si="12"/>
        <v>0.026126651126651135</v>
      </c>
      <c r="Q73" s="183">
        <f t="shared" si="13"/>
        <v>0.021903545820646242</v>
      </c>
      <c r="R73" s="183">
        <f t="shared" si="14"/>
        <v>0.014336193841494316</v>
      </c>
      <c r="S73" s="184">
        <f t="shared" si="15"/>
        <v>0.0361581920903955</v>
      </c>
    </row>
    <row r="74" spans="1:19" ht="16.5">
      <c r="A74" s="260"/>
      <c r="B74" s="33">
        <v>41122</v>
      </c>
      <c r="C74" s="186">
        <v>105.61</v>
      </c>
      <c r="D74" s="186">
        <v>104.81</v>
      </c>
      <c r="E74" s="186">
        <v>104.57</v>
      </c>
      <c r="F74" s="186">
        <v>107.28</v>
      </c>
      <c r="G74" s="194">
        <v>105.6</v>
      </c>
      <c r="H74" s="186">
        <v>103.83</v>
      </c>
      <c r="I74" s="186">
        <v>100.58</v>
      </c>
      <c r="J74" s="195">
        <v>110.1</v>
      </c>
      <c r="L74" s="183">
        <f t="shared" si="8"/>
        <v>0.0141156135970808</v>
      </c>
      <c r="M74" s="183">
        <f t="shared" si="9"/>
        <v>0.010703953712632552</v>
      </c>
      <c r="N74" s="183">
        <f t="shared" si="10"/>
        <v>0.020294662893940885</v>
      </c>
      <c r="O74" s="184">
        <f t="shared" si="11"/>
        <v>0.016294050776809454</v>
      </c>
      <c r="P74" s="183">
        <f t="shared" si="12"/>
        <v>0.020289855072463725</v>
      </c>
      <c r="Q74" s="183">
        <f t="shared" si="13"/>
        <v>0.020241721528937884</v>
      </c>
      <c r="R74" s="183">
        <f t="shared" si="14"/>
        <v>0.014013509426353377</v>
      </c>
      <c r="S74" s="184">
        <f t="shared" si="15"/>
        <v>0.022948991916751815</v>
      </c>
    </row>
    <row r="75" spans="1:19" ht="16.5">
      <c r="A75" s="260"/>
      <c r="B75" s="33">
        <v>41153</v>
      </c>
      <c r="C75" s="186">
        <v>105.67</v>
      </c>
      <c r="D75" s="186">
        <v>104.9</v>
      </c>
      <c r="E75" s="186">
        <v>104.47</v>
      </c>
      <c r="F75" s="186">
        <v>107.36</v>
      </c>
      <c r="G75" s="194">
        <v>105.75</v>
      </c>
      <c r="H75" s="186">
        <v>104.13</v>
      </c>
      <c r="I75" s="186">
        <v>100.41</v>
      </c>
      <c r="J75" s="195">
        <v>110.22</v>
      </c>
      <c r="L75" s="183">
        <f t="shared" si="8"/>
        <v>0.015471843167403465</v>
      </c>
      <c r="M75" s="183">
        <f t="shared" si="9"/>
        <v>0.012255138473415084</v>
      </c>
      <c r="N75" s="183">
        <f t="shared" si="10"/>
        <v>0.01664071623199681</v>
      </c>
      <c r="O75" s="184">
        <f t="shared" si="11"/>
        <v>0.019466337479821405</v>
      </c>
      <c r="P75" s="183">
        <f t="shared" si="12"/>
        <v>0.026101300213467793</v>
      </c>
      <c r="Q75" s="183">
        <f t="shared" si="13"/>
        <v>0.028139810426540235</v>
      </c>
      <c r="R75" s="183">
        <f t="shared" si="14"/>
        <v>0.013730439172135345</v>
      </c>
      <c r="S75" s="184">
        <f t="shared" si="15"/>
        <v>0.029227752357829928</v>
      </c>
    </row>
    <row r="76" spans="1:19" ht="16.5">
      <c r="A76" s="260"/>
      <c r="B76" s="33">
        <v>41183</v>
      </c>
      <c r="C76" s="186">
        <v>106.02</v>
      </c>
      <c r="D76" s="186">
        <v>105.18</v>
      </c>
      <c r="E76" s="186">
        <v>104.81</v>
      </c>
      <c r="F76" s="186">
        <v>107.81</v>
      </c>
      <c r="G76" s="194">
        <v>106.43</v>
      </c>
      <c r="H76" s="186">
        <v>104.73</v>
      </c>
      <c r="I76" s="186">
        <v>100.94</v>
      </c>
      <c r="J76" s="195">
        <v>111</v>
      </c>
      <c r="L76" s="183">
        <f t="shared" si="8"/>
        <v>0.01795487277964458</v>
      </c>
      <c r="M76" s="183">
        <f t="shared" si="9"/>
        <v>0.0148591277499035</v>
      </c>
      <c r="N76" s="183">
        <f t="shared" si="10"/>
        <v>0.018165921896250214</v>
      </c>
      <c r="O76" s="184">
        <f t="shared" si="11"/>
        <v>0.02228333017257733</v>
      </c>
      <c r="P76" s="183">
        <f t="shared" si="12"/>
        <v>0.031798351914687384</v>
      </c>
      <c r="Q76" s="183">
        <f t="shared" si="13"/>
        <v>0.035188296925966256</v>
      </c>
      <c r="R76" s="183">
        <f t="shared" si="14"/>
        <v>0.01836158192090398</v>
      </c>
      <c r="S76" s="184">
        <f t="shared" si="15"/>
        <v>0.03332712716440134</v>
      </c>
    </row>
    <row r="77" spans="1:19" ht="16.5">
      <c r="A77" s="260"/>
      <c r="B77" s="33">
        <v>41214</v>
      </c>
      <c r="C77" s="186">
        <v>107.14</v>
      </c>
      <c r="D77" s="186">
        <v>106.68</v>
      </c>
      <c r="E77" s="186">
        <v>105.48</v>
      </c>
      <c r="F77" s="186">
        <v>108.59</v>
      </c>
      <c r="G77" s="194">
        <v>108.2</v>
      </c>
      <c r="H77" s="186">
        <v>106.94</v>
      </c>
      <c r="I77" s="186">
        <v>102.26</v>
      </c>
      <c r="J77" s="195">
        <v>112.55</v>
      </c>
      <c r="L77" s="183">
        <f t="shared" si="8"/>
        <v>0.023304680038204406</v>
      </c>
      <c r="M77" s="183">
        <f t="shared" si="9"/>
        <v>0.02458701498271232</v>
      </c>
      <c r="N77" s="183">
        <f t="shared" si="10"/>
        <v>0.02308438409311364</v>
      </c>
      <c r="O77" s="184">
        <f t="shared" si="11"/>
        <v>0.021542803386641607</v>
      </c>
      <c r="P77" s="183">
        <f t="shared" si="12"/>
        <v>0.04008459098337025</v>
      </c>
      <c r="Q77" s="183">
        <f t="shared" si="13"/>
        <v>0.04505032737222714</v>
      </c>
      <c r="R77" s="183">
        <f t="shared" si="14"/>
        <v>0.03303363976159224</v>
      </c>
      <c r="S77" s="184">
        <f t="shared" si="15"/>
        <v>0.0377097547482943</v>
      </c>
    </row>
    <row r="78" spans="1:19" ht="16.5">
      <c r="A78" s="260"/>
      <c r="B78" s="32">
        <v>41244</v>
      </c>
      <c r="C78" s="190">
        <v>108.28</v>
      </c>
      <c r="D78" s="190">
        <v>107.76</v>
      </c>
      <c r="E78" s="190">
        <v>106.84</v>
      </c>
      <c r="F78" s="190">
        <v>109.71</v>
      </c>
      <c r="G78" s="190">
        <v>109.92</v>
      </c>
      <c r="H78" s="190">
        <v>108.07</v>
      </c>
      <c r="I78" s="190">
        <v>104.46</v>
      </c>
      <c r="J78" s="199">
        <v>114.74</v>
      </c>
      <c r="K78" s="9"/>
      <c r="L78" s="105">
        <f t="shared" si="8"/>
        <v>0.020162050122479735</v>
      </c>
      <c r="M78" s="105">
        <f t="shared" si="9"/>
        <v>0.021809216764650197</v>
      </c>
      <c r="N78" s="105">
        <f t="shared" si="10"/>
        <v>0.0198549064528446</v>
      </c>
      <c r="O78" s="185">
        <f t="shared" si="11"/>
        <v>0.01781241302532699</v>
      </c>
      <c r="P78" s="105">
        <f t="shared" si="12"/>
        <v>0.025660166091256986</v>
      </c>
      <c r="Q78" s="105">
        <f t="shared" si="13"/>
        <v>0.02232522940119197</v>
      </c>
      <c r="R78" s="105">
        <f t="shared" si="14"/>
        <v>0.025928108426635177</v>
      </c>
      <c r="S78" s="185">
        <f t="shared" si="15"/>
        <v>0.029335247151699884</v>
      </c>
    </row>
    <row r="79" spans="1:19" ht="16.5">
      <c r="A79" s="260">
        <v>2013</v>
      </c>
      <c r="B79" s="31">
        <v>41275</v>
      </c>
      <c r="C79" s="193">
        <v>109.74</v>
      </c>
      <c r="D79" s="193">
        <v>108.9</v>
      </c>
      <c r="E79" s="193">
        <v>109.08</v>
      </c>
      <c r="F79" s="193">
        <v>111.27</v>
      </c>
      <c r="G79" s="194">
        <v>112.53</v>
      </c>
      <c r="H79" s="186">
        <v>110.45</v>
      </c>
      <c r="I79" s="186">
        <v>108.26</v>
      </c>
      <c r="J79" s="195">
        <v>116.92</v>
      </c>
      <c r="L79" s="183">
        <f t="shared" si="8"/>
        <v>0.02733570492417159</v>
      </c>
      <c r="M79" s="183">
        <f t="shared" si="9"/>
        <v>0.023496240601503793</v>
      </c>
      <c r="N79" s="183">
        <f t="shared" si="10"/>
        <v>0.02895953211961122</v>
      </c>
      <c r="O79" s="184">
        <f t="shared" si="11"/>
        <v>0.03199777406789095</v>
      </c>
      <c r="P79" s="183">
        <f t="shared" si="12"/>
        <v>0.04378072535015298</v>
      </c>
      <c r="Q79" s="183">
        <f t="shared" si="13"/>
        <v>0.028590054013782895</v>
      </c>
      <c r="R79" s="183">
        <f t="shared" si="14"/>
        <v>0.04397299903567986</v>
      </c>
      <c r="S79" s="184">
        <f t="shared" si="15"/>
        <v>0.060018132366273846</v>
      </c>
    </row>
    <row r="80" spans="1:19" ht="16.5">
      <c r="A80" s="260"/>
      <c r="B80" s="33">
        <v>41306</v>
      </c>
      <c r="C80" s="186">
        <v>111.01</v>
      </c>
      <c r="D80" s="186">
        <v>110.46</v>
      </c>
      <c r="E80" s="186">
        <v>110.06</v>
      </c>
      <c r="F80" s="186">
        <v>112.26</v>
      </c>
      <c r="G80" s="194">
        <v>114.91</v>
      </c>
      <c r="H80" s="186">
        <v>114.51</v>
      </c>
      <c r="I80" s="186">
        <v>109.91</v>
      </c>
      <c r="J80" s="195">
        <v>117.56</v>
      </c>
      <c r="L80" s="183">
        <f t="shared" si="8"/>
        <v>0.04176051051051055</v>
      </c>
      <c r="M80" s="183">
        <f t="shared" si="9"/>
        <v>0.04325651681148468</v>
      </c>
      <c r="N80" s="183">
        <f t="shared" si="10"/>
        <v>0.04500569692366141</v>
      </c>
      <c r="O80" s="184">
        <f t="shared" si="11"/>
        <v>0.03819476555997414</v>
      </c>
      <c r="P80" s="183">
        <f t="shared" si="12"/>
        <v>0.06654909968442557</v>
      </c>
      <c r="Q80" s="183">
        <f t="shared" si="13"/>
        <v>0.07662655133508833</v>
      </c>
      <c r="R80" s="183">
        <f t="shared" si="14"/>
        <v>0.07271130197150111</v>
      </c>
      <c r="S80" s="184">
        <f t="shared" si="15"/>
        <v>0.05058087578194814</v>
      </c>
    </row>
    <row r="81" spans="1:19" ht="16.5">
      <c r="A81" s="260"/>
      <c r="B81" s="33">
        <v>41334</v>
      </c>
      <c r="C81" s="186">
        <v>111.34</v>
      </c>
      <c r="D81" s="186">
        <v>110.75</v>
      </c>
      <c r="E81" s="186">
        <v>110.64</v>
      </c>
      <c r="F81" s="186">
        <v>112.53</v>
      </c>
      <c r="G81" s="194">
        <v>115.32</v>
      </c>
      <c r="H81" s="186">
        <v>114.58</v>
      </c>
      <c r="I81" s="186">
        <v>110.96</v>
      </c>
      <c r="J81" s="195">
        <v>118.03</v>
      </c>
      <c r="L81" s="183">
        <f t="shared" si="8"/>
        <v>0.04270462633451966</v>
      </c>
      <c r="M81" s="183">
        <f t="shared" si="9"/>
        <v>0.04313836300273155</v>
      </c>
      <c r="N81" s="183">
        <f t="shared" si="10"/>
        <v>0.04673604541154197</v>
      </c>
      <c r="O81" s="184">
        <f t="shared" si="11"/>
        <v>0.04021075984470324</v>
      </c>
      <c r="P81" s="183">
        <f t="shared" si="12"/>
        <v>0.06442680450433813</v>
      </c>
      <c r="Q81" s="183">
        <f t="shared" si="13"/>
        <v>0.06794668655047054</v>
      </c>
      <c r="R81" s="183">
        <f t="shared" si="14"/>
        <v>0.07623666343355961</v>
      </c>
      <c r="S81" s="184">
        <f t="shared" si="15"/>
        <v>0.052711380663574614</v>
      </c>
    </row>
    <row r="82" spans="1:48" ht="16.5">
      <c r="A82" s="260"/>
      <c r="B82" s="33">
        <v>41365</v>
      </c>
      <c r="C82" s="186">
        <v>111.62</v>
      </c>
      <c r="D82" s="186">
        <v>111.41</v>
      </c>
      <c r="E82" s="186">
        <v>110.01</v>
      </c>
      <c r="F82" s="186">
        <v>112.68</v>
      </c>
      <c r="G82" s="194">
        <v>115.12</v>
      </c>
      <c r="H82" s="186">
        <v>114.99</v>
      </c>
      <c r="I82" s="186">
        <v>109.46</v>
      </c>
      <c r="J82" s="195">
        <v>117.82</v>
      </c>
      <c r="L82" s="183">
        <f t="shared" si="8"/>
        <v>0.04787833270747277</v>
      </c>
      <c r="M82" s="183">
        <f t="shared" si="9"/>
        <v>0.05064126744624664</v>
      </c>
      <c r="N82" s="183">
        <f t="shared" si="10"/>
        <v>0.035095972901769024</v>
      </c>
      <c r="O82" s="184">
        <f t="shared" si="11"/>
        <v>0.049748462828395734</v>
      </c>
      <c r="P82" s="183">
        <f t="shared" si="12"/>
        <v>0.0685974194746124</v>
      </c>
      <c r="Q82" s="183">
        <f t="shared" si="13"/>
        <v>0.0760808534531161</v>
      </c>
      <c r="R82" s="183">
        <f t="shared" si="14"/>
        <v>0.0512869765655013</v>
      </c>
      <c r="S82" s="184">
        <f t="shared" si="15"/>
        <v>0.06624434389140266</v>
      </c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</row>
    <row r="83" spans="1:19" ht="16.5">
      <c r="A83" s="260"/>
      <c r="B83" s="33">
        <v>41395</v>
      </c>
      <c r="C83" s="186">
        <v>111.15</v>
      </c>
      <c r="D83" s="186">
        <v>110.95</v>
      </c>
      <c r="E83" s="186">
        <v>108.1</v>
      </c>
      <c r="F83" s="186">
        <v>112.89</v>
      </c>
      <c r="G83" s="194">
        <v>113.71</v>
      </c>
      <c r="H83" s="186">
        <v>113.17</v>
      </c>
      <c r="I83" s="186">
        <v>106.06</v>
      </c>
      <c r="J83" s="195">
        <v>118.1</v>
      </c>
      <c r="L83" s="183">
        <f aca="true" t="shared" si="16" ref="L83:L114">_xlfn.IFERROR(C83/C71-1,"")</f>
        <v>0.048980747451868645</v>
      </c>
      <c r="M83" s="183">
        <f aca="true" t="shared" si="17" ref="M83:M114">_xlfn.IFERROR(D83/D71-1,"")</f>
        <v>0.05096144738088482</v>
      </c>
      <c r="N83" s="183">
        <f aca="true" t="shared" si="18" ref="N83:N114">_xlfn.IFERROR(E83/E71-1,"")</f>
        <v>0.02737122220110244</v>
      </c>
      <c r="O83" s="184">
        <f aca="true" t="shared" si="19" ref="O83:O114">_xlfn.IFERROR(F83/F71-1,"")</f>
        <v>0.05623128742514982</v>
      </c>
      <c r="P83" s="183">
        <f aca="true" t="shared" si="20" ref="P83:P114">_xlfn.IFERROR(G83/G71-1,"")</f>
        <v>0.06729866716726107</v>
      </c>
      <c r="Q83" s="183">
        <f aca="true" t="shared" si="21" ref="Q83:Q114">_xlfn.IFERROR(H83/H71-1,"")</f>
        <v>0.06864966949952778</v>
      </c>
      <c r="R83" s="183">
        <f aca="true" t="shared" si="22" ref="R83:R114">_xlfn.IFERROR(I83/I71-1,"")</f>
        <v>0.042256289308176154</v>
      </c>
      <c r="S83" s="184">
        <f aca="true" t="shared" si="23" ref="S83:S114">_xlfn.IFERROR(J83/J71-1,"")</f>
        <v>0.07745643645652756</v>
      </c>
    </row>
    <row r="84" spans="1:19" ht="16.5">
      <c r="A84" s="260"/>
      <c r="B84" s="33">
        <v>41426</v>
      </c>
      <c r="C84" s="186">
        <v>110.73</v>
      </c>
      <c r="D84" s="186">
        <v>110.45</v>
      </c>
      <c r="E84" s="186">
        <v>106.85</v>
      </c>
      <c r="F84" s="186">
        <v>112.98</v>
      </c>
      <c r="G84" s="194">
        <v>112.29</v>
      </c>
      <c r="H84" s="186">
        <v>111.21</v>
      </c>
      <c r="I84" s="186">
        <v>103.62</v>
      </c>
      <c r="J84" s="195">
        <v>117.98</v>
      </c>
      <c r="L84" s="183">
        <f t="shared" si="16"/>
        <v>0.04857954545454546</v>
      </c>
      <c r="M84" s="183">
        <f t="shared" si="17"/>
        <v>0.05200495285265272</v>
      </c>
      <c r="N84" s="183">
        <f t="shared" si="18"/>
        <v>0.02121762400841054</v>
      </c>
      <c r="O84" s="184">
        <f t="shared" si="19"/>
        <v>0.05628272251308908</v>
      </c>
      <c r="P84" s="183">
        <f t="shared" si="20"/>
        <v>0.06254731264193802</v>
      </c>
      <c r="Q84" s="183">
        <f t="shared" si="21"/>
        <v>0.0662511984659635</v>
      </c>
      <c r="R84" s="183">
        <f t="shared" si="22"/>
        <v>0.030942194806486967</v>
      </c>
      <c r="S84" s="184">
        <f t="shared" si="23"/>
        <v>0.07469484423392236</v>
      </c>
    </row>
    <row r="85" spans="1:19" ht="16.5">
      <c r="A85" s="260"/>
      <c r="B85" s="33">
        <v>41456</v>
      </c>
      <c r="C85" s="186">
        <v>110.47</v>
      </c>
      <c r="D85" s="186">
        <v>110.07</v>
      </c>
      <c r="E85" s="186">
        <v>106.52</v>
      </c>
      <c r="F85" s="186">
        <v>112.94</v>
      </c>
      <c r="G85" s="194">
        <v>111.47</v>
      </c>
      <c r="H85" s="186">
        <v>110.05</v>
      </c>
      <c r="I85" s="186">
        <v>103.21</v>
      </c>
      <c r="J85" s="195">
        <v>117.35</v>
      </c>
      <c r="L85" s="183">
        <f t="shared" si="16"/>
        <v>0.04582031619804994</v>
      </c>
      <c r="M85" s="183">
        <f t="shared" si="17"/>
        <v>0.04948512585812348</v>
      </c>
      <c r="N85" s="183">
        <f t="shared" si="18"/>
        <v>0.01903759686214479</v>
      </c>
      <c r="O85" s="184">
        <f t="shared" si="19"/>
        <v>0.053053613053613</v>
      </c>
      <c r="P85" s="183">
        <f t="shared" si="20"/>
        <v>0.05508755324183623</v>
      </c>
      <c r="Q85" s="183">
        <f t="shared" si="21"/>
        <v>0.05776624375240291</v>
      </c>
      <c r="R85" s="183">
        <f t="shared" si="22"/>
        <v>0.027271822434557613</v>
      </c>
      <c r="S85" s="184">
        <f t="shared" si="23"/>
        <v>0.06643038894947284</v>
      </c>
    </row>
    <row r="86" spans="1:19" ht="16.5">
      <c r="A86" s="260"/>
      <c r="B86" s="33">
        <v>41487</v>
      </c>
      <c r="C86" s="186">
        <v>110.19</v>
      </c>
      <c r="D86" s="186">
        <v>109.52</v>
      </c>
      <c r="E86" s="186">
        <v>106.36</v>
      </c>
      <c r="F86" s="186">
        <v>113.02</v>
      </c>
      <c r="G86" s="194">
        <v>110.85</v>
      </c>
      <c r="H86" s="186">
        <v>108.58</v>
      </c>
      <c r="I86" s="186">
        <v>102.97</v>
      </c>
      <c r="J86" s="195">
        <v>117.6</v>
      </c>
      <c r="L86" s="183">
        <f t="shared" si="16"/>
        <v>0.04336710538774735</v>
      </c>
      <c r="M86" s="183">
        <f t="shared" si="17"/>
        <v>0.04493846007060398</v>
      </c>
      <c r="N86" s="183">
        <f t="shared" si="18"/>
        <v>0.017117720187434404</v>
      </c>
      <c r="O86" s="184">
        <f t="shared" si="19"/>
        <v>0.05350484712900805</v>
      </c>
      <c r="P86" s="183">
        <f t="shared" si="20"/>
        <v>0.04971590909090917</v>
      </c>
      <c r="Q86" s="183">
        <f t="shared" si="21"/>
        <v>0.04574785707406348</v>
      </c>
      <c r="R86" s="183">
        <f t="shared" si="22"/>
        <v>0.023762179359713587</v>
      </c>
      <c r="S86" s="184">
        <f t="shared" si="23"/>
        <v>0.0681198910081744</v>
      </c>
    </row>
    <row r="87" spans="1:19" ht="16.5">
      <c r="A87" s="260"/>
      <c r="B87" s="33">
        <v>41518</v>
      </c>
      <c r="C87" s="186">
        <v>110.45</v>
      </c>
      <c r="D87" s="186">
        <v>109.36</v>
      </c>
      <c r="E87" s="186">
        <v>106.39</v>
      </c>
      <c r="F87" s="186">
        <v>114.06</v>
      </c>
      <c r="G87" s="194">
        <v>111.22</v>
      </c>
      <c r="H87" s="186">
        <v>107.97</v>
      </c>
      <c r="I87" s="186">
        <v>103.02</v>
      </c>
      <c r="J87" s="195">
        <v>119.41</v>
      </c>
      <c r="L87" s="183">
        <f t="shared" si="16"/>
        <v>0.04523516608308897</v>
      </c>
      <c r="M87" s="183">
        <f t="shared" si="17"/>
        <v>0.042516682554814</v>
      </c>
      <c r="N87" s="183">
        <f t="shared" si="18"/>
        <v>0.01837848186082125</v>
      </c>
      <c r="O87" s="184">
        <f t="shared" si="19"/>
        <v>0.06240685543964242</v>
      </c>
      <c r="P87" s="183">
        <f t="shared" si="20"/>
        <v>0.0517257683215131</v>
      </c>
      <c r="Q87" s="183">
        <f t="shared" si="21"/>
        <v>0.03687698069720535</v>
      </c>
      <c r="R87" s="183">
        <f t="shared" si="22"/>
        <v>0.025993426949507015</v>
      </c>
      <c r="S87" s="184">
        <f t="shared" si="23"/>
        <v>0.08337869715115231</v>
      </c>
    </row>
    <row r="88" spans="1:19" ht="16.5">
      <c r="A88" s="260"/>
      <c r="B88" s="33">
        <v>41548</v>
      </c>
      <c r="C88" s="186">
        <v>110.71</v>
      </c>
      <c r="D88" s="186">
        <v>109.61</v>
      </c>
      <c r="E88" s="186">
        <v>106.45</v>
      </c>
      <c r="F88" s="186">
        <v>114.42</v>
      </c>
      <c r="G88" s="194">
        <v>111.67</v>
      </c>
      <c r="H88" s="186">
        <v>108.47</v>
      </c>
      <c r="I88" s="186">
        <v>102.95</v>
      </c>
      <c r="J88" s="195">
        <v>120.08</v>
      </c>
      <c r="L88" s="183">
        <f t="shared" si="16"/>
        <v>0.044236936427089146</v>
      </c>
      <c r="M88" s="183">
        <f t="shared" si="17"/>
        <v>0.042118273436014375</v>
      </c>
      <c r="N88" s="183">
        <f t="shared" si="18"/>
        <v>0.01564736189294913</v>
      </c>
      <c r="O88" s="184">
        <f t="shared" si="19"/>
        <v>0.061311566645023685</v>
      </c>
      <c r="P88" s="183">
        <f t="shared" si="20"/>
        <v>0.0492342384665978</v>
      </c>
      <c r="Q88" s="183">
        <f t="shared" si="21"/>
        <v>0.03571087558483721</v>
      </c>
      <c r="R88" s="183">
        <f t="shared" si="22"/>
        <v>0.01991281949673085</v>
      </c>
      <c r="S88" s="184">
        <f t="shared" si="23"/>
        <v>0.08180180180180185</v>
      </c>
    </row>
    <row r="89" spans="1:19" ht="16.5">
      <c r="A89" s="260"/>
      <c r="B89" s="33">
        <v>41579</v>
      </c>
      <c r="C89" s="186">
        <v>111.47</v>
      </c>
      <c r="D89" s="186">
        <v>110.24</v>
      </c>
      <c r="E89" s="186">
        <v>108.05</v>
      </c>
      <c r="F89" s="186">
        <v>114.95</v>
      </c>
      <c r="G89" s="194">
        <v>112.96</v>
      </c>
      <c r="H89" s="186">
        <v>109.41</v>
      </c>
      <c r="I89" s="186">
        <v>105.78</v>
      </c>
      <c r="J89" s="195">
        <v>120.9</v>
      </c>
      <c r="L89" s="183">
        <f t="shared" si="16"/>
        <v>0.04041441105096144</v>
      </c>
      <c r="M89" s="183">
        <f t="shared" si="17"/>
        <v>0.03337082864641916</v>
      </c>
      <c r="N89" s="183">
        <f t="shared" si="18"/>
        <v>0.024364808494501178</v>
      </c>
      <c r="O89" s="184">
        <f t="shared" si="19"/>
        <v>0.058568928998987024</v>
      </c>
      <c r="P89" s="183">
        <f t="shared" si="20"/>
        <v>0.043992606284658065</v>
      </c>
      <c r="Q89" s="183">
        <f t="shared" si="21"/>
        <v>0.02309706377407883</v>
      </c>
      <c r="R89" s="183">
        <f t="shared" si="22"/>
        <v>0.0344220614120867</v>
      </c>
      <c r="S89" s="184">
        <f t="shared" si="23"/>
        <v>0.07418924922256775</v>
      </c>
    </row>
    <row r="90" spans="1:19" ht="16.5">
      <c r="A90" s="260"/>
      <c r="B90" s="32">
        <v>41609</v>
      </c>
      <c r="C90" s="190">
        <v>112.11</v>
      </c>
      <c r="D90" s="190">
        <v>110.95</v>
      </c>
      <c r="E90" s="190">
        <v>108.77</v>
      </c>
      <c r="F90" s="190">
        <v>115.45</v>
      </c>
      <c r="G90" s="190">
        <v>114.28</v>
      </c>
      <c r="H90" s="190">
        <v>110.88</v>
      </c>
      <c r="I90" s="190">
        <v>107.22</v>
      </c>
      <c r="J90" s="199">
        <v>121.97</v>
      </c>
      <c r="K90" s="9"/>
      <c r="L90" s="105">
        <f t="shared" si="16"/>
        <v>0.03537125969708166</v>
      </c>
      <c r="M90" s="105">
        <f t="shared" si="17"/>
        <v>0.02960282108389012</v>
      </c>
      <c r="N90" s="105">
        <f t="shared" si="18"/>
        <v>0.018064395357543894</v>
      </c>
      <c r="O90" s="185">
        <f t="shared" si="19"/>
        <v>0.052319752073648695</v>
      </c>
      <c r="P90" s="105">
        <f t="shared" si="20"/>
        <v>0.03966521106259102</v>
      </c>
      <c r="Q90" s="105">
        <f t="shared" si="21"/>
        <v>0.026001665587119582</v>
      </c>
      <c r="R90" s="105">
        <f t="shared" si="22"/>
        <v>0.02642159678345779</v>
      </c>
      <c r="S90" s="185">
        <f t="shared" si="23"/>
        <v>0.06301202719191212</v>
      </c>
    </row>
    <row r="91" spans="1:19" ht="16.5">
      <c r="A91" s="260">
        <v>2014</v>
      </c>
      <c r="B91" s="31">
        <v>41640</v>
      </c>
      <c r="C91" s="193">
        <v>113.21</v>
      </c>
      <c r="D91" s="193">
        <v>112.22</v>
      </c>
      <c r="E91" s="193">
        <v>110.63</v>
      </c>
      <c r="F91" s="193">
        <v>115.96</v>
      </c>
      <c r="G91" s="194">
        <v>116.5</v>
      </c>
      <c r="H91" s="186">
        <v>113.81</v>
      </c>
      <c r="I91" s="186">
        <v>110.56</v>
      </c>
      <c r="J91" s="195">
        <v>122.8</v>
      </c>
      <c r="L91" s="183">
        <f t="shared" si="16"/>
        <v>0.03162019318388909</v>
      </c>
      <c r="M91" s="183">
        <f t="shared" si="17"/>
        <v>0.03048668503213947</v>
      </c>
      <c r="N91" s="183">
        <f t="shared" si="18"/>
        <v>0.014209754308764255</v>
      </c>
      <c r="O91" s="184">
        <f t="shared" si="19"/>
        <v>0.04214972589197452</v>
      </c>
      <c r="P91" s="183">
        <f t="shared" si="20"/>
        <v>0.03527948102728162</v>
      </c>
      <c r="Q91" s="183">
        <f t="shared" si="21"/>
        <v>0.03042100497962874</v>
      </c>
      <c r="R91" s="183">
        <f t="shared" si="22"/>
        <v>0.021245150563458326</v>
      </c>
      <c r="S91" s="184">
        <f t="shared" si="23"/>
        <v>0.05029079712624007</v>
      </c>
    </row>
    <row r="92" spans="1:19" ht="16.5">
      <c r="A92" s="260"/>
      <c r="B92" s="33">
        <v>41671</v>
      </c>
      <c r="C92" s="186">
        <v>113.65</v>
      </c>
      <c r="D92" s="186">
        <v>112.96</v>
      </c>
      <c r="E92" s="186">
        <v>110.75</v>
      </c>
      <c r="F92" s="186">
        <v>116.11</v>
      </c>
      <c r="G92" s="194">
        <v>117.48</v>
      </c>
      <c r="H92" s="186">
        <v>115.72</v>
      </c>
      <c r="I92" s="186">
        <v>110.83</v>
      </c>
      <c r="J92" s="195">
        <v>123.03</v>
      </c>
      <c r="L92" s="183">
        <f t="shared" si="16"/>
        <v>0.023781641293577183</v>
      </c>
      <c r="M92" s="183">
        <f t="shared" si="17"/>
        <v>0.02263262719536474</v>
      </c>
      <c r="N92" s="183">
        <f t="shared" si="18"/>
        <v>0.006269307650372591</v>
      </c>
      <c r="O92" s="184">
        <f t="shared" si="19"/>
        <v>0.03429538571174051</v>
      </c>
      <c r="P92" s="183">
        <f t="shared" si="20"/>
        <v>0.022365329388216892</v>
      </c>
      <c r="Q92" s="183">
        <f t="shared" si="21"/>
        <v>0.01056676272814605</v>
      </c>
      <c r="R92" s="183">
        <f t="shared" si="22"/>
        <v>0.008370484942225476</v>
      </c>
      <c r="S92" s="184">
        <f t="shared" si="23"/>
        <v>0.04652943177951685</v>
      </c>
    </row>
    <row r="93" spans="1:19" ht="16.5">
      <c r="A93" s="260"/>
      <c r="B93" s="33">
        <v>41699</v>
      </c>
      <c r="C93" s="186">
        <v>114.68</v>
      </c>
      <c r="D93" s="186">
        <v>114.7</v>
      </c>
      <c r="E93" s="186">
        <v>110.82</v>
      </c>
      <c r="F93" s="186">
        <v>116.55</v>
      </c>
      <c r="G93" s="194">
        <v>119.63</v>
      </c>
      <c r="H93" s="186">
        <v>119.63</v>
      </c>
      <c r="I93" s="186">
        <v>111.01</v>
      </c>
      <c r="J93" s="195">
        <v>124.08</v>
      </c>
      <c r="L93" s="183">
        <f t="shared" si="16"/>
        <v>0.029998203700377202</v>
      </c>
      <c r="M93" s="183">
        <f t="shared" si="17"/>
        <v>0.03566591422121901</v>
      </c>
      <c r="N93" s="183">
        <f t="shared" si="18"/>
        <v>0.0016268980477223138</v>
      </c>
      <c r="O93" s="184">
        <f t="shared" si="19"/>
        <v>0.03572380698480404</v>
      </c>
      <c r="P93" s="183">
        <f t="shared" si="20"/>
        <v>0.03737426292056889</v>
      </c>
      <c r="Q93" s="183">
        <f t="shared" si="21"/>
        <v>0.04407400942572881</v>
      </c>
      <c r="R93" s="183">
        <f t="shared" si="22"/>
        <v>0.0004506128334536008</v>
      </c>
      <c r="S93" s="184">
        <f t="shared" si="23"/>
        <v>0.05125815470643058</v>
      </c>
    </row>
    <row r="94" spans="1:19" ht="16.5">
      <c r="A94" s="260"/>
      <c r="B94" s="43">
        <v>41730</v>
      </c>
      <c r="C94" s="186">
        <v>114.82</v>
      </c>
      <c r="D94" s="186">
        <v>115.42</v>
      </c>
      <c r="E94" s="186">
        <v>109.82</v>
      </c>
      <c r="F94" s="186">
        <v>116.35</v>
      </c>
      <c r="G94" s="194">
        <v>119.95</v>
      </c>
      <c r="H94" s="186">
        <v>121.64</v>
      </c>
      <c r="I94" s="186">
        <v>109.01</v>
      </c>
      <c r="J94" s="195">
        <v>123.57</v>
      </c>
      <c r="L94" s="183">
        <f t="shared" si="16"/>
        <v>0.028668697366063256</v>
      </c>
      <c r="M94" s="183">
        <f t="shared" si="17"/>
        <v>0.03599317835023785</v>
      </c>
      <c r="N94" s="183">
        <f t="shared" si="18"/>
        <v>-0.0017271157167531026</v>
      </c>
      <c r="O94" s="184">
        <f t="shared" si="19"/>
        <v>0.03257011004614818</v>
      </c>
      <c r="P94" s="183">
        <f t="shared" si="20"/>
        <v>0.04195621959694229</v>
      </c>
      <c r="Q94" s="183">
        <f t="shared" si="21"/>
        <v>0.05783111574919553</v>
      </c>
      <c r="R94" s="183">
        <f t="shared" si="22"/>
        <v>-0.004111090809427953</v>
      </c>
      <c r="S94" s="184">
        <f t="shared" si="23"/>
        <v>0.04880325920896289</v>
      </c>
    </row>
    <row r="95" spans="1:19" ht="16.5">
      <c r="A95" s="260"/>
      <c r="B95" s="33">
        <v>41760</v>
      </c>
      <c r="C95" s="186">
        <v>114.38</v>
      </c>
      <c r="D95" s="186">
        <v>114.7</v>
      </c>
      <c r="E95" s="186">
        <v>109.6</v>
      </c>
      <c r="F95" s="186">
        <v>116.24</v>
      </c>
      <c r="G95" s="194">
        <v>118.95</v>
      </c>
      <c r="H95" s="186">
        <v>120.15</v>
      </c>
      <c r="I95" s="186">
        <v>108.2</v>
      </c>
      <c r="J95" s="195">
        <v>123.05</v>
      </c>
      <c r="L95" s="183">
        <f t="shared" si="16"/>
        <v>0.029059829059828957</v>
      </c>
      <c r="M95" s="183">
        <f t="shared" si="17"/>
        <v>0.03379900856241558</v>
      </c>
      <c r="N95" s="183">
        <f t="shared" si="18"/>
        <v>0.013876040703052706</v>
      </c>
      <c r="O95" s="184">
        <f t="shared" si="19"/>
        <v>0.029674904774559252</v>
      </c>
      <c r="P95" s="183">
        <f t="shared" si="20"/>
        <v>0.04608213877407441</v>
      </c>
      <c r="Q95" s="183">
        <f t="shared" si="21"/>
        <v>0.06167712291243266</v>
      </c>
      <c r="R95" s="183">
        <f t="shared" si="22"/>
        <v>0.02017725815576088</v>
      </c>
      <c r="S95" s="184">
        <f t="shared" si="23"/>
        <v>0.041913632514817944</v>
      </c>
    </row>
    <row r="96" spans="1:19" ht="16.5">
      <c r="A96" s="260"/>
      <c r="B96" s="33">
        <v>41791</v>
      </c>
      <c r="C96" s="186">
        <v>113.78</v>
      </c>
      <c r="D96" s="186">
        <v>113.17</v>
      </c>
      <c r="E96" s="186">
        <v>109.4</v>
      </c>
      <c r="F96" s="186">
        <v>116.8</v>
      </c>
      <c r="G96" s="194">
        <v>117.63</v>
      </c>
      <c r="H96" s="186">
        <v>116.12</v>
      </c>
      <c r="I96" s="186">
        <v>107.7</v>
      </c>
      <c r="J96" s="195">
        <v>124.5</v>
      </c>
      <c r="L96" s="183">
        <f t="shared" si="16"/>
        <v>0.027544477558024028</v>
      </c>
      <c r="M96" s="183">
        <f t="shared" si="17"/>
        <v>0.02462652784065189</v>
      </c>
      <c r="N96" s="183">
        <f t="shared" si="18"/>
        <v>0.0238652316331307</v>
      </c>
      <c r="O96" s="184">
        <f t="shared" si="19"/>
        <v>0.03381129403434224</v>
      </c>
      <c r="P96" s="183">
        <f t="shared" si="20"/>
        <v>0.04755543681538854</v>
      </c>
      <c r="Q96" s="183">
        <f t="shared" si="21"/>
        <v>0.044150705871774276</v>
      </c>
      <c r="R96" s="183">
        <f t="shared" si="22"/>
        <v>0.0393746381007527</v>
      </c>
      <c r="S96" s="184">
        <f t="shared" si="23"/>
        <v>0.05526360400067798</v>
      </c>
    </row>
    <row r="97" spans="1:19" ht="16.5">
      <c r="A97" s="260"/>
      <c r="B97" s="33">
        <v>41821</v>
      </c>
      <c r="C97" s="196">
        <v>113.73</v>
      </c>
      <c r="D97" s="196">
        <v>112.68</v>
      </c>
      <c r="E97" s="196">
        <v>109.47</v>
      </c>
      <c r="F97" s="196">
        <v>117.33</v>
      </c>
      <c r="G97" s="197">
        <v>117.5</v>
      </c>
      <c r="H97" s="196">
        <v>114.76</v>
      </c>
      <c r="I97" s="196">
        <v>107.46</v>
      </c>
      <c r="J97" s="198">
        <v>125.91</v>
      </c>
      <c r="L97" s="183">
        <f t="shared" si="16"/>
        <v>0.02951027428261077</v>
      </c>
      <c r="M97" s="183">
        <f t="shared" si="17"/>
        <v>0.023712183156173516</v>
      </c>
      <c r="N97" s="183">
        <f t="shared" si="18"/>
        <v>0.02769432970334207</v>
      </c>
      <c r="O97" s="184">
        <f t="shared" si="19"/>
        <v>0.03887019656454749</v>
      </c>
      <c r="P97" s="183">
        <f t="shared" si="20"/>
        <v>0.0540952722705661</v>
      </c>
      <c r="Q97" s="183">
        <f t="shared" si="21"/>
        <v>0.042798727850976936</v>
      </c>
      <c r="R97" s="183">
        <f t="shared" si="22"/>
        <v>0.04117818040887511</v>
      </c>
      <c r="S97" s="184">
        <f t="shared" si="23"/>
        <v>0.07294418406476355</v>
      </c>
    </row>
    <row r="98" spans="1:19" ht="16.5">
      <c r="A98" s="260"/>
      <c r="B98" s="33">
        <v>41852</v>
      </c>
      <c r="C98" s="186">
        <v>113.1</v>
      </c>
      <c r="D98" s="186">
        <v>111.49</v>
      </c>
      <c r="E98" s="186">
        <v>109.14</v>
      </c>
      <c r="F98" s="186">
        <v>117.41</v>
      </c>
      <c r="G98" s="194">
        <v>115.99</v>
      </c>
      <c r="H98" s="186">
        <v>111.49</v>
      </c>
      <c r="I98" s="186">
        <v>106.78</v>
      </c>
      <c r="J98" s="195">
        <v>126.04</v>
      </c>
      <c r="L98" s="183">
        <f t="shared" si="16"/>
        <v>0.026408930029948152</v>
      </c>
      <c r="M98" s="183">
        <f t="shared" si="17"/>
        <v>0.017987582176771433</v>
      </c>
      <c r="N98" s="183">
        <f t="shared" si="18"/>
        <v>0.02613764573147792</v>
      </c>
      <c r="O98" s="184">
        <f t="shared" si="19"/>
        <v>0.038842682711024645</v>
      </c>
      <c r="P98" s="183">
        <f t="shared" si="20"/>
        <v>0.046368967072620615</v>
      </c>
      <c r="Q98" s="183">
        <f t="shared" si="21"/>
        <v>0.026800515748756748</v>
      </c>
      <c r="R98" s="183">
        <f t="shared" si="22"/>
        <v>0.03700106827231231</v>
      </c>
      <c r="S98" s="184">
        <f t="shared" si="23"/>
        <v>0.07176870748299335</v>
      </c>
    </row>
    <row r="99" spans="1:19" ht="16.5">
      <c r="A99" s="260"/>
      <c r="B99" s="33">
        <v>41883</v>
      </c>
      <c r="C99" s="186">
        <v>112.91</v>
      </c>
      <c r="D99" s="186">
        <v>110.94</v>
      </c>
      <c r="E99" s="186">
        <v>109.23</v>
      </c>
      <c r="F99" s="186">
        <v>117.62</v>
      </c>
      <c r="G99" s="194">
        <v>115.46</v>
      </c>
      <c r="H99" s="186">
        <v>109.91</v>
      </c>
      <c r="I99" s="186">
        <v>107.11</v>
      </c>
      <c r="J99" s="195">
        <v>126.34</v>
      </c>
      <c r="L99" s="183">
        <f t="shared" si="16"/>
        <v>0.022272521502942455</v>
      </c>
      <c r="M99" s="183">
        <f t="shared" si="17"/>
        <v>0.014447695683979411</v>
      </c>
      <c r="N99" s="183">
        <f t="shared" si="18"/>
        <v>0.02669423818028016</v>
      </c>
      <c r="O99" s="184">
        <f t="shared" si="19"/>
        <v>0.031211642994914968</v>
      </c>
      <c r="P99" s="183">
        <f t="shared" si="20"/>
        <v>0.03812263981298325</v>
      </c>
      <c r="Q99" s="183">
        <f t="shared" si="21"/>
        <v>0.01796795406131335</v>
      </c>
      <c r="R99" s="183">
        <f t="shared" si="22"/>
        <v>0.03970102892642213</v>
      </c>
      <c r="S99" s="184">
        <f t="shared" si="23"/>
        <v>0.05803534042375014</v>
      </c>
    </row>
    <row r="100" spans="1:19" ht="16.5">
      <c r="A100" s="260"/>
      <c r="B100" s="33">
        <v>41913</v>
      </c>
      <c r="C100" s="186">
        <v>113.06</v>
      </c>
      <c r="D100" s="186">
        <v>111.01</v>
      </c>
      <c r="E100" s="186">
        <v>109.31</v>
      </c>
      <c r="F100" s="186">
        <v>117.91</v>
      </c>
      <c r="G100" s="194">
        <v>115.77</v>
      </c>
      <c r="H100" s="186">
        <v>110.07</v>
      </c>
      <c r="I100" s="186">
        <v>107.21</v>
      </c>
      <c r="J100" s="195">
        <v>126.91</v>
      </c>
      <c r="L100" s="183">
        <f t="shared" si="16"/>
        <v>0.021226628127540392</v>
      </c>
      <c r="M100" s="183">
        <f t="shared" si="17"/>
        <v>0.012772557248426297</v>
      </c>
      <c r="N100" s="183">
        <f t="shared" si="18"/>
        <v>0.02686707374354147</v>
      </c>
      <c r="O100" s="184">
        <f t="shared" si="19"/>
        <v>0.03050166054885506</v>
      </c>
      <c r="P100" s="183">
        <f t="shared" si="20"/>
        <v>0.036715321930688605</v>
      </c>
      <c r="Q100" s="183">
        <f t="shared" si="21"/>
        <v>0.014750622291877846</v>
      </c>
      <c r="R100" s="183">
        <f t="shared" si="22"/>
        <v>0.04137931034482745</v>
      </c>
      <c r="S100" s="184">
        <f t="shared" si="23"/>
        <v>0.05687874750166544</v>
      </c>
    </row>
    <row r="101" spans="1:19" ht="16.5">
      <c r="A101" s="260"/>
      <c r="B101" s="33">
        <v>41944</v>
      </c>
      <c r="C101" s="186">
        <v>113.47</v>
      </c>
      <c r="D101" s="186">
        <v>111.46</v>
      </c>
      <c r="E101" s="186">
        <v>110.12</v>
      </c>
      <c r="F101" s="186">
        <v>118.05</v>
      </c>
      <c r="G101" s="194">
        <v>116.62</v>
      </c>
      <c r="H101" s="186">
        <v>111.07</v>
      </c>
      <c r="I101" s="186">
        <v>108.86</v>
      </c>
      <c r="J101" s="195">
        <v>127.21</v>
      </c>
      <c r="L101" s="183">
        <f t="shared" si="16"/>
        <v>0.017942047187584187</v>
      </c>
      <c r="M101" s="183">
        <f t="shared" si="17"/>
        <v>0.011066763425253923</v>
      </c>
      <c r="N101" s="183">
        <f t="shared" si="18"/>
        <v>0.01915779731605749</v>
      </c>
      <c r="O101" s="184">
        <f t="shared" si="19"/>
        <v>0.026968247063940742</v>
      </c>
      <c r="P101" s="183">
        <f t="shared" si="20"/>
        <v>0.032400849858357006</v>
      </c>
      <c r="Q101" s="183">
        <f t="shared" si="21"/>
        <v>0.015172287725070843</v>
      </c>
      <c r="R101" s="183">
        <f t="shared" si="22"/>
        <v>0.02911703535640009</v>
      </c>
      <c r="S101" s="184">
        <f t="shared" si="23"/>
        <v>0.05219189412737779</v>
      </c>
    </row>
    <row r="102" spans="1:19" ht="16.5">
      <c r="A102" s="260"/>
      <c r="B102" s="32">
        <v>41974</v>
      </c>
      <c r="C102" s="190">
        <v>114.27</v>
      </c>
      <c r="D102" s="190">
        <v>112.17</v>
      </c>
      <c r="E102" s="190">
        <v>111.69</v>
      </c>
      <c r="F102" s="190">
        <v>118.66</v>
      </c>
      <c r="G102" s="190">
        <v>118.06</v>
      </c>
      <c r="H102" s="190">
        <v>112.79</v>
      </c>
      <c r="I102" s="190">
        <v>111.89</v>
      </c>
      <c r="J102" s="199">
        <v>127.53</v>
      </c>
      <c r="K102" s="9"/>
      <c r="L102" s="105">
        <f t="shared" si="16"/>
        <v>0.019266791544019224</v>
      </c>
      <c r="M102" s="105">
        <f t="shared" si="17"/>
        <v>0.010995944118972423</v>
      </c>
      <c r="N102" s="105">
        <f t="shared" si="18"/>
        <v>0.02684563758389258</v>
      </c>
      <c r="O102" s="185">
        <f t="shared" si="19"/>
        <v>0.02780424426158512</v>
      </c>
      <c r="P102" s="105">
        <f t="shared" si="20"/>
        <v>0.03307665383269165</v>
      </c>
      <c r="Q102" s="105">
        <f t="shared" si="21"/>
        <v>0.017225829725829866</v>
      </c>
      <c r="R102" s="105">
        <f t="shared" si="22"/>
        <v>0.04355530684573772</v>
      </c>
      <c r="S102" s="185">
        <f t="shared" si="23"/>
        <v>0.045584979913093404</v>
      </c>
    </row>
    <row r="103" spans="1:19" ht="16.5">
      <c r="A103" s="260">
        <v>2015</v>
      </c>
      <c r="B103" s="31">
        <v>42005</v>
      </c>
      <c r="C103" s="193">
        <v>116.37</v>
      </c>
      <c r="D103" s="193">
        <v>113.92</v>
      </c>
      <c r="E103" s="193">
        <v>114.9</v>
      </c>
      <c r="F103" s="193">
        <v>120.72</v>
      </c>
      <c r="G103" s="194">
        <v>122.59</v>
      </c>
      <c r="H103" s="186">
        <v>117.08</v>
      </c>
      <c r="I103" s="186">
        <v>117.86</v>
      </c>
      <c r="J103" s="195">
        <v>131.41</v>
      </c>
      <c r="L103" s="183">
        <f t="shared" si="16"/>
        <v>0.027912728557548006</v>
      </c>
      <c r="M103" s="183">
        <f t="shared" si="17"/>
        <v>0.015148814828016333</v>
      </c>
      <c r="N103" s="183">
        <f t="shared" si="18"/>
        <v>0.03859712555364747</v>
      </c>
      <c r="O103" s="184">
        <f t="shared" si="19"/>
        <v>0.04104863746119358</v>
      </c>
      <c r="P103" s="183">
        <f t="shared" si="20"/>
        <v>0.052274678111587924</v>
      </c>
      <c r="Q103" s="183">
        <f t="shared" si="21"/>
        <v>0.028732097355241182</v>
      </c>
      <c r="R103" s="183">
        <f t="shared" si="22"/>
        <v>0.06602749638205507</v>
      </c>
      <c r="S103" s="184">
        <f t="shared" si="23"/>
        <v>0.07011400651465793</v>
      </c>
    </row>
    <row r="104" spans="1:19" ht="16.5">
      <c r="A104" s="260"/>
      <c r="B104" s="33">
        <v>42036</v>
      </c>
      <c r="C104" s="186">
        <v>118.18</v>
      </c>
      <c r="D104" s="186">
        <v>115.32</v>
      </c>
      <c r="E104" s="186">
        <v>115.42</v>
      </c>
      <c r="F104" s="186">
        <v>123.87</v>
      </c>
      <c r="G104" s="194">
        <v>126.33</v>
      </c>
      <c r="H104" s="186">
        <v>119.86</v>
      </c>
      <c r="I104" s="186">
        <v>118.49</v>
      </c>
      <c r="J104" s="195">
        <v>138.39</v>
      </c>
      <c r="L104" s="183">
        <f t="shared" si="16"/>
        <v>0.03985921689397265</v>
      </c>
      <c r="M104" s="183">
        <f t="shared" si="17"/>
        <v>0.020892351274787613</v>
      </c>
      <c r="N104" s="183">
        <f t="shared" si="18"/>
        <v>0.04216704288939055</v>
      </c>
      <c r="O104" s="184">
        <f t="shared" si="19"/>
        <v>0.06683317543708567</v>
      </c>
      <c r="P104" s="183">
        <f t="shared" si="20"/>
        <v>0.07533197139938719</v>
      </c>
      <c r="Q104" s="183">
        <f t="shared" si="21"/>
        <v>0.03577601106118222</v>
      </c>
      <c r="R104" s="183">
        <f t="shared" si="22"/>
        <v>0.06911486059731109</v>
      </c>
      <c r="S104" s="184">
        <f t="shared" si="23"/>
        <v>0.12484759814679336</v>
      </c>
    </row>
    <row r="105" spans="1:19" ht="16.5">
      <c r="A105" s="260"/>
      <c r="B105" s="33">
        <v>42064</v>
      </c>
      <c r="C105" s="186">
        <v>118.25</v>
      </c>
      <c r="D105" s="186">
        <v>115.58</v>
      </c>
      <c r="E105" s="186">
        <v>115.9</v>
      </c>
      <c r="F105" s="186">
        <v>123.41</v>
      </c>
      <c r="G105" s="194">
        <v>126.36</v>
      </c>
      <c r="H105" s="186">
        <v>120.44</v>
      </c>
      <c r="I105" s="186">
        <v>119.17</v>
      </c>
      <c r="J105" s="195">
        <v>137.25</v>
      </c>
      <c r="L105" s="183">
        <f t="shared" si="16"/>
        <v>0.031130101151028988</v>
      </c>
      <c r="M105" s="183">
        <f t="shared" si="17"/>
        <v>0.007672188317349615</v>
      </c>
      <c r="N105" s="183">
        <f t="shared" si="18"/>
        <v>0.04584010106478997</v>
      </c>
      <c r="O105" s="184">
        <f t="shared" si="19"/>
        <v>0.058858858858858776</v>
      </c>
      <c r="P105" s="183">
        <f t="shared" si="20"/>
        <v>0.056256791774638604</v>
      </c>
      <c r="Q105" s="183">
        <f t="shared" si="21"/>
        <v>0.006770876870350273</v>
      </c>
      <c r="R105" s="183">
        <f t="shared" si="22"/>
        <v>0.07350689127105658</v>
      </c>
      <c r="S105" s="184">
        <f t="shared" si="23"/>
        <v>0.10614119922630572</v>
      </c>
    </row>
    <row r="106" spans="1:19" ht="16.5">
      <c r="A106" s="260"/>
      <c r="B106" s="33">
        <v>42095</v>
      </c>
      <c r="C106" s="186">
        <v>117.09</v>
      </c>
      <c r="D106" s="186">
        <v>114.84</v>
      </c>
      <c r="E106" s="186">
        <v>113.98</v>
      </c>
      <c r="F106" s="186">
        <v>121.96</v>
      </c>
      <c r="G106" s="194">
        <v>123.09</v>
      </c>
      <c r="H106" s="186">
        <v>117.75</v>
      </c>
      <c r="I106" s="186">
        <v>115.56</v>
      </c>
      <c r="J106" s="195">
        <v>133.43</v>
      </c>
      <c r="L106" s="183">
        <f t="shared" si="16"/>
        <v>0.019770074899843282</v>
      </c>
      <c r="M106" s="183">
        <f t="shared" si="17"/>
        <v>-0.005025125628140725</v>
      </c>
      <c r="N106" s="183">
        <f t="shared" si="18"/>
        <v>0.03788016754689494</v>
      </c>
      <c r="O106" s="184">
        <f t="shared" si="19"/>
        <v>0.04821658788139227</v>
      </c>
      <c r="P106" s="183">
        <f t="shared" si="20"/>
        <v>0.026177573989162095</v>
      </c>
      <c r="Q106" s="183">
        <f t="shared" si="21"/>
        <v>-0.031979611969746746</v>
      </c>
      <c r="R106" s="183">
        <f t="shared" si="22"/>
        <v>0.0600862306210439</v>
      </c>
      <c r="S106" s="184">
        <f t="shared" si="23"/>
        <v>0.0797928299749131</v>
      </c>
    </row>
    <row r="107" spans="1:19" ht="16.5">
      <c r="A107" s="260"/>
      <c r="B107" s="33">
        <v>42125</v>
      </c>
      <c r="C107" s="186">
        <v>115.86</v>
      </c>
      <c r="D107" s="186">
        <v>113.76</v>
      </c>
      <c r="E107" s="186">
        <v>111.96</v>
      </c>
      <c r="F107" s="186">
        <v>120.91</v>
      </c>
      <c r="G107" s="194">
        <v>120.21</v>
      </c>
      <c r="H107" s="186">
        <v>115.2</v>
      </c>
      <c r="I107" s="186">
        <v>111.7</v>
      </c>
      <c r="J107" s="195">
        <v>130.76</v>
      </c>
      <c r="L107" s="183">
        <f t="shared" si="16"/>
        <v>0.012939325056828155</v>
      </c>
      <c r="M107" s="183">
        <f t="shared" si="17"/>
        <v>-0.008195292066259796</v>
      </c>
      <c r="N107" s="183">
        <f t="shared" si="18"/>
        <v>0.021532846715328402</v>
      </c>
      <c r="O107" s="184">
        <f t="shared" si="19"/>
        <v>0.040175498967653045</v>
      </c>
      <c r="P107" s="183">
        <f t="shared" si="20"/>
        <v>0.010592686002522056</v>
      </c>
      <c r="Q107" s="183">
        <f t="shared" si="21"/>
        <v>-0.041198501872659166</v>
      </c>
      <c r="R107" s="183">
        <f t="shared" si="22"/>
        <v>0.032347504621072165</v>
      </c>
      <c r="S107" s="184">
        <f t="shared" si="23"/>
        <v>0.06265745631856956</v>
      </c>
    </row>
    <row r="108" spans="1:19" ht="16.5">
      <c r="A108" s="260"/>
      <c r="B108" s="33">
        <v>42156</v>
      </c>
      <c r="C108" s="186">
        <v>115.33</v>
      </c>
      <c r="D108" s="186">
        <v>113.31</v>
      </c>
      <c r="E108" s="186">
        <v>111.3</v>
      </c>
      <c r="F108" s="186">
        <v>120.32</v>
      </c>
      <c r="G108" s="194">
        <v>118.82</v>
      </c>
      <c r="H108" s="186">
        <v>113.93</v>
      </c>
      <c r="I108" s="186">
        <v>110.44</v>
      </c>
      <c r="J108" s="195">
        <v>129.14</v>
      </c>
      <c r="L108" s="183">
        <f t="shared" si="16"/>
        <v>0.013622780805062407</v>
      </c>
      <c r="M108" s="183">
        <f t="shared" si="17"/>
        <v>0.0012370769638596624</v>
      </c>
      <c r="N108" s="183">
        <f t="shared" si="18"/>
        <v>0.01736745886654467</v>
      </c>
      <c r="O108" s="184">
        <f t="shared" si="19"/>
        <v>0.03013698630136985</v>
      </c>
      <c r="P108" s="183">
        <f t="shared" si="20"/>
        <v>0.010116466887698738</v>
      </c>
      <c r="Q108" s="183">
        <f t="shared" si="21"/>
        <v>-0.018859800206682764</v>
      </c>
      <c r="R108" s="183">
        <f t="shared" si="22"/>
        <v>0.025441039925719444</v>
      </c>
      <c r="S108" s="184">
        <f t="shared" si="23"/>
        <v>0.037269076305220805</v>
      </c>
    </row>
    <row r="109" spans="1:19" ht="16.5">
      <c r="A109" s="260"/>
      <c r="B109" s="33">
        <v>42186</v>
      </c>
      <c r="C109" s="196">
        <v>115.44</v>
      </c>
      <c r="D109" s="196">
        <v>113.46</v>
      </c>
      <c r="E109" s="196">
        <v>111.38</v>
      </c>
      <c r="F109" s="196">
        <v>120.41</v>
      </c>
      <c r="G109" s="197">
        <v>118.19</v>
      </c>
      <c r="H109" s="196">
        <v>113.46</v>
      </c>
      <c r="I109" s="196">
        <v>109.25</v>
      </c>
      <c r="J109" s="198">
        <v>128.66</v>
      </c>
      <c r="L109" s="183">
        <f t="shared" si="16"/>
        <v>0.015035610656818799</v>
      </c>
      <c r="M109" s="183">
        <f t="shared" si="17"/>
        <v>0.006922257720979541</v>
      </c>
      <c r="N109" s="183">
        <f t="shared" si="18"/>
        <v>0.017447702566913303</v>
      </c>
      <c r="O109" s="184">
        <f t="shared" si="19"/>
        <v>0.02625074575982267</v>
      </c>
      <c r="P109" s="183">
        <f t="shared" si="20"/>
        <v>0.005872340425531863</v>
      </c>
      <c r="Q109" s="183">
        <f t="shared" si="21"/>
        <v>-0.01132798884628805</v>
      </c>
      <c r="R109" s="183">
        <f t="shared" si="22"/>
        <v>0.016657360878466365</v>
      </c>
      <c r="S109" s="184">
        <f t="shared" si="23"/>
        <v>0.0218409975379239</v>
      </c>
    </row>
    <row r="110" spans="1:19" ht="16.5">
      <c r="A110" s="260"/>
      <c r="B110" s="33">
        <v>42217</v>
      </c>
      <c r="C110" s="186">
        <v>115.68</v>
      </c>
      <c r="D110" s="186">
        <v>113.47</v>
      </c>
      <c r="E110" s="186">
        <v>112.55</v>
      </c>
      <c r="F110" s="186">
        <v>120.53</v>
      </c>
      <c r="G110" s="194">
        <v>118.52</v>
      </c>
      <c r="H110" s="186">
        <v>113.05</v>
      </c>
      <c r="I110" s="186">
        <v>111</v>
      </c>
      <c r="J110" s="195">
        <v>129.11</v>
      </c>
      <c r="L110" s="183">
        <f t="shared" si="16"/>
        <v>0.022811671087533236</v>
      </c>
      <c r="M110" s="183">
        <f t="shared" si="17"/>
        <v>0.017759440308547925</v>
      </c>
      <c r="N110" s="183">
        <f t="shared" si="18"/>
        <v>0.031244273410298673</v>
      </c>
      <c r="O110" s="184">
        <f t="shared" si="19"/>
        <v>0.026573545694574596</v>
      </c>
      <c r="P110" s="183">
        <f t="shared" si="20"/>
        <v>0.021812225191826906</v>
      </c>
      <c r="Q110" s="183">
        <f t="shared" si="21"/>
        <v>0.013992286303704304</v>
      </c>
      <c r="R110" s="183">
        <f t="shared" si="22"/>
        <v>0.039520509458700115</v>
      </c>
      <c r="S110" s="184">
        <f t="shared" si="23"/>
        <v>0.024357346874008368</v>
      </c>
    </row>
    <row r="111" spans="1:19" ht="16.5">
      <c r="A111" s="260"/>
      <c r="B111" s="33">
        <v>42248</v>
      </c>
      <c r="C111" s="186">
        <v>115.99</v>
      </c>
      <c r="D111" s="186">
        <v>113.61</v>
      </c>
      <c r="E111" s="186">
        <v>112.93</v>
      </c>
      <c r="F111" s="186">
        <v>121.06</v>
      </c>
      <c r="G111" s="194">
        <v>119</v>
      </c>
      <c r="H111" s="186">
        <v>113.23</v>
      </c>
      <c r="I111" s="186">
        <v>111.62</v>
      </c>
      <c r="J111" s="195">
        <v>129.9</v>
      </c>
      <c r="L111" s="183">
        <f t="shared" si="16"/>
        <v>0.027278363298202102</v>
      </c>
      <c r="M111" s="183">
        <f t="shared" si="17"/>
        <v>0.024067063277447343</v>
      </c>
      <c r="N111" s="183">
        <f t="shared" si="18"/>
        <v>0.033873477982239386</v>
      </c>
      <c r="O111" s="184">
        <f t="shared" si="19"/>
        <v>0.029246726747151897</v>
      </c>
      <c r="P111" s="183">
        <f t="shared" si="20"/>
        <v>0.03065996882037081</v>
      </c>
      <c r="Q111" s="183">
        <f t="shared" si="21"/>
        <v>0.030206532617596205</v>
      </c>
      <c r="R111" s="183">
        <f t="shared" si="22"/>
        <v>0.04210624591541401</v>
      </c>
      <c r="S111" s="184">
        <f t="shared" si="23"/>
        <v>0.028177932562925445</v>
      </c>
    </row>
    <row r="112" spans="1:19" ht="16.5">
      <c r="A112" s="260"/>
      <c r="B112" s="33">
        <v>42278</v>
      </c>
      <c r="C112" s="186">
        <v>118.42</v>
      </c>
      <c r="D112" s="186">
        <v>115.57</v>
      </c>
      <c r="E112" s="186">
        <v>116.45</v>
      </c>
      <c r="F112" s="186">
        <v>123.66</v>
      </c>
      <c r="G112" s="194">
        <v>123.87</v>
      </c>
      <c r="H112" s="186">
        <v>117.06</v>
      </c>
      <c r="I112" s="186">
        <v>117.48</v>
      </c>
      <c r="J112" s="195">
        <v>135.52</v>
      </c>
      <c r="L112" s="183">
        <f t="shared" si="16"/>
        <v>0.04740845568724561</v>
      </c>
      <c r="M112" s="183">
        <f t="shared" si="17"/>
        <v>0.04107738041617859</v>
      </c>
      <c r="N112" s="183">
        <f t="shared" si="18"/>
        <v>0.06531881804043538</v>
      </c>
      <c r="O112" s="184">
        <f t="shared" si="19"/>
        <v>0.04876600797218211</v>
      </c>
      <c r="P112" s="183">
        <f t="shared" si="20"/>
        <v>0.069966312516196</v>
      </c>
      <c r="Q112" s="183">
        <f t="shared" si="21"/>
        <v>0.06350504224584363</v>
      </c>
      <c r="R112" s="183">
        <f t="shared" si="22"/>
        <v>0.09579330286353893</v>
      </c>
      <c r="S112" s="184">
        <f t="shared" si="23"/>
        <v>0.06784335355763949</v>
      </c>
    </row>
    <row r="113" spans="1:19" ht="16.5">
      <c r="A113" s="260"/>
      <c r="B113" s="33">
        <v>42309</v>
      </c>
      <c r="C113" s="186">
        <v>120.59</v>
      </c>
      <c r="D113" s="186">
        <v>117.82</v>
      </c>
      <c r="E113" s="186">
        <v>118.81</v>
      </c>
      <c r="F113" s="186">
        <v>125.61</v>
      </c>
      <c r="G113" s="194">
        <v>127.65</v>
      </c>
      <c r="H113" s="186">
        <v>121.2</v>
      </c>
      <c r="I113" s="186">
        <v>121.01</v>
      </c>
      <c r="J113" s="195">
        <v>138.9</v>
      </c>
      <c r="L113" s="183">
        <f t="shared" si="16"/>
        <v>0.06274786287124345</v>
      </c>
      <c r="M113" s="183">
        <f t="shared" si="17"/>
        <v>0.05706082899694964</v>
      </c>
      <c r="N113" s="183">
        <f t="shared" si="18"/>
        <v>0.07891391209589527</v>
      </c>
      <c r="O113" s="184">
        <f t="shared" si="19"/>
        <v>0.0640406607369759</v>
      </c>
      <c r="P113" s="183">
        <f t="shared" si="20"/>
        <v>0.09458068941862452</v>
      </c>
      <c r="Q113" s="183">
        <f t="shared" si="21"/>
        <v>0.09120374538579279</v>
      </c>
      <c r="R113" s="183">
        <f t="shared" si="22"/>
        <v>0.11161124379937548</v>
      </c>
      <c r="S113" s="184">
        <f t="shared" si="23"/>
        <v>0.09189529125068785</v>
      </c>
    </row>
    <row r="114" spans="1:19" ht="16.5">
      <c r="A114" s="260"/>
      <c r="B114" s="32">
        <v>42339</v>
      </c>
      <c r="C114" s="190">
        <v>126.33</v>
      </c>
      <c r="D114" s="190">
        <v>124.62</v>
      </c>
      <c r="E114" s="190">
        <v>123.84</v>
      </c>
      <c r="F114" s="190">
        <v>130</v>
      </c>
      <c r="G114" s="190">
        <v>138.78</v>
      </c>
      <c r="H114" s="190">
        <v>135.33</v>
      </c>
      <c r="I114" s="190">
        <v>130.04</v>
      </c>
      <c r="J114" s="199">
        <v>147.08</v>
      </c>
      <c r="K114" s="9"/>
      <c r="L114" s="105">
        <f t="shared" si="16"/>
        <v>0.10553951168285636</v>
      </c>
      <c r="M114" s="105">
        <f t="shared" si="17"/>
        <v>0.11099224391548534</v>
      </c>
      <c r="N114" s="105">
        <f t="shared" si="18"/>
        <v>0.1087832393231265</v>
      </c>
      <c r="O114" s="185">
        <f t="shared" si="19"/>
        <v>0.09556716669475818</v>
      </c>
      <c r="P114" s="105">
        <f t="shared" si="20"/>
        <v>0.1755039810265966</v>
      </c>
      <c r="Q114" s="105">
        <f t="shared" si="21"/>
        <v>0.199840411383988</v>
      </c>
      <c r="R114" s="105">
        <f t="shared" si="22"/>
        <v>0.16221288765752062</v>
      </c>
      <c r="S114" s="185">
        <f t="shared" si="23"/>
        <v>0.15329726338900662</v>
      </c>
    </row>
    <row r="115" spans="1:19" ht="16.5">
      <c r="A115" s="260">
        <v>2016</v>
      </c>
      <c r="B115" s="31">
        <v>42370</v>
      </c>
      <c r="C115" s="193">
        <v>129.68</v>
      </c>
      <c r="D115" s="193">
        <v>127.23</v>
      </c>
      <c r="E115" s="193">
        <v>128.45</v>
      </c>
      <c r="F115" s="193">
        <v>133.85</v>
      </c>
      <c r="G115" s="194">
        <v>144.75</v>
      </c>
      <c r="H115" s="186">
        <v>140.41</v>
      </c>
      <c r="I115" s="186">
        <v>137.15</v>
      </c>
      <c r="J115" s="195">
        <v>153.45</v>
      </c>
      <c r="L115" s="183">
        <f aca="true" t="shared" si="24" ref="L115:L126">_xlfn.IFERROR(C115/C103-1,"")</f>
        <v>0.11437655753200993</v>
      </c>
      <c r="M115" s="183">
        <f aca="true" t="shared" si="25" ref="M115:M126">_xlfn.IFERROR(D115/D103-1,"")</f>
        <v>0.1168363764044944</v>
      </c>
      <c r="N115" s="183">
        <f aca="true" t="shared" si="26" ref="N115:N126">_xlfn.IFERROR(E115/E103-1,"")</f>
        <v>0.11792863359442984</v>
      </c>
      <c r="O115" s="184">
        <f aca="true" t="shared" si="27" ref="O115:O126">_xlfn.IFERROR(F115/F103-1,"")</f>
        <v>0.10876408217362488</v>
      </c>
      <c r="P115" s="183">
        <f aca="true" t="shared" si="28" ref="P115:P126">_xlfn.IFERROR(G115/G103-1,"")</f>
        <v>0.1807651521331266</v>
      </c>
      <c r="Q115" s="183">
        <f aca="true" t="shared" si="29" ref="Q115:Q126">_xlfn.IFERROR(H115/H103-1,"")</f>
        <v>0.19926545951486152</v>
      </c>
      <c r="R115" s="183">
        <f aca="true" t="shared" si="30" ref="R115:R126">_xlfn.IFERROR(I115/I103-1,"")</f>
        <v>0.1636687595452233</v>
      </c>
      <c r="S115" s="184">
        <f aca="true" t="shared" si="31" ref="S115:S126">_xlfn.IFERROR(J115/J103-1,"")</f>
        <v>0.16771935164751528</v>
      </c>
    </row>
    <row r="116" spans="1:19" ht="16.5">
      <c r="A116" s="260"/>
      <c r="B116" s="33">
        <v>42401</v>
      </c>
      <c r="C116" s="186">
        <v>132.58</v>
      </c>
      <c r="D116" s="186">
        <v>130.21</v>
      </c>
      <c r="E116" s="186">
        <v>133.3</v>
      </c>
      <c r="F116" s="186">
        <v>135.6</v>
      </c>
      <c r="G116" s="194">
        <v>151</v>
      </c>
      <c r="H116" s="186">
        <v>147.36</v>
      </c>
      <c r="I116" s="186">
        <v>145.65</v>
      </c>
      <c r="J116" s="195">
        <v>157.23</v>
      </c>
      <c r="L116" s="183">
        <f t="shared" si="24"/>
        <v>0.12184802843120668</v>
      </c>
      <c r="M116" s="183">
        <f t="shared" si="25"/>
        <v>0.12911897329171018</v>
      </c>
      <c r="N116" s="183">
        <f t="shared" si="26"/>
        <v>0.15491249350199277</v>
      </c>
      <c r="O116" s="184">
        <f t="shared" si="27"/>
        <v>0.09469605231290856</v>
      </c>
      <c r="P116" s="183">
        <f t="shared" si="28"/>
        <v>0.19528219741945696</v>
      </c>
      <c r="Q116" s="183">
        <f t="shared" si="29"/>
        <v>0.22943434006340735</v>
      </c>
      <c r="R116" s="183">
        <f t="shared" si="30"/>
        <v>0.2292176554983545</v>
      </c>
      <c r="S116" s="184">
        <f t="shared" si="31"/>
        <v>0.1361370041187948</v>
      </c>
    </row>
    <row r="117" spans="1:19" ht="16.5">
      <c r="A117" s="260"/>
      <c r="B117" s="33">
        <v>42430</v>
      </c>
      <c r="C117" s="186">
        <v>134.34</v>
      </c>
      <c r="D117" s="186">
        <v>129.81</v>
      </c>
      <c r="E117" s="186">
        <v>135.23</v>
      </c>
      <c r="F117" s="186">
        <v>140.73</v>
      </c>
      <c r="G117" s="194">
        <v>154.52</v>
      </c>
      <c r="H117" s="186">
        <v>145.62</v>
      </c>
      <c r="I117" s="186">
        <v>148.62</v>
      </c>
      <c r="J117" s="195">
        <v>168.29</v>
      </c>
      <c r="L117" s="183">
        <f t="shared" si="24"/>
        <v>0.13606765327695558</v>
      </c>
      <c r="M117" s="183">
        <f t="shared" si="25"/>
        <v>0.12311818653746331</v>
      </c>
      <c r="N117" s="183">
        <f t="shared" si="26"/>
        <v>0.16678170836928374</v>
      </c>
      <c r="O117" s="184">
        <f t="shared" si="27"/>
        <v>0.14034519082732344</v>
      </c>
      <c r="P117" s="183">
        <f t="shared" si="28"/>
        <v>0.2228553339664452</v>
      </c>
      <c r="Q117" s="183">
        <f t="shared" si="29"/>
        <v>0.2090667552308203</v>
      </c>
      <c r="R117" s="183">
        <f t="shared" si="30"/>
        <v>0.24712595451875474</v>
      </c>
      <c r="S117" s="184">
        <f t="shared" si="31"/>
        <v>0.22615664845173034</v>
      </c>
    </row>
    <row r="118" spans="1:19" ht="16.5">
      <c r="A118" s="260"/>
      <c r="B118" s="33">
        <v>42461</v>
      </c>
      <c r="C118" s="186">
        <v>137.33</v>
      </c>
      <c r="D118" s="186">
        <v>132.4</v>
      </c>
      <c r="E118" s="186">
        <v>138.62</v>
      </c>
      <c r="F118" s="186">
        <v>144.14</v>
      </c>
      <c r="G118" s="194">
        <v>160.52</v>
      </c>
      <c r="H118" s="186">
        <v>151.54</v>
      </c>
      <c r="I118" s="186">
        <v>154.55</v>
      </c>
      <c r="J118" s="195">
        <v>174.38</v>
      </c>
      <c r="L118" s="183">
        <f t="shared" si="24"/>
        <v>0.1728584849261252</v>
      </c>
      <c r="M118" s="183">
        <f t="shared" si="25"/>
        <v>0.15290839428770475</v>
      </c>
      <c r="N118" s="183">
        <f t="shared" si="26"/>
        <v>0.21617827689068259</v>
      </c>
      <c r="O118" s="184">
        <f t="shared" si="27"/>
        <v>0.18186290587077725</v>
      </c>
      <c r="P118" s="183">
        <f t="shared" si="28"/>
        <v>0.3040864408156634</v>
      </c>
      <c r="Q118" s="183">
        <f t="shared" si="29"/>
        <v>0.28696390658174087</v>
      </c>
      <c r="R118" s="183">
        <f t="shared" si="30"/>
        <v>0.33740048459674643</v>
      </c>
      <c r="S118" s="184">
        <f t="shared" si="31"/>
        <v>0.3069024956906241</v>
      </c>
    </row>
    <row r="119" spans="1:19" ht="16.5">
      <c r="A119" s="260"/>
      <c r="B119" s="33">
        <v>42491</v>
      </c>
      <c r="C119" s="186">
        <v>137.03</v>
      </c>
      <c r="D119" s="186">
        <v>131.96</v>
      </c>
      <c r="E119" s="186">
        <v>138.4</v>
      </c>
      <c r="F119" s="186">
        <v>144.01</v>
      </c>
      <c r="G119" s="194">
        <v>159.03</v>
      </c>
      <c r="H119" s="186">
        <v>149.1</v>
      </c>
      <c r="I119" s="186">
        <v>153.84</v>
      </c>
      <c r="J119" s="195">
        <v>173.72</v>
      </c>
      <c r="L119" s="183">
        <f t="shared" si="24"/>
        <v>0.18272052477127576</v>
      </c>
      <c r="M119" s="183">
        <f t="shared" si="25"/>
        <v>0.1599859353023909</v>
      </c>
      <c r="N119" s="183">
        <f t="shared" si="26"/>
        <v>0.23615576991782783</v>
      </c>
      <c r="O119" s="184">
        <f t="shared" si="27"/>
        <v>0.1910511951037961</v>
      </c>
      <c r="P119" s="183">
        <f t="shared" si="28"/>
        <v>0.32293486398802096</v>
      </c>
      <c r="Q119" s="183">
        <f t="shared" si="29"/>
        <v>0.29427083333333326</v>
      </c>
      <c r="R119" s="183">
        <f t="shared" si="30"/>
        <v>0.37726051924798565</v>
      </c>
      <c r="S119" s="184">
        <f t="shared" si="31"/>
        <v>0.32854083817681246</v>
      </c>
    </row>
    <row r="120" spans="1:19" ht="16.5">
      <c r="A120" s="260"/>
      <c r="B120" s="33">
        <v>42522</v>
      </c>
      <c r="C120" s="186">
        <v>138.07</v>
      </c>
      <c r="D120" s="186">
        <v>133.42</v>
      </c>
      <c r="E120" s="186">
        <v>138.61</v>
      </c>
      <c r="F120" s="186">
        <v>144.81</v>
      </c>
      <c r="G120" s="194">
        <v>159.83</v>
      </c>
      <c r="H120" s="186">
        <v>151.18</v>
      </c>
      <c r="I120" s="186">
        <v>153.67</v>
      </c>
      <c r="J120" s="195">
        <v>173.36</v>
      </c>
      <c r="L120" s="183">
        <f t="shared" si="24"/>
        <v>0.19717332870892212</v>
      </c>
      <c r="M120" s="183">
        <f t="shared" si="25"/>
        <v>0.1774777160003529</v>
      </c>
      <c r="N120" s="183">
        <f t="shared" si="26"/>
        <v>0.24537286612758336</v>
      </c>
      <c r="O120" s="184">
        <f t="shared" si="27"/>
        <v>0.20354055851063846</v>
      </c>
      <c r="P120" s="183">
        <f t="shared" si="28"/>
        <v>0.3451439151657971</v>
      </c>
      <c r="Q120" s="183">
        <f t="shared" si="29"/>
        <v>0.3269551478978321</v>
      </c>
      <c r="R120" s="183">
        <f t="shared" si="30"/>
        <v>0.39143426294820705</v>
      </c>
      <c r="S120" s="184">
        <f t="shared" si="31"/>
        <v>0.34241908006814326</v>
      </c>
    </row>
    <row r="121" spans="1:19" ht="16.5">
      <c r="A121" s="260"/>
      <c r="B121" s="33">
        <v>42552</v>
      </c>
      <c r="C121" s="46">
        <v>139.31</v>
      </c>
      <c r="D121" s="46">
        <v>135.10109199999997</v>
      </c>
      <c r="E121" s="196">
        <v>138.91494200000002</v>
      </c>
      <c r="F121" s="186">
        <v>145.82</v>
      </c>
      <c r="G121" s="73">
        <v>161.05</v>
      </c>
      <c r="H121" s="46">
        <v>154.01</v>
      </c>
      <c r="I121" s="201">
        <v>152.19</v>
      </c>
      <c r="J121" s="195">
        <v>174.02</v>
      </c>
      <c r="L121" s="183">
        <f t="shared" si="24"/>
        <v>0.20677408177408174</v>
      </c>
      <c r="M121" s="183">
        <f t="shared" si="25"/>
        <v>0.1907376344086018</v>
      </c>
      <c r="N121" s="183">
        <f t="shared" si="26"/>
        <v>0.24721621476028033</v>
      </c>
      <c r="O121" s="184">
        <f t="shared" si="27"/>
        <v>0.21102898430362926</v>
      </c>
      <c r="P121" s="183">
        <f t="shared" si="28"/>
        <v>0.3626364328623404</v>
      </c>
      <c r="Q121" s="183">
        <f t="shared" si="29"/>
        <v>0.35739467653798696</v>
      </c>
      <c r="R121" s="183">
        <f t="shared" si="30"/>
        <v>0.3930434782608696</v>
      </c>
      <c r="S121" s="184">
        <f t="shared" si="31"/>
        <v>0.35255712731229605</v>
      </c>
    </row>
    <row r="122" spans="1:19" ht="16.5">
      <c r="A122" s="260"/>
      <c r="B122" s="33">
        <v>42583</v>
      </c>
      <c r="C122" s="44">
        <v>141.08</v>
      </c>
      <c r="D122" s="46">
        <v>137.47</v>
      </c>
      <c r="E122" s="46">
        <v>139.64</v>
      </c>
      <c r="F122" s="186">
        <v>147.19</v>
      </c>
      <c r="G122" s="72">
        <v>161.53</v>
      </c>
      <c r="H122" s="46">
        <v>155.88</v>
      </c>
      <c r="I122" s="46">
        <v>152.39</v>
      </c>
      <c r="J122" s="195">
        <v>175.33</v>
      </c>
      <c r="L122" s="183">
        <f t="shared" si="24"/>
        <v>0.21957123098201947</v>
      </c>
      <c r="M122" s="183">
        <f t="shared" si="25"/>
        <v>0.2115096501277871</v>
      </c>
      <c r="N122" s="183">
        <f t="shared" si="26"/>
        <v>0.24069302532207892</v>
      </c>
      <c r="O122" s="184">
        <f t="shared" si="27"/>
        <v>0.22118974529162871</v>
      </c>
      <c r="P122" s="183">
        <f t="shared" si="28"/>
        <v>0.36289233884576455</v>
      </c>
      <c r="Q122" s="183">
        <f t="shared" si="29"/>
        <v>0.378858911985847</v>
      </c>
      <c r="R122" s="183">
        <f t="shared" si="30"/>
        <v>0.37288288288288274</v>
      </c>
      <c r="S122" s="184">
        <f t="shared" si="31"/>
        <v>0.35798931143985735</v>
      </c>
    </row>
    <row r="123" spans="1:19" ht="16.5">
      <c r="A123" s="260"/>
      <c r="B123" s="33">
        <v>42614</v>
      </c>
      <c r="C123" s="44">
        <v>144.9</v>
      </c>
      <c r="D123" s="46">
        <v>142.25</v>
      </c>
      <c r="E123" s="46">
        <v>142.13</v>
      </c>
      <c r="F123" s="186">
        <v>150.21</v>
      </c>
      <c r="G123" s="72">
        <v>166.21</v>
      </c>
      <c r="H123" s="46">
        <v>161.88</v>
      </c>
      <c r="I123" s="46">
        <v>154.53</v>
      </c>
      <c r="J123" s="195">
        <v>179.33</v>
      </c>
      <c r="L123" s="183">
        <f t="shared" si="24"/>
        <v>0.24924562462281252</v>
      </c>
      <c r="M123" s="183">
        <f t="shared" si="25"/>
        <v>0.2520904849925183</v>
      </c>
      <c r="N123" s="183">
        <f t="shared" si="26"/>
        <v>0.2585672540511821</v>
      </c>
      <c r="O123" s="184">
        <f t="shared" si="27"/>
        <v>0.24078969106228332</v>
      </c>
      <c r="P123" s="183">
        <f t="shared" si="28"/>
        <v>0.39672268907563035</v>
      </c>
      <c r="Q123" s="183">
        <f t="shared" si="29"/>
        <v>0.42965645147045817</v>
      </c>
      <c r="R123" s="183">
        <f t="shared" si="30"/>
        <v>0.3844293137430568</v>
      </c>
      <c r="S123" s="184">
        <f t="shared" si="31"/>
        <v>0.3805234795996921</v>
      </c>
    </row>
    <row r="124" spans="1:19" ht="16.5">
      <c r="A124" s="260"/>
      <c r="B124" s="33">
        <v>42644</v>
      </c>
      <c r="C124" s="44">
        <v>148.65</v>
      </c>
      <c r="D124" s="46">
        <v>146.15</v>
      </c>
      <c r="E124" s="46">
        <v>145.62</v>
      </c>
      <c r="F124" s="186">
        <v>153.8</v>
      </c>
      <c r="G124" s="72">
        <v>171.8</v>
      </c>
      <c r="H124" s="46">
        <v>168.25</v>
      </c>
      <c r="I124" s="46">
        <v>158.95</v>
      </c>
      <c r="J124" s="195">
        <v>184.63</v>
      </c>
      <c r="L124" s="183">
        <f t="shared" si="24"/>
        <v>0.25527782469177507</v>
      </c>
      <c r="M124" s="183">
        <f t="shared" si="25"/>
        <v>0.2646015401920916</v>
      </c>
      <c r="N124" s="183">
        <f t="shared" si="26"/>
        <v>0.2504937741519966</v>
      </c>
      <c r="O124" s="184">
        <f t="shared" si="27"/>
        <v>0.24373281578521766</v>
      </c>
      <c r="P124" s="183">
        <f t="shared" si="28"/>
        <v>0.38693791878582395</v>
      </c>
      <c r="Q124" s="183">
        <f t="shared" si="29"/>
        <v>0.43729711259183324</v>
      </c>
      <c r="R124" s="183">
        <f t="shared" si="30"/>
        <v>0.35299625468164786</v>
      </c>
      <c r="S124" s="184">
        <f t="shared" si="31"/>
        <v>0.36238193624557247</v>
      </c>
    </row>
    <row r="125" spans="1:19" ht="16.5">
      <c r="A125" s="260"/>
      <c r="B125" s="33">
        <v>42675</v>
      </c>
      <c r="C125" s="44"/>
      <c r="D125" s="44"/>
      <c r="E125" s="42"/>
      <c r="F125" s="42"/>
      <c r="G125" s="72"/>
      <c r="H125" s="44"/>
      <c r="I125" s="42"/>
      <c r="J125" s="195"/>
      <c r="L125" s="183">
        <f t="shared" si="24"/>
        <v>-1</v>
      </c>
      <c r="M125" s="183">
        <f t="shared" si="25"/>
        <v>-1</v>
      </c>
      <c r="N125" s="183">
        <f t="shared" si="26"/>
        <v>-1</v>
      </c>
      <c r="O125" s="184">
        <f t="shared" si="27"/>
        <v>-1</v>
      </c>
      <c r="P125" s="183">
        <f t="shared" si="28"/>
        <v>-1</v>
      </c>
      <c r="Q125" s="183">
        <f t="shared" si="29"/>
        <v>-1</v>
      </c>
      <c r="R125" s="183">
        <f t="shared" si="30"/>
        <v>-1</v>
      </c>
      <c r="S125" s="184">
        <f t="shared" si="31"/>
        <v>-1</v>
      </c>
    </row>
    <row r="126" spans="1:19" ht="16.5">
      <c r="A126" s="260"/>
      <c r="B126" s="32">
        <v>42705</v>
      </c>
      <c r="C126" s="45"/>
      <c r="D126" s="45"/>
      <c r="E126" s="47"/>
      <c r="F126" s="47"/>
      <c r="G126" s="74"/>
      <c r="H126" s="45"/>
      <c r="I126" s="47"/>
      <c r="J126" s="75"/>
      <c r="K126" s="9"/>
      <c r="L126" s="105">
        <f t="shared" si="24"/>
        <v>-1</v>
      </c>
      <c r="M126" s="105">
        <f t="shared" si="25"/>
        <v>-1</v>
      </c>
      <c r="N126" s="105">
        <f t="shared" si="26"/>
        <v>-1</v>
      </c>
      <c r="O126" s="185">
        <f t="shared" si="27"/>
        <v>-1</v>
      </c>
      <c r="P126" s="105">
        <f t="shared" si="28"/>
        <v>-1</v>
      </c>
      <c r="Q126" s="105">
        <f t="shared" si="29"/>
        <v>-1</v>
      </c>
      <c r="R126" s="105">
        <f t="shared" si="30"/>
        <v>-1</v>
      </c>
      <c r="S126" s="185">
        <f t="shared" si="31"/>
        <v>-1</v>
      </c>
    </row>
    <row r="127" ht="16.5">
      <c r="G127" s="9"/>
    </row>
    <row r="128" ht="16.5">
      <c r="G128" s="9"/>
    </row>
    <row r="129" ht="16.5">
      <c r="G129" s="9"/>
    </row>
    <row r="130" ht="16.5">
      <c r="G130" s="9"/>
    </row>
    <row r="131" ht="16.5">
      <c r="G131" s="9"/>
    </row>
    <row r="132" ht="16.5">
      <c r="G132" s="9"/>
    </row>
    <row r="133" ht="16.5">
      <c r="G133" s="9"/>
    </row>
    <row r="134" ht="16.5">
      <c r="G134" s="9"/>
    </row>
    <row r="135" ht="16.5">
      <c r="G135" s="9"/>
    </row>
    <row r="136" ht="16.5">
      <c r="G136" s="9"/>
    </row>
    <row r="137" ht="16.5">
      <c r="G137" s="9"/>
    </row>
    <row r="138" ht="16.5">
      <c r="G138" s="9"/>
    </row>
    <row r="139" ht="16.5">
      <c r="G139" s="9"/>
    </row>
    <row r="140" ht="16.5">
      <c r="G140" s="9"/>
    </row>
    <row r="141" ht="16.5">
      <c r="G141" s="9"/>
    </row>
    <row r="142" ht="16.5">
      <c r="G142" s="9"/>
    </row>
    <row r="143" ht="16.5">
      <c r="G143" s="9"/>
    </row>
    <row r="144" ht="16.5">
      <c r="G144" s="9"/>
    </row>
    <row r="145" ht="16.5">
      <c r="G145" s="9"/>
    </row>
    <row r="146" ht="16.5">
      <c r="G146" s="9"/>
    </row>
    <row r="147" ht="16.5">
      <c r="G147" s="9"/>
    </row>
    <row r="148" ht="16.5">
      <c r="G148" s="9"/>
    </row>
    <row r="149" ht="16.5">
      <c r="G149" s="9"/>
    </row>
    <row r="150" ht="16.5">
      <c r="G150" s="9"/>
    </row>
    <row r="151" ht="16.5">
      <c r="G151" s="9"/>
    </row>
    <row r="152" ht="16.5">
      <c r="G152" s="9"/>
    </row>
    <row r="153" ht="16.5">
      <c r="G153" s="9"/>
    </row>
    <row r="154" ht="16.5">
      <c r="G154" s="9"/>
    </row>
    <row r="155" ht="16.5">
      <c r="G155" s="9"/>
    </row>
    <row r="156" ht="16.5">
      <c r="G156" s="9"/>
    </row>
    <row r="157" ht="16.5">
      <c r="G157" s="9"/>
    </row>
    <row r="158" ht="16.5">
      <c r="G158" s="9"/>
    </row>
    <row r="159" ht="16.5">
      <c r="G159" s="9"/>
    </row>
    <row r="160" ht="16.5">
      <c r="G160" s="9"/>
    </row>
    <row r="161" ht="16.5">
      <c r="G161" s="9"/>
    </row>
    <row r="162" ht="16.5">
      <c r="G162" s="9"/>
    </row>
    <row r="163" ht="16.5">
      <c r="G163" s="9"/>
    </row>
    <row r="164" ht="16.5">
      <c r="G164" s="9"/>
    </row>
    <row r="165" ht="16.5">
      <c r="G165" s="9"/>
    </row>
    <row r="166" ht="16.5">
      <c r="G166" s="9"/>
    </row>
    <row r="167" ht="16.5">
      <c r="G167" s="9"/>
    </row>
    <row r="168" ht="16.5">
      <c r="G168" s="9"/>
    </row>
    <row r="169" ht="16.5">
      <c r="G169" s="9"/>
    </row>
    <row r="170" ht="16.5">
      <c r="G170" s="9"/>
    </row>
    <row r="171" ht="16.5">
      <c r="G171" s="9"/>
    </row>
    <row r="172" ht="16.5">
      <c r="G172" s="9"/>
    </row>
    <row r="173" ht="16.5">
      <c r="G173" s="9"/>
    </row>
    <row r="174" ht="16.5">
      <c r="G174" s="9"/>
    </row>
    <row r="175" ht="16.5">
      <c r="G175" s="9"/>
    </row>
    <row r="176" ht="16.5">
      <c r="G176" s="9"/>
    </row>
    <row r="177" ht="16.5">
      <c r="G177" s="9"/>
    </row>
    <row r="178" ht="16.5">
      <c r="G178" s="9"/>
    </row>
    <row r="179" ht="16.5">
      <c r="G179" s="9"/>
    </row>
    <row r="180" ht="16.5">
      <c r="G180" s="9"/>
    </row>
    <row r="181" ht="16.5">
      <c r="G181" s="9"/>
    </row>
    <row r="182" ht="16.5">
      <c r="G182" s="9"/>
    </row>
    <row r="183" ht="16.5">
      <c r="G183" s="9"/>
    </row>
    <row r="184" ht="16.5">
      <c r="G184" s="9"/>
    </row>
    <row r="185" ht="16.5">
      <c r="G185" s="9"/>
    </row>
    <row r="186" ht="16.5">
      <c r="G186" s="9"/>
    </row>
    <row r="187" ht="16.5">
      <c r="G187" s="9"/>
    </row>
  </sheetData>
  <sheetProtection/>
  <mergeCells count="16">
    <mergeCell ref="A79:A90"/>
    <mergeCell ref="A91:A102"/>
    <mergeCell ref="A103:A114"/>
    <mergeCell ref="A115:A126"/>
    <mergeCell ref="A7:A18"/>
    <mergeCell ref="A19:A30"/>
    <mergeCell ref="A31:A42"/>
    <mergeCell ref="A43:A54"/>
    <mergeCell ref="A55:A66"/>
    <mergeCell ref="A67:A78"/>
    <mergeCell ref="C4:J4"/>
    <mergeCell ref="L4:S4"/>
    <mergeCell ref="C5:F5"/>
    <mergeCell ref="G5:J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PageLayoutView="0" workbookViewId="0" topLeftCell="A1">
      <pane xSplit="2" ySplit="5" topLeftCell="C88" activePane="bottomRight" state="frozen"/>
      <selection pane="topLeft" activeCell="Y95" sqref="Y95"/>
      <selection pane="topRight" activeCell="Y95" sqref="Y95"/>
      <selection pane="bottomLeft" activeCell="Y95" sqref="Y95"/>
      <selection pane="bottomRight" activeCell="P97" sqref="P97"/>
    </sheetView>
  </sheetViews>
  <sheetFormatPr defaultColWidth="8.8515625" defaultRowHeight="15"/>
  <cols>
    <col min="1" max="1" width="12.421875" style="1" customWidth="1"/>
    <col min="2" max="2" width="12.8515625" style="1" customWidth="1"/>
    <col min="3" max="3" width="5.421875" style="1" bestFit="1" customWidth="1"/>
    <col min="4" max="4" width="7.00390625" style="1" bestFit="1" customWidth="1"/>
    <col min="5" max="5" width="6.421875" style="1" bestFit="1" customWidth="1"/>
    <col min="6" max="6" width="0" style="1" hidden="1" customWidth="1"/>
    <col min="7" max="9" width="8.8515625" style="1" customWidth="1"/>
    <col min="10" max="10" width="9.140625" style="1" customWidth="1"/>
    <col min="11" max="16384" width="8.8515625" style="1" customWidth="1"/>
  </cols>
  <sheetData>
    <row r="1" ht="16.5">
      <c r="A1" s="1" t="s">
        <v>38</v>
      </c>
    </row>
    <row r="2" ht="16.5">
      <c r="A2" s="9" t="s">
        <v>39</v>
      </c>
    </row>
    <row r="3" spans="1:2" ht="16.5">
      <c r="A3" s="2" t="s">
        <v>13</v>
      </c>
      <c r="B3" s="3">
        <v>42675</v>
      </c>
    </row>
    <row r="4" spans="1:13" ht="16.5">
      <c r="A4" s="9"/>
      <c r="G4" s="276" t="s">
        <v>56</v>
      </c>
      <c r="H4" s="276"/>
      <c r="I4" s="276"/>
      <c r="K4" s="276" t="s">
        <v>57</v>
      </c>
      <c r="L4" s="276"/>
      <c r="M4" s="276"/>
    </row>
    <row r="5" spans="1:13" ht="66">
      <c r="A5" s="51" t="s">
        <v>37</v>
      </c>
      <c r="B5" s="51" t="s">
        <v>27</v>
      </c>
      <c r="C5" s="58" t="s">
        <v>58</v>
      </c>
      <c r="D5" s="58" t="s">
        <v>59</v>
      </c>
      <c r="E5" s="58" t="s">
        <v>60</v>
      </c>
      <c r="F5" s="52" t="s">
        <v>10</v>
      </c>
      <c r="G5" s="58" t="s">
        <v>11</v>
      </c>
      <c r="H5" s="58" t="s">
        <v>1</v>
      </c>
      <c r="I5" s="58" t="s">
        <v>287</v>
      </c>
      <c r="K5" s="58" t="s">
        <v>11</v>
      </c>
      <c r="L5" s="58" t="s">
        <v>1</v>
      </c>
      <c r="M5" s="58" t="s">
        <v>287</v>
      </c>
    </row>
    <row r="6" spans="1:5" ht="16.5">
      <c r="A6" s="260">
        <v>2009</v>
      </c>
      <c r="B6" s="53">
        <v>39814</v>
      </c>
      <c r="C6" s="59">
        <v>2.56</v>
      </c>
      <c r="D6" s="59">
        <v>25.4</v>
      </c>
      <c r="E6" s="59">
        <v>33.57</v>
      </c>
    </row>
    <row r="7" spans="1:5" ht="16.5">
      <c r="A7" s="260"/>
      <c r="B7" s="55">
        <v>39845</v>
      </c>
      <c r="C7" s="59">
        <v>2.58</v>
      </c>
      <c r="D7" s="59">
        <v>25.75</v>
      </c>
      <c r="E7" s="59">
        <v>32.93</v>
      </c>
    </row>
    <row r="8" spans="1:5" ht="16.5">
      <c r="A8" s="260"/>
      <c r="B8" s="53">
        <v>39873</v>
      </c>
      <c r="C8" s="59">
        <v>2.67</v>
      </c>
      <c r="D8" s="59">
        <v>26.53</v>
      </c>
      <c r="E8" s="59">
        <v>34.61</v>
      </c>
    </row>
    <row r="9" spans="1:5" ht="16.5">
      <c r="A9" s="260"/>
      <c r="B9" s="55">
        <v>39904</v>
      </c>
      <c r="C9" s="59">
        <v>2.96</v>
      </c>
      <c r="D9" s="59">
        <v>26.61</v>
      </c>
      <c r="E9" s="59">
        <v>35.08</v>
      </c>
    </row>
    <row r="10" spans="1:5" ht="16.5">
      <c r="A10" s="260"/>
      <c r="B10" s="53">
        <v>39934</v>
      </c>
      <c r="C10" s="59">
        <v>3.18</v>
      </c>
      <c r="D10" s="59">
        <v>26.6</v>
      </c>
      <c r="E10" s="59">
        <v>36.31</v>
      </c>
    </row>
    <row r="11" spans="1:5" ht="16.5">
      <c r="A11" s="260"/>
      <c r="B11" s="55">
        <v>39965</v>
      </c>
      <c r="C11" s="59">
        <v>3.32</v>
      </c>
      <c r="D11" s="59">
        <v>26.62</v>
      </c>
      <c r="E11" s="59">
        <v>37.32</v>
      </c>
    </row>
    <row r="12" spans="1:5" ht="16.5">
      <c r="A12" s="260"/>
      <c r="B12" s="53">
        <v>39995</v>
      </c>
      <c r="C12" s="59">
        <v>3.37</v>
      </c>
      <c r="D12" s="59">
        <v>26.66</v>
      </c>
      <c r="E12" s="59">
        <v>37.57</v>
      </c>
    </row>
    <row r="13" spans="1:5" ht="16.5">
      <c r="A13" s="260"/>
      <c r="B13" s="55">
        <v>40026</v>
      </c>
      <c r="C13" s="59">
        <v>3.37</v>
      </c>
      <c r="D13" s="59">
        <v>26.74</v>
      </c>
      <c r="E13" s="59">
        <v>38.12</v>
      </c>
    </row>
    <row r="14" spans="1:5" ht="16.5">
      <c r="A14" s="260"/>
      <c r="B14" s="53">
        <v>40057</v>
      </c>
      <c r="C14" s="59">
        <v>3.63</v>
      </c>
      <c r="D14" s="59">
        <v>27.22</v>
      </c>
      <c r="E14" s="59">
        <v>39.65</v>
      </c>
    </row>
    <row r="15" spans="1:5" ht="16.5">
      <c r="A15" s="260"/>
      <c r="B15" s="55">
        <v>40087</v>
      </c>
      <c r="C15" s="59">
        <v>3.7</v>
      </c>
      <c r="D15" s="59">
        <v>27.57</v>
      </c>
      <c r="E15" s="59">
        <v>40.87</v>
      </c>
    </row>
    <row r="16" spans="1:5" ht="16.5">
      <c r="A16" s="260"/>
      <c r="B16" s="53">
        <v>40118</v>
      </c>
      <c r="C16" s="59">
        <v>3.65</v>
      </c>
      <c r="D16" s="59">
        <v>27.43</v>
      </c>
      <c r="E16" s="59">
        <v>40.91</v>
      </c>
    </row>
    <row r="17" spans="1:5" ht="16.5">
      <c r="A17" s="260"/>
      <c r="B17" s="55">
        <v>40148</v>
      </c>
      <c r="C17" s="60">
        <v>3.66</v>
      </c>
      <c r="D17" s="60">
        <v>27.37</v>
      </c>
      <c r="E17" s="60">
        <v>40.03</v>
      </c>
    </row>
    <row r="18" spans="1:5" ht="16.5">
      <c r="A18" s="260">
        <v>2010</v>
      </c>
      <c r="B18" s="31">
        <v>40179</v>
      </c>
      <c r="C18" s="54">
        <v>3.998461044301455</v>
      </c>
      <c r="D18" s="54">
        <v>29.8105263157895</v>
      </c>
      <c r="E18" s="54">
        <v>42.5276968421053</v>
      </c>
    </row>
    <row r="19" spans="1:5" ht="16.5">
      <c r="A19" s="260"/>
      <c r="B19" s="33">
        <v>40210</v>
      </c>
      <c r="C19" s="54">
        <v>3.902986650279195</v>
      </c>
      <c r="D19" s="54">
        <v>29.9173684210526</v>
      </c>
      <c r="E19" s="54">
        <v>40.92695999999996</v>
      </c>
    </row>
    <row r="20" spans="1:5" ht="16.5">
      <c r="A20" s="260"/>
      <c r="B20" s="33">
        <v>40238</v>
      </c>
      <c r="C20" s="54">
        <v>4.151477607166148</v>
      </c>
      <c r="D20" s="54">
        <v>30.7673913043478</v>
      </c>
      <c r="E20" s="54">
        <v>41.75134999999997</v>
      </c>
    </row>
    <row r="21" spans="1:5" ht="16.5">
      <c r="A21" s="260"/>
      <c r="B21" s="33">
        <v>40269</v>
      </c>
      <c r="C21" s="54">
        <v>4.497448431731492</v>
      </c>
      <c r="D21" s="54">
        <v>33.0657142857143</v>
      </c>
      <c r="E21" s="54">
        <v>44.364268857142875</v>
      </c>
    </row>
    <row r="22" spans="1:5" ht="16.5">
      <c r="A22" s="260"/>
      <c r="B22" s="33">
        <v>40299</v>
      </c>
      <c r="C22" s="54">
        <v>4.467452122660593</v>
      </c>
      <c r="D22" s="54">
        <v>34.1804761904762</v>
      </c>
      <c r="E22" s="54">
        <v>42.94093223809525</v>
      </c>
    </row>
    <row r="23" spans="1:5" ht="16.5">
      <c r="A23" s="260"/>
      <c r="B23" s="33">
        <v>40330</v>
      </c>
      <c r="C23" s="54">
        <v>4.551670357777841</v>
      </c>
      <c r="D23" s="54">
        <v>34.7433333333333</v>
      </c>
      <c r="E23" s="54">
        <v>42.466776333333286</v>
      </c>
    </row>
    <row r="24" spans="1:5" ht="16.5">
      <c r="A24" s="260"/>
      <c r="B24" s="33">
        <v>40360</v>
      </c>
      <c r="C24" s="54">
        <v>4.748878730377776</v>
      </c>
      <c r="D24" s="54">
        <v>35.7522727272727</v>
      </c>
      <c r="E24" s="54">
        <v>45.80223659090905</v>
      </c>
    </row>
    <row r="25" spans="1:5" ht="16.5">
      <c r="A25" s="260"/>
      <c r="B25" s="33">
        <v>40391</v>
      </c>
      <c r="C25" s="54">
        <v>5.1040892634225825</v>
      </c>
      <c r="D25" s="54">
        <v>37.2586363636364</v>
      </c>
      <c r="E25" s="54">
        <v>48.07481850000004</v>
      </c>
    </row>
    <row r="26" spans="1:5" ht="16.5">
      <c r="A26" s="260"/>
      <c r="B26" s="33">
        <v>40422</v>
      </c>
      <c r="C26" s="54">
        <v>5.107341235038134</v>
      </c>
      <c r="D26" s="54">
        <v>36.3961904761905</v>
      </c>
      <c r="E26" s="54">
        <v>47.68992838095241</v>
      </c>
    </row>
    <row r="27" spans="1:5" ht="16.5">
      <c r="A27" s="260"/>
      <c r="B27" s="33">
        <v>40452</v>
      </c>
      <c r="C27" s="54">
        <v>5.205298038468863</v>
      </c>
      <c r="D27" s="54">
        <v>35.9645</v>
      </c>
      <c r="E27" s="54">
        <v>49.99425145</v>
      </c>
    </row>
    <row r="28" spans="1:5" ht="16.5">
      <c r="A28" s="260"/>
      <c r="B28" s="33">
        <v>40483</v>
      </c>
      <c r="C28" s="54">
        <v>5.1038534792739725</v>
      </c>
      <c r="D28" s="54">
        <v>35.6404761904762</v>
      </c>
      <c r="E28" s="54">
        <v>48.6635061904762</v>
      </c>
    </row>
    <row r="29" spans="1:5" ht="16.5">
      <c r="A29" s="260"/>
      <c r="B29" s="32">
        <v>40513</v>
      </c>
      <c r="C29" s="54">
        <v>4.974548272328986</v>
      </c>
      <c r="D29" s="54">
        <v>34.0243</v>
      </c>
      <c r="E29" s="54">
        <v>44.98352703</v>
      </c>
    </row>
    <row r="30" spans="1:5" ht="16.5">
      <c r="A30" s="260">
        <v>2011</v>
      </c>
      <c r="B30" s="31">
        <v>40544</v>
      </c>
      <c r="C30" s="61">
        <v>4.715529802656316</v>
      </c>
      <c r="D30" s="61">
        <v>32.6461904761905</v>
      </c>
      <c r="E30" s="61">
        <v>43.651221285714314</v>
      </c>
    </row>
    <row r="31" spans="1:5" ht="16.5">
      <c r="A31" s="260"/>
      <c r="B31" s="33">
        <v>40575</v>
      </c>
      <c r="C31" s="59">
        <v>4.408902340805447</v>
      </c>
      <c r="D31" s="59">
        <v>31.6252631578947</v>
      </c>
      <c r="E31" s="59">
        <v>43.187459368421</v>
      </c>
    </row>
    <row r="32" spans="1:5" ht="16.5">
      <c r="A32" s="260"/>
      <c r="B32" s="33">
        <v>40603</v>
      </c>
      <c r="C32" s="59">
        <v>4.488313300010764</v>
      </c>
      <c r="D32" s="59">
        <v>31.0539130434783</v>
      </c>
      <c r="E32" s="59">
        <v>43.53758608695657</v>
      </c>
    </row>
    <row r="33" spans="1:5" ht="16.5">
      <c r="A33" s="260"/>
      <c r="B33" s="33">
        <v>40634</v>
      </c>
      <c r="C33" s="59">
        <v>4.56078196177857</v>
      </c>
      <c r="D33" s="59">
        <v>30.727</v>
      </c>
      <c r="E33" s="59">
        <v>44.431242</v>
      </c>
    </row>
    <row r="34" spans="1:5" ht="16.5">
      <c r="A34" s="260"/>
      <c r="B34" s="33">
        <v>40664</v>
      </c>
      <c r="C34" s="59">
        <v>4.382748730899795</v>
      </c>
      <c r="D34" s="59">
        <v>30.1</v>
      </c>
      <c r="E34" s="59">
        <v>43.14835</v>
      </c>
    </row>
    <row r="35" spans="1:5" ht="16.5">
      <c r="A35" s="260"/>
      <c r="B35" s="33">
        <v>40695</v>
      </c>
      <c r="C35" s="59">
        <v>4.289801148066322</v>
      </c>
      <c r="D35" s="59">
        <v>29.1586363636364</v>
      </c>
      <c r="E35" s="59">
        <v>41.997183954545505</v>
      </c>
    </row>
    <row r="36" spans="1:5" ht="16.5">
      <c r="A36" s="260"/>
      <c r="B36" s="33">
        <v>40725</v>
      </c>
      <c r="C36" s="59">
        <v>4.113723022647848</v>
      </c>
      <c r="D36" s="59">
        <v>27.967619047619</v>
      </c>
      <c r="E36" s="59">
        <v>39.92377619047612</v>
      </c>
    </row>
    <row r="37" spans="1:5" ht="16.5">
      <c r="A37" s="260"/>
      <c r="B37" s="33">
        <v>40756</v>
      </c>
      <c r="C37" s="59">
        <v>3.851618840005617</v>
      </c>
      <c r="D37" s="59">
        <v>27.2247826086957</v>
      </c>
      <c r="E37" s="59">
        <v>39.02128091304355</v>
      </c>
    </row>
    <row r="38" spans="1:5" ht="16.5">
      <c r="A38" s="260"/>
      <c r="B38" s="33">
        <v>40787</v>
      </c>
      <c r="C38" s="59">
        <v>3.591714882037463</v>
      </c>
      <c r="D38" s="59">
        <v>27.19</v>
      </c>
      <c r="E38" s="59">
        <v>37.378093</v>
      </c>
    </row>
    <row r="39" spans="1:5" ht="16.5">
      <c r="A39" s="260"/>
      <c r="B39" s="33">
        <v>40817</v>
      </c>
      <c r="C39" s="59">
        <v>3.4015351488800762</v>
      </c>
      <c r="D39" s="59">
        <v>27.1068421052632</v>
      </c>
      <c r="E39" s="59">
        <v>37.22311557894743</v>
      </c>
    </row>
    <row r="40" spans="1:5" ht="16.5">
      <c r="A40" s="260"/>
      <c r="B40" s="33">
        <v>40848</v>
      </c>
      <c r="C40" s="59">
        <v>3.3123518040154067</v>
      </c>
      <c r="D40" s="59">
        <v>26.9409523809524</v>
      </c>
      <c r="E40" s="59">
        <v>36.52654323809526</v>
      </c>
    </row>
    <row r="41" spans="1:5" ht="16.5">
      <c r="A41" s="260"/>
      <c r="B41" s="32">
        <v>40878</v>
      </c>
      <c r="C41" s="60">
        <v>3.310658501324057</v>
      </c>
      <c r="D41" s="60">
        <v>27.07</v>
      </c>
      <c r="E41" s="60">
        <v>35.610585</v>
      </c>
    </row>
    <row r="42" spans="1:6" ht="16.5">
      <c r="A42" s="260">
        <v>2012</v>
      </c>
      <c r="B42" s="31">
        <v>40909</v>
      </c>
      <c r="C42" s="56">
        <v>3.404663489730119</v>
      </c>
      <c r="D42" s="56">
        <v>27.26</v>
      </c>
      <c r="E42" s="56">
        <v>35.19266</v>
      </c>
      <c r="F42" s="56">
        <v>35.14782</v>
      </c>
    </row>
    <row r="43" spans="1:6" ht="16.5">
      <c r="A43" s="260"/>
      <c r="B43" s="33">
        <v>40940</v>
      </c>
      <c r="C43" s="56">
        <v>3.5610158625705224</v>
      </c>
      <c r="D43" s="56">
        <v>27.2735</v>
      </c>
      <c r="E43" s="56">
        <v>36.1046593</v>
      </c>
      <c r="F43" s="56">
        <v>36.81143</v>
      </c>
    </row>
    <row r="44" spans="1:6" ht="16.5">
      <c r="A44" s="260"/>
      <c r="B44" s="33">
        <v>40969</v>
      </c>
      <c r="C44" s="56">
        <v>3.631075451174427</v>
      </c>
      <c r="D44" s="56">
        <v>27.635</v>
      </c>
      <c r="E44" s="56">
        <v>36.500308000000004</v>
      </c>
      <c r="F44" s="56">
        <v>37.25647</v>
      </c>
    </row>
    <row r="45" spans="1:6" ht="16.5">
      <c r="A45" s="260"/>
      <c r="B45" s="33">
        <v>41000</v>
      </c>
      <c r="C45" s="56">
        <v>3.5721365085050016</v>
      </c>
      <c r="D45" s="56">
        <v>27.982380952381</v>
      </c>
      <c r="E45" s="56">
        <v>36.824813333333395</v>
      </c>
      <c r="F45" s="56">
        <v>36.08414</v>
      </c>
    </row>
    <row r="46" spans="1:6" ht="16.5">
      <c r="A46" s="260"/>
      <c r="B46" s="33">
        <v>41030</v>
      </c>
      <c r="C46" s="56">
        <v>3.419976072153717</v>
      </c>
      <c r="D46" s="56">
        <v>27.8840909090909</v>
      </c>
      <c r="E46" s="56">
        <v>35.70836681818181</v>
      </c>
      <c r="F46" s="56">
        <v>34.4961</v>
      </c>
    </row>
    <row r="47" spans="1:6" ht="16.5">
      <c r="A47" s="260"/>
      <c r="B47" s="33">
        <v>41061</v>
      </c>
      <c r="C47" s="56">
        <v>3.3479765609966394</v>
      </c>
      <c r="D47" s="56">
        <v>28.086</v>
      </c>
      <c r="E47" s="56">
        <v>35.222652599999996</v>
      </c>
      <c r="F47" s="56">
        <v>35.07236</v>
      </c>
    </row>
    <row r="48" spans="1:6" ht="16.5">
      <c r="A48" s="260"/>
      <c r="B48" s="33">
        <v>41091</v>
      </c>
      <c r="C48" s="56">
        <v>3.4204400249785296</v>
      </c>
      <c r="D48" s="56">
        <v>28.2136363636364</v>
      </c>
      <c r="E48" s="56">
        <v>34.640702727272775</v>
      </c>
      <c r="F48" s="56">
        <v>34.12671</v>
      </c>
    </row>
    <row r="49" spans="1:6" ht="16.5">
      <c r="A49" s="260"/>
      <c r="B49" s="33">
        <v>41122</v>
      </c>
      <c r="C49" s="56">
        <v>3.4803125847269816</v>
      </c>
      <c r="D49" s="56">
        <v>28.8034782608696</v>
      </c>
      <c r="E49" s="56">
        <v>35.73359513043482</v>
      </c>
      <c r="F49" s="56">
        <v>35.85584</v>
      </c>
    </row>
    <row r="50" spans="1:6" ht="16.5">
      <c r="A50" s="260"/>
      <c r="B50" s="33">
        <v>41153</v>
      </c>
      <c r="C50" s="56">
        <v>3.4791657575218458</v>
      </c>
      <c r="D50" s="56">
        <v>28.79</v>
      </c>
      <c r="E50" s="56">
        <v>37.095915</v>
      </c>
      <c r="F50" s="56">
        <v>36.57602</v>
      </c>
    </row>
    <row r="51" spans="1:6" ht="16.5">
      <c r="A51" s="260"/>
      <c r="B51" s="33">
        <v>41183</v>
      </c>
      <c r="C51" s="56">
        <v>3.3709160473445356</v>
      </c>
      <c r="D51" s="56">
        <v>29.0877272727273</v>
      </c>
      <c r="E51" s="56">
        <v>37.7384173636364</v>
      </c>
      <c r="F51" s="56">
        <v>38.10865</v>
      </c>
    </row>
    <row r="52" spans="1:6" ht="16.5">
      <c r="A52" s="260"/>
      <c r="B52" s="33">
        <v>41214</v>
      </c>
      <c r="C52" s="56">
        <v>3.388493959412551</v>
      </c>
      <c r="D52" s="56">
        <v>29.8</v>
      </c>
      <c r="E52" s="56">
        <v>38.25426</v>
      </c>
      <c r="F52" s="56">
        <v>38.73192</v>
      </c>
    </row>
    <row r="53" spans="1:6" ht="16.5">
      <c r="A53" s="260"/>
      <c r="B53" s="32">
        <v>41244</v>
      </c>
      <c r="C53" s="56">
        <v>3.4310957512571263</v>
      </c>
      <c r="D53" s="56">
        <v>29.66</v>
      </c>
      <c r="E53" s="56">
        <v>38.910954000000004</v>
      </c>
      <c r="F53" s="56">
        <v>39.11511</v>
      </c>
    </row>
    <row r="54" spans="1:6" ht="16.5">
      <c r="A54" s="260">
        <v>2013</v>
      </c>
      <c r="B54" s="31">
        <v>41275</v>
      </c>
      <c r="C54" s="62">
        <v>3.4121761644705617</v>
      </c>
      <c r="D54" s="62">
        <v>30.01</v>
      </c>
      <c r="E54" s="62">
        <v>39.925304000000004</v>
      </c>
      <c r="F54" s="56">
        <v>40.20311</v>
      </c>
    </row>
    <row r="55" spans="1:6" ht="14.25" customHeight="1">
      <c r="A55" s="260"/>
      <c r="B55" s="33">
        <v>41306</v>
      </c>
      <c r="C55" s="63">
        <v>3.4296201407179936</v>
      </c>
      <c r="D55" s="63">
        <v>30.5</v>
      </c>
      <c r="E55" s="63">
        <v>40.70835</v>
      </c>
      <c r="F55" s="56">
        <v>38.98165</v>
      </c>
    </row>
    <row r="56" spans="1:6" ht="16.5">
      <c r="A56" s="260"/>
      <c r="B56" s="33">
        <v>41334</v>
      </c>
      <c r="C56" s="63">
        <v>3.3258116652063263</v>
      </c>
      <c r="D56" s="63">
        <v>30.5719047619048</v>
      </c>
      <c r="E56" s="63">
        <v>39.599788238095286</v>
      </c>
      <c r="F56" s="56">
        <v>38.42774</v>
      </c>
    </row>
    <row r="57" spans="1:6" ht="16.5">
      <c r="A57" s="260"/>
      <c r="B57" s="33">
        <v>41365</v>
      </c>
      <c r="C57" s="63">
        <v>3.3528502500219046</v>
      </c>
      <c r="D57" s="63">
        <v>30.5480952380952</v>
      </c>
      <c r="E57" s="63">
        <v>39.788894047618996</v>
      </c>
      <c r="F57" s="56">
        <v>40.46816</v>
      </c>
    </row>
    <row r="58" spans="1:6" ht="16.5">
      <c r="A58" s="260"/>
      <c r="B58" s="33">
        <v>41395</v>
      </c>
      <c r="C58" s="63">
        <v>3.2093225720626255</v>
      </c>
      <c r="D58" s="63">
        <v>30.07</v>
      </c>
      <c r="E58" s="63">
        <v>39.039881</v>
      </c>
      <c r="F58" s="56">
        <v>38.5421</v>
      </c>
    </row>
    <row r="59" spans="1:6" ht="16.5">
      <c r="A59" s="260"/>
      <c r="B59" s="33">
        <v>41426</v>
      </c>
      <c r="C59" s="63">
        <v>2.967471350626321</v>
      </c>
      <c r="D59" s="63">
        <v>29.75</v>
      </c>
      <c r="E59" s="63">
        <v>39.261075000000005</v>
      </c>
      <c r="F59" s="56">
        <v>38.45386</v>
      </c>
    </row>
    <row r="60" spans="1:6" ht="16.5">
      <c r="A60" s="260"/>
      <c r="B60" s="33">
        <v>41456</v>
      </c>
      <c r="C60" s="63">
        <v>3.0241047673262984</v>
      </c>
      <c r="D60" s="63">
        <v>29.9517391304348</v>
      </c>
      <c r="E60" s="63">
        <v>39.20083617391306</v>
      </c>
      <c r="F60" s="56">
        <v>39.28285</v>
      </c>
    </row>
    <row r="61" spans="1:6" ht="16.5">
      <c r="A61" s="260"/>
      <c r="B61" s="33">
        <v>41487</v>
      </c>
      <c r="C61" s="64">
        <v>2.9662514241771674</v>
      </c>
      <c r="D61" s="63">
        <v>29.94</v>
      </c>
      <c r="E61" s="63">
        <v>39.862116</v>
      </c>
      <c r="F61" s="56">
        <v>39.46737</v>
      </c>
    </row>
    <row r="62" spans="1:6" ht="16.5">
      <c r="A62" s="260"/>
      <c r="B62" s="33">
        <v>41518</v>
      </c>
      <c r="C62" s="64">
        <v>3.0052640395271206</v>
      </c>
      <c r="D62" s="63">
        <v>29.98</v>
      </c>
      <c r="E62" s="63">
        <v>40.065272</v>
      </c>
      <c r="F62" s="56">
        <v>39.95907</v>
      </c>
    </row>
    <row r="63" spans="1:6" ht="16.5">
      <c r="A63" s="260"/>
      <c r="B63" s="33">
        <v>41548</v>
      </c>
      <c r="C63" s="64">
        <v>3.012425052598567</v>
      </c>
      <c r="D63" s="64">
        <v>29.8666666666667</v>
      </c>
      <c r="E63" s="63">
        <v>40.75605333333338</v>
      </c>
      <c r="F63" s="56">
        <v>40.28774</v>
      </c>
    </row>
    <row r="64" spans="1:6" ht="16.5">
      <c r="A64" s="260"/>
      <c r="B64" s="33">
        <v>41579</v>
      </c>
      <c r="C64" s="64">
        <v>2.9406105910261684</v>
      </c>
      <c r="D64" s="63">
        <v>30.0047368421053</v>
      </c>
      <c r="E64" s="63">
        <v>40.479390473684255</v>
      </c>
      <c r="F64" s="56">
        <v>40.70761</v>
      </c>
    </row>
    <row r="65" spans="1:6" ht="16.5">
      <c r="A65" s="260"/>
      <c r="B65" s="32">
        <v>41609</v>
      </c>
      <c r="C65" s="65">
        <v>2.894899364229145</v>
      </c>
      <c r="D65" s="66">
        <v>30.0561904761905</v>
      </c>
      <c r="E65" s="66">
        <v>41.20102590476194</v>
      </c>
      <c r="F65" s="56">
        <v>41.30583</v>
      </c>
    </row>
    <row r="66" spans="1:6" ht="16.5">
      <c r="A66" s="260">
        <v>2014</v>
      </c>
      <c r="B66" s="31">
        <v>41640</v>
      </c>
      <c r="C66" s="57">
        <v>2.794307012549367</v>
      </c>
      <c r="D66" s="56">
        <v>30.44</v>
      </c>
      <c r="E66" s="56">
        <v>41.453192</v>
      </c>
      <c r="F66" s="56">
        <v>41.18</v>
      </c>
    </row>
    <row r="67" spans="1:5" ht="16.5">
      <c r="A67" s="260"/>
      <c r="B67" s="33">
        <v>41671</v>
      </c>
      <c r="C67" s="57">
        <v>2.8778884868936694</v>
      </c>
      <c r="D67" s="56">
        <v>31.6022222222222</v>
      </c>
      <c r="E67" s="56">
        <v>43.184436666666635</v>
      </c>
    </row>
    <row r="68" spans="1:5" ht="16.5">
      <c r="A68" s="260"/>
      <c r="B68" s="33">
        <v>41699</v>
      </c>
      <c r="C68" s="57">
        <v>2.926850236374498</v>
      </c>
      <c r="D68" s="56">
        <v>31.4514285714286</v>
      </c>
      <c r="E68" s="56">
        <v>43.49103542857147</v>
      </c>
    </row>
    <row r="69" spans="1:5" ht="16.5">
      <c r="A69" s="260"/>
      <c r="B69" s="43">
        <v>41730</v>
      </c>
      <c r="C69" s="57">
        <v>2.9702487972206795</v>
      </c>
      <c r="D69" s="56">
        <v>31.3365</v>
      </c>
      <c r="E69" s="56">
        <v>43.2757065</v>
      </c>
    </row>
    <row r="70" spans="1:5" ht="16.5">
      <c r="A70" s="260"/>
      <c r="B70" s="33">
        <v>41760</v>
      </c>
      <c r="C70" s="57">
        <v>3.0119552111011547</v>
      </c>
      <c r="D70" s="56">
        <v>31.3538095238095</v>
      </c>
      <c r="E70" s="56">
        <v>43.076998904761865</v>
      </c>
    </row>
    <row r="71" spans="1:5" ht="16.5">
      <c r="A71" s="260"/>
      <c r="B71" s="33">
        <v>41791</v>
      </c>
      <c r="C71" s="57">
        <v>2.938426487211475</v>
      </c>
      <c r="D71" s="56">
        <v>31.3565</v>
      </c>
      <c r="E71" s="56">
        <v>42.62916175</v>
      </c>
    </row>
    <row r="72" spans="1:5" ht="16.5">
      <c r="A72" s="260"/>
      <c r="B72" s="33">
        <v>41821</v>
      </c>
      <c r="C72" s="57">
        <v>2.892349660410497</v>
      </c>
      <c r="D72" s="56">
        <v>30.96</v>
      </c>
      <c r="E72" s="56">
        <v>41.898168</v>
      </c>
    </row>
    <row r="73" spans="1:5" ht="16.5">
      <c r="A73" s="260"/>
      <c r="B73" s="33">
        <v>41852</v>
      </c>
      <c r="C73" s="57">
        <v>2.871732212221659</v>
      </c>
      <c r="D73" s="56">
        <v>30.6209523809524</v>
      </c>
      <c r="E73" s="56">
        <v>40.77179809523812</v>
      </c>
    </row>
    <row r="74" spans="1:5" ht="16.5">
      <c r="A74" s="260"/>
      <c r="B74" s="33">
        <v>41883</v>
      </c>
      <c r="C74" s="57">
        <v>2.8060773671908166</v>
      </c>
      <c r="D74" s="56">
        <v>30.8045</v>
      </c>
      <c r="E74" s="56">
        <v>39.70392005</v>
      </c>
    </row>
    <row r="75" spans="1:5" ht="16.5">
      <c r="A75" s="260"/>
      <c r="B75" s="33">
        <v>41913</v>
      </c>
      <c r="C75" s="57">
        <v>2.841273504140143</v>
      </c>
      <c r="D75" s="56">
        <v>31.4531818181818</v>
      </c>
      <c r="E75" s="56">
        <v>39.87319859090907</v>
      </c>
    </row>
    <row r="76" spans="1:5" ht="16.5">
      <c r="A76" s="260"/>
      <c r="B76" s="33">
        <v>41944</v>
      </c>
      <c r="C76" s="57">
        <v>2.8431678550215644</v>
      </c>
      <c r="D76" s="56">
        <v>31.5731578947368</v>
      </c>
      <c r="E76" s="56">
        <v>39.38119984210521</v>
      </c>
    </row>
    <row r="77" spans="1:5" ht="16.5">
      <c r="A77" s="260"/>
      <c r="B77" s="32">
        <v>41974</v>
      </c>
      <c r="C77" s="57">
        <v>2.903879930222754</v>
      </c>
      <c r="D77" s="56">
        <v>33.28</v>
      </c>
      <c r="E77" s="56">
        <v>41.03091200000001</v>
      </c>
    </row>
    <row r="78" spans="1:13" ht="16.5">
      <c r="A78" s="260">
        <v>2015</v>
      </c>
      <c r="B78" s="31">
        <v>42005</v>
      </c>
      <c r="C78" s="67">
        <v>2.8889192077676946</v>
      </c>
      <c r="D78" s="62">
        <v>33.4331578947368</v>
      </c>
      <c r="E78" s="62">
        <v>38.8326128947368</v>
      </c>
      <c r="G78" s="95">
        <f>_xlfn.IFERROR(+((1/C78)/(1/C$78)-1),"")</f>
        <v>0</v>
      </c>
      <c r="H78" s="95">
        <f>_xlfn.IFERROR(+((1/D78)/(1/D$78)-1),"")</f>
        <v>0</v>
      </c>
      <c r="I78" s="95">
        <f>_xlfn.IFERROR(+((1/E78)/(1/E$78)-1),"")</f>
        <v>0</v>
      </c>
      <c r="K78" s="95">
        <f>_xlfn.IFERROR(((1/C78)/(1/C$78)-1),"")</f>
        <v>0</v>
      </c>
      <c r="L78" s="95">
        <f>_xlfn.IFERROR(((1/D78)/(1/D$78)-1),"")</f>
        <v>0</v>
      </c>
      <c r="M78" s="95">
        <f>_xlfn.IFERROR(((1/E78)/(1/E$78)-1),"")</f>
        <v>0</v>
      </c>
    </row>
    <row r="79" spans="1:13" ht="16.5">
      <c r="A79" s="260"/>
      <c r="B79" s="33">
        <v>42036</v>
      </c>
      <c r="C79" s="64">
        <v>2.9324114298495303</v>
      </c>
      <c r="D79" s="1">
        <v>33.9647368421053</v>
      </c>
      <c r="E79" s="63">
        <v>38.54997631578952</v>
      </c>
      <c r="G79" s="95">
        <f aca="true" t="shared" si="0" ref="G79:G89">_xlfn.IFERROR(+((1/C79)/(1/C$78)-1),"")</f>
        <v>-0.014831555231002214</v>
      </c>
      <c r="H79" s="95">
        <f aca="true" t="shared" si="1" ref="H79:H89">_xlfn.IFERROR(+((1/D79)/(1/D$78)-1),"")</f>
        <v>-0.01565090728774665</v>
      </c>
      <c r="I79" s="95">
        <f aca="true" t="shared" si="2" ref="I79:I89">_xlfn.IFERROR(+((1/E79)/(1/E$78)-1),"")</f>
        <v>0.007331692674257484</v>
      </c>
      <c r="K79" s="95">
        <f aca="true" t="shared" si="3" ref="K79:K101">_xlfn.IFERROR(((1/C79)/(1/C$78)-1),"")</f>
        <v>-0.014831555231002214</v>
      </c>
      <c r="L79" s="95">
        <f aca="true" t="shared" si="4" ref="L79:L101">_xlfn.IFERROR(((1/D79)/(1/D$78)-1),"")</f>
        <v>-0.01565090728774665</v>
      </c>
      <c r="M79" s="95">
        <f aca="true" t="shared" si="5" ref="M79:M101">_xlfn.IFERROR(((1/E79)/(1/E$78)-1),"")</f>
        <v>0.007331692674257484</v>
      </c>
    </row>
    <row r="80" spans="1:13" ht="16.5">
      <c r="A80" s="260"/>
      <c r="B80" s="33">
        <v>42064</v>
      </c>
      <c r="C80" s="64">
        <v>2.920904504878449</v>
      </c>
      <c r="D80" s="1">
        <v>35.25</v>
      </c>
      <c r="E80" s="63">
        <v>38.136975</v>
      </c>
      <c r="G80" s="95">
        <f t="shared" si="0"/>
        <v>-0.01095047683254724</v>
      </c>
      <c r="H80" s="95">
        <f t="shared" si="1"/>
        <v>-0.05154162000746665</v>
      </c>
      <c r="I80" s="95">
        <f t="shared" si="2"/>
        <v>0.01824051054748832</v>
      </c>
      <c r="K80" s="95">
        <f t="shared" si="3"/>
        <v>-0.01095047683254724</v>
      </c>
      <c r="L80" s="95">
        <f t="shared" si="4"/>
        <v>-0.05154162000746665</v>
      </c>
      <c r="M80" s="95">
        <f t="shared" si="5"/>
        <v>0.01824051054748832</v>
      </c>
    </row>
    <row r="81" spans="1:13" ht="16.5">
      <c r="A81" s="260"/>
      <c r="B81" s="33">
        <v>42095</v>
      </c>
      <c r="C81" s="64">
        <v>3.001886371437631</v>
      </c>
      <c r="D81" s="1">
        <v>36.04</v>
      </c>
      <c r="E81" s="63">
        <v>39.002488</v>
      </c>
      <c r="G81" s="95">
        <f t="shared" si="0"/>
        <v>-0.037632058543187075</v>
      </c>
      <c r="H81" s="95">
        <f t="shared" si="1"/>
        <v>-0.07233191191074351</v>
      </c>
      <c r="I81" s="95">
        <f t="shared" si="2"/>
        <v>-0.0043554940716398205</v>
      </c>
      <c r="K81" s="95">
        <f t="shared" si="3"/>
        <v>-0.037632058543187075</v>
      </c>
      <c r="L81" s="95">
        <f t="shared" si="4"/>
        <v>-0.07233191191074351</v>
      </c>
      <c r="M81" s="95">
        <f t="shared" si="5"/>
        <v>-0.0043554940716398205</v>
      </c>
    </row>
    <row r="82" spans="1:13" ht="16.5">
      <c r="A82" s="260"/>
      <c r="B82" s="33">
        <v>42125</v>
      </c>
      <c r="C82" s="64">
        <v>3.065340212600586</v>
      </c>
      <c r="D82" s="1">
        <v>36.687</v>
      </c>
      <c r="E82" s="63">
        <v>40.9683729</v>
      </c>
      <c r="G82" s="95">
        <f t="shared" si="0"/>
        <v>-0.05755348267956806</v>
      </c>
      <c r="H82" s="95">
        <f t="shared" si="1"/>
        <v>-0.08869196459953654</v>
      </c>
      <c r="I82" s="95">
        <f t="shared" si="2"/>
        <v>-0.05213192162833502</v>
      </c>
      <c r="K82" s="95">
        <f t="shared" si="3"/>
        <v>-0.05755348267956806</v>
      </c>
      <c r="L82" s="95">
        <f t="shared" si="4"/>
        <v>-0.08869196459953654</v>
      </c>
      <c r="M82" s="95">
        <f t="shared" si="5"/>
        <v>-0.05213192162833502</v>
      </c>
    </row>
    <row r="83" spans="1:13" ht="16.5">
      <c r="A83" s="260"/>
      <c r="B83" s="33">
        <v>42156</v>
      </c>
      <c r="C83" s="64">
        <v>3.126097225130945</v>
      </c>
      <c r="D83" s="1">
        <v>38.4542857142857</v>
      </c>
      <c r="E83" s="63">
        <v>43.168781142857135</v>
      </c>
      <c r="G83" s="95">
        <f t="shared" si="0"/>
        <v>-0.07587032657095794</v>
      </c>
      <c r="H83" s="95">
        <f t="shared" si="1"/>
        <v>-0.1305739458237697</v>
      </c>
      <c r="I83" s="95">
        <f t="shared" si="2"/>
        <v>-0.10044685379860019</v>
      </c>
      <c r="K83" s="95">
        <f t="shared" si="3"/>
        <v>-0.07587032657095794</v>
      </c>
      <c r="L83" s="95">
        <f t="shared" si="4"/>
        <v>-0.1305739458237697</v>
      </c>
      <c r="M83" s="95">
        <f t="shared" si="5"/>
        <v>-0.10044685379860019</v>
      </c>
    </row>
    <row r="84" spans="1:13" ht="16.5">
      <c r="A84" s="260"/>
      <c r="B84" s="33">
        <v>42186</v>
      </c>
      <c r="C84" s="9">
        <v>3.11874425782718</v>
      </c>
      <c r="D84" s="1">
        <v>38.86</v>
      </c>
      <c r="E84" s="9">
        <v>42.734342</v>
      </c>
      <c r="G84" s="95">
        <f t="shared" si="0"/>
        <v>-0.07369153449587551</v>
      </c>
      <c r="H84" s="95">
        <f t="shared" si="1"/>
        <v>-0.1396511092450643</v>
      </c>
      <c r="I84" s="95">
        <f t="shared" si="2"/>
        <v>-0.09130195815962727</v>
      </c>
      <c r="K84" s="95">
        <f t="shared" si="3"/>
        <v>-0.07369153449587551</v>
      </c>
      <c r="L84" s="95">
        <f t="shared" si="4"/>
        <v>-0.1396511092450643</v>
      </c>
      <c r="M84" s="95">
        <f t="shared" si="5"/>
        <v>-0.09130195815962727</v>
      </c>
    </row>
    <row r="85" spans="1:13" ht="16.5">
      <c r="A85" s="260"/>
      <c r="B85" s="33">
        <v>42217</v>
      </c>
      <c r="C85" s="9">
        <v>3.129974722255884</v>
      </c>
      <c r="D85" s="1">
        <v>40.4395238095238</v>
      </c>
      <c r="E85" s="9">
        <v>45.0334537142857</v>
      </c>
      <c r="G85" s="95">
        <f t="shared" si="0"/>
        <v>-0.07701516334114422</v>
      </c>
      <c r="H85" s="95">
        <f t="shared" si="1"/>
        <v>-0.17325540102272297</v>
      </c>
      <c r="I85" s="95">
        <f t="shared" si="2"/>
        <v>-0.13769409867806448</v>
      </c>
      <c r="K85" s="95">
        <f t="shared" si="3"/>
        <v>-0.07701516334114422</v>
      </c>
      <c r="L85" s="95">
        <f t="shared" si="4"/>
        <v>-0.17325540102272297</v>
      </c>
      <c r="M85" s="95">
        <f t="shared" si="5"/>
        <v>-0.13769409867806448</v>
      </c>
    </row>
    <row r="86" spans="1:13" ht="16.5">
      <c r="A86" s="260"/>
      <c r="B86" s="33">
        <v>42248</v>
      </c>
      <c r="C86" s="9">
        <v>3.1734225858435603</v>
      </c>
      <c r="D86" s="1">
        <v>43.2</v>
      </c>
      <c r="E86" s="9">
        <v>48.509280000000004</v>
      </c>
      <c r="G86" s="95">
        <f t="shared" si="0"/>
        <v>-0.08965190433351589</v>
      </c>
      <c r="H86" s="95">
        <f t="shared" si="1"/>
        <v>-0.2260843079922037</v>
      </c>
      <c r="I86" s="95">
        <f t="shared" si="2"/>
        <v>-0.19948074070081456</v>
      </c>
      <c r="K86" s="95">
        <f t="shared" si="3"/>
        <v>-0.08965190433351589</v>
      </c>
      <c r="L86" s="95">
        <f t="shared" si="4"/>
        <v>-0.2260843079922037</v>
      </c>
      <c r="M86" s="95">
        <f t="shared" si="5"/>
        <v>-0.19948074070081456</v>
      </c>
    </row>
    <row r="87" spans="1:13" ht="16.5">
      <c r="A87" s="260"/>
      <c r="B87" s="33">
        <v>42278</v>
      </c>
      <c r="C87" s="9">
        <v>3.2415898044520954</v>
      </c>
      <c r="D87" s="1">
        <v>43.792380952381</v>
      </c>
      <c r="E87" s="9">
        <v>49.17008533333339</v>
      </c>
      <c r="G87" s="95">
        <f t="shared" si="0"/>
        <v>-0.10879556574370786</v>
      </c>
      <c r="H87" s="95">
        <f t="shared" si="1"/>
        <v>-0.2365530905686224</v>
      </c>
      <c r="I87" s="95">
        <f t="shared" si="2"/>
        <v>-0.2102390583322541</v>
      </c>
      <c r="K87" s="95">
        <f t="shared" si="3"/>
        <v>-0.10879556574370786</v>
      </c>
      <c r="L87" s="95">
        <f t="shared" si="4"/>
        <v>-0.2365530905686224</v>
      </c>
      <c r="M87" s="95">
        <f t="shared" si="5"/>
        <v>-0.2102390583322541</v>
      </c>
    </row>
    <row r="88" spans="1:13" ht="16.5">
      <c r="A88" s="260"/>
      <c r="B88" s="33">
        <v>42309</v>
      </c>
      <c r="C88" s="9">
        <v>3.50212639656927</v>
      </c>
      <c r="D88" s="1">
        <v>49.43315</v>
      </c>
      <c r="E88" s="9">
        <v>53.026940005</v>
      </c>
      <c r="G88" s="95">
        <f t="shared" si="0"/>
        <v>-0.17509567598767461</v>
      </c>
      <c r="H88" s="95">
        <f t="shared" si="1"/>
        <v>-0.32366928074102497</v>
      </c>
      <c r="I88" s="95">
        <f t="shared" si="2"/>
        <v>-0.2676814296454745</v>
      </c>
      <c r="K88" s="95">
        <f t="shared" si="3"/>
        <v>-0.17509567598767461</v>
      </c>
      <c r="L88" s="95">
        <f t="shared" si="4"/>
        <v>-0.32366928074102497</v>
      </c>
      <c r="M88" s="95">
        <f t="shared" si="5"/>
        <v>-0.2676814296454745</v>
      </c>
    </row>
    <row r="89" spans="1:13" ht="16.5">
      <c r="A89" s="260"/>
      <c r="B89" s="32">
        <v>42339</v>
      </c>
      <c r="C89" s="17">
        <v>2.88</v>
      </c>
      <c r="D89" s="17">
        <v>44.95</v>
      </c>
      <c r="E89" s="17">
        <v>49.01</v>
      </c>
      <c r="G89" s="95">
        <f t="shared" si="0"/>
        <v>0.003096947141560502</v>
      </c>
      <c r="H89" s="95">
        <f t="shared" si="1"/>
        <v>-0.25621450734734597</v>
      </c>
      <c r="I89" s="95">
        <f t="shared" si="2"/>
        <v>-0.20765939818941448</v>
      </c>
      <c r="K89" s="95">
        <f t="shared" si="3"/>
        <v>0.003096947141560502</v>
      </c>
      <c r="L89" s="95">
        <f t="shared" si="4"/>
        <v>-0.25621450734734597</v>
      </c>
      <c r="M89" s="95">
        <f t="shared" si="5"/>
        <v>-0.20765939818941448</v>
      </c>
    </row>
    <row r="90" spans="1:13" ht="16.5">
      <c r="A90" s="260">
        <v>2016</v>
      </c>
      <c r="B90" s="31">
        <v>42370</v>
      </c>
      <c r="C90" s="1">
        <v>2.7737500000000006</v>
      </c>
      <c r="D90" s="1">
        <v>45.344500000000004</v>
      </c>
      <c r="E90" s="1">
        <v>49.25</v>
      </c>
      <c r="G90" s="95">
        <f>_xlfn.IFERROR(((1/C90)/(1/C$90)-1),"")</f>
        <v>0</v>
      </c>
      <c r="H90" s="95">
        <f>_xlfn.IFERROR(((1/D90)/(1/D$90)-1),"")</f>
        <v>0</v>
      </c>
      <c r="I90" s="95">
        <f>_xlfn.IFERROR(((1/E90)/(1/E$90)-1),"")</f>
        <v>0</v>
      </c>
      <c r="K90" s="95">
        <f t="shared" si="3"/>
        <v>0.04152112042098022</v>
      </c>
      <c r="L90" s="95">
        <f t="shared" si="4"/>
        <v>-0.2626854878819527</v>
      </c>
      <c r="M90" s="95">
        <f t="shared" si="5"/>
        <v>-0.2115205503606743</v>
      </c>
    </row>
    <row r="91" spans="1:13" ht="16.5">
      <c r="A91" s="260"/>
      <c r="B91" s="33">
        <v>42401</v>
      </c>
      <c r="C91" s="1">
        <v>3.0263157894736836</v>
      </c>
      <c r="D91" s="39">
        <v>47.69499999999999</v>
      </c>
      <c r="E91" s="1">
        <v>52.94</v>
      </c>
      <c r="G91" s="95">
        <f aca="true" t="shared" si="6" ref="G91:G101">_xlfn.IFERROR(((1/C91)/(1/C$90)-1),"")</f>
        <v>-0.08345652173912999</v>
      </c>
      <c r="H91" s="95">
        <f aca="true" t="shared" si="7" ref="H91:H101">_xlfn.IFERROR(((1/D91)/(1/D$90)-1),"")</f>
        <v>-0.04928189537687366</v>
      </c>
      <c r="I91" s="95">
        <f aca="true" t="shared" si="8" ref="I91:I101">_xlfn.IFERROR(((1/E91)/(1/E$90)-1),"")</f>
        <v>-0.06970154892330938</v>
      </c>
      <c r="K91" s="95">
        <f t="shared" si="3"/>
        <v>-0.045400609607196274</v>
      </c>
      <c r="L91" s="95">
        <f t="shared" si="4"/>
        <v>-0.2990217445280049</v>
      </c>
      <c r="M91" s="95">
        <f t="shared" si="5"/>
        <v>-0.2664787892947338</v>
      </c>
    </row>
    <row r="92" spans="1:13" ht="16.5">
      <c r="A92" s="260"/>
      <c r="B92" s="33">
        <v>42430</v>
      </c>
      <c r="C92" s="1">
        <v>3.198863636363636</v>
      </c>
      <c r="D92" s="39">
        <v>49.27454545454546</v>
      </c>
      <c r="E92" s="1">
        <v>54.73</v>
      </c>
      <c r="G92" s="95">
        <f t="shared" si="6"/>
        <v>-0.13289520426287704</v>
      </c>
      <c r="H92" s="95">
        <f t="shared" si="7"/>
        <v>-0.07975812700638363</v>
      </c>
      <c r="I92" s="95">
        <f t="shared" si="8"/>
        <v>-0.10012790060295984</v>
      </c>
      <c r="K92" s="95">
        <f t="shared" si="3"/>
        <v>-0.09689204162146647</v>
      </c>
      <c r="L92" s="95">
        <f t="shared" si="4"/>
        <v>-0.3214923123831137</v>
      </c>
      <c r="M92" s="95">
        <f t="shared" si="5"/>
        <v>-0.2904693423216371</v>
      </c>
    </row>
    <row r="93" spans="1:13" ht="16.5">
      <c r="A93" s="260"/>
      <c r="B93" s="33">
        <v>42461</v>
      </c>
      <c r="C93" s="1">
        <v>3.4699999999999998</v>
      </c>
      <c r="D93" s="39">
        <v>53.84571428571428</v>
      </c>
      <c r="E93" s="1">
        <v>59.27</v>
      </c>
      <c r="G93" s="95">
        <f t="shared" si="6"/>
        <v>-0.2006484149855906</v>
      </c>
      <c r="H93" s="95">
        <f t="shared" si="7"/>
        <v>-0.15788098270189954</v>
      </c>
      <c r="I93" s="95">
        <f t="shared" si="8"/>
        <v>-0.169056858444407</v>
      </c>
      <c r="K93" s="95">
        <f t="shared" si="3"/>
        <v>-0.16745844156550582</v>
      </c>
      <c r="L93" s="95">
        <f t="shared" si="4"/>
        <v>-0.37909342761552156</v>
      </c>
      <c r="M93" s="95">
        <f t="shared" si="5"/>
        <v>-0.34481840906467365</v>
      </c>
    </row>
    <row r="94" spans="1:13" ht="16.5">
      <c r="A94" s="260"/>
      <c r="B94" s="33">
        <v>42491</v>
      </c>
      <c r="C94" s="1">
        <v>3.4699999999999998</v>
      </c>
      <c r="D94" s="39">
        <v>53.84571428571428</v>
      </c>
      <c r="E94" s="1">
        <v>62.58</v>
      </c>
      <c r="G94" s="95">
        <f t="shared" si="6"/>
        <v>-0.2006484149855906</v>
      </c>
      <c r="H94" s="95">
        <f t="shared" si="7"/>
        <v>-0.15788098270189954</v>
      </c>
      <c r="I94" s="95">
        <f t="shared" si="8"/>
        <v>-0.2130073505912431</v>
      </c>
      <c r="K94" s="95">
        <f t="shared" si="3"/>
        <v>-0.16745844156550582</v>
      </c>
      <c r="L94" s="95">
        <f t="shared" si="4"/>
        <v>-0.37909342761552156</v>
      </c>
      <c r="M94" s="95">
        <f t="shared" si="5"/>
        <v>-0.37947246892398845</v>
      </c>
    </row>
    <row r="95" spans="1:13" ht="16.5">
      <c r="A95" s="260"/>
      <c r="B95" s="33">
        <v>42522</v>
      </c>
      <c r="C95" s="1">
        <v>4.048409090909091</v>
      </c>
      <c r="D95" s="39">
        <v>60.92</v>
      </c>
      <c r="E95" s="107">
        <v>68.4190909090909</v>
      </c>
      <c r="G95" s="95">
        <f t="shared" si="6"/>
        <v>-0.31485431987874024</v>
      </c>
      <c r="H95" s="95">
        <f t="shared" si="7"/>
        <v>-0.2556713722915299</v>
      </c>
      <c r="I95" s="95">
        <f t="shared" si="8"/>
        <v>-0.2801716692576499</v>
      </c>
      <c r="K95" s="95">
        <f t="shared" si="3"/>
        <v>-0.28640630358851094</v>
      </c>
      <c r="L95" s="95">
        <f t="shared" si="4"/>
        <v>-0.45119570100563366</v>
      </c>
      <c r="M95" s="95">
        <f t="shared" si="5"/>
        <v>-0.4324301539414772</v>
      </c>
    </row>
    <row r="96" spans="1:13" ht="16.5">
      <c r="A96" s="260"/>
      <c r="B96" s="33">
        <v>42552</v>
      </c>
      <c r="C96" s="1">
        <v>4.587142857142858</v>
      </c>
      <c r="D96" s="39">
        <v>65.96333333333335</v>
      </c>
      <c r="E96" s="107">
        <v>73.00738095238096</v>
      </c>
      <c r="G96" s="95">
        <f t="shared" si="6"/>
        <v>-0.3953207723450638</v>
      </c>
      <c r="H96" s="95">
        <f t="shared" si="7"/>
        <v>-0.31258022133508534</v>
      </c>
      <c r="I96" s="95">
        <f t="shared" si="8"/>
        <v>-0.32541067276302793</v>
      </c>
      <c r="K96" s="95">
        <f t="shared" si="3"/>
        <v>-0.3702138133175379</v>
      </c>
      <c r="L96" s="95">
        <f t="shared" si="4"/>
        <v>-0.4931554212733823</v>
      </c>
      <c r="M96" s="95">
        <f t="shared" si="5"/>
        <v>-0.4681001785276292</v>
      </c>
    </row>
    <row r="97" spans="1:13" ht="16.5">
      <c r="A97" s="260"/>
      <c r="B97" s="33">
        <v>42583</v>
      </c>
      <c r="C97" s="1">
        <v>5.191000000000001</v>
      </c>
      <c r="D97" s="39">
        <v>71.4005</v>
      </c>
      <c r="E97" s="107">
        <v>79.97375</v>
      </c>
      <c r="G97" s="95">
        <f t="shared" si="6"/>
        <v>-0.4656617222115199</v>
      </c>
      <c r="H97" s="95">
        <f t="shared" si="7"/>
        <v>-0.3649274164746744</v>
      </c>
      <c r="I97" s="95">
        <f t="shared" si="8"/>
        <v>-0.3841729317432282</v>
      </c>
      <c r="K97" s="95">
        <f t="shared" si="3"/>
        <v>-0.44347539823392523</v>
      </c>
      <c r="L97" s="95">
        <f t="shared" si="4"/>
        <v>-0.5317517679184767</v>
      </c>
      <c r="M97" s="95">
        <f t="shared" si="5"/>
        <v>-0.514433012147901</v>
      </c>
    </row>
    <row r="98" spans="1:13" ht="16.5">
      <c r="A98" s="260"/>
      <c r="B98" s="33">
        <v>42614</v>
      </c>
      <c r="C98" s="107">
        <v>5.448947368421052</v>
      </c>
      <c r="D98" s="39">
        <v>76.47999999999999</v>
      </c>
      <c r="E98" s="107">
        <v>85.66605263157894</v>
      </c>
      <c r="G98" s="95">
        <f t="shared" si="6"/>
        <v>-0.49095672751859354</v>
      </c>
      <c r="H98" s="95">
        <f t="shared" si="7"/>
        <v>-0.4071064330543932</v>
      </c>
      <c r="I98" s="95">
        <f t="shared" si="8"/>
        <v>-0.4250931554905676</v>
      </c>
      <c r="K98" s="95">
        <f t="shared" si="3"/>
        <v>-0.4698206805024031</v>
      </c>
      <c r="L98" s="95">
        <f t="shared" si="4"/>
        <v>-0.5628509689495711</v>
      </c>
      <c r="M98" s="95">
        <f t="shared" si="5"/>
        <v>-0.5466977676473213</v>
      </c>
    </row>
    <row r="99" spans="1:13" ht="16.5">
      <c r="A99" s="260"/>
      <c r="B99" s="33">
        <v>42644</v>
      </c>
      <c r="C99" s="107">
        <v>5.58</v>
      </c>
      <c r="D99" s="107">
        <v>77.58</v>
      </c>
      <c r="E99" s="107">
        <v>85.53</v>
      </c>
      <c r="G99" s="95">
        <f t="shared" si="6"/>
        <v>-0.5029121863799282</v>
      </c>
      <c r="H99" s="95">
        <f t="shared" si="7"/>
        <v>-0.41551301881928326</v>
      </c>
      <c r="I99" s="95">
        <f t="shared" si="8"/>
        <v>-0.42417865076581307</v>
      </c>
      <c r="K99" s="95">
        <f t="shared" si="3"/>
        <v>-0.4822725434108074</v>
      </c>
      <c r="L99" s="95">
        <f t="shared" si="4"/>
        <v>-0.5690492666313895</v>
      </c>
      <c r="M99" s="95">
        <f t="shared" si="5"/>
        <v>-0.5459766994652544</v>
      </c>
    </row>
    <row r="100" spans="1:13" ht="16.5">
      <c r="A100" s="260"/>
      <c r="B100" s="33">
        <v>42675</v>
      </c>
      <c r="C100" s="1">
        <v>5.452500000000001</v>
      </c>
      <c r="D100" s="1">
        <v>75.91522727272725</v>
      </c>
      <c r="E100" s="1">
        <v>81.96454545454547</v>
      </c>
      <c r="G100" s="95">
        <f t="shared" si="6"/>
        <v>-0.4912883998165978</v>
      </c>
      <c r="H100" s="95">
        <f t="shared" si="7"/>
        <v>-0.4026955904762187</v>
      </c>
      <c r="I100" s="95">
        <f t="shared" si="8"/>
        <v>-0.3991304444271915</v>
      </c>
      <c r="K100" s="95">
        <f t="shared" si="3"/>
        <v>-0.47016612420583315</v>
      </c>
      <c r="L100" s="95">
        <f t="shared" si="4"/>
        <v>-0.5595987907060149</v>
      </c>
      <c r="M100" s="95">
        <f t="shared" si="5"/>
        <v>-0.5262267035169257</v>
      </c>
    </row>
    <row r="101" spans="1:13" ht="16.5">
      <c r="A101" s="260"/>
      <c r="B101" s="32">
        <v>42705</v>
      </c>
      <c r="G101" s="95">
        <f t="shared" si="6"/>
      </c>
      <c r="H101" s="95">
        <f t="shared" si="7"/>
      </c>
      <c r="I101" s="95">
        <f t="shared" si="8"/>
      </c>
      <c r="K101" s="95">
        <f t="shared" si="3"/>
      </c>
      <c r="L101" s="95">
        <f t="shared" si="4"/>
      </c>
      <c r="M101" s="95">
        <f t="shared" si="5"/>
      </c>
    </row>
  </sheetData>
  <sheetProtection/>
  <mergeCells count="10">
    <mergeCell ref="G4:I4"/>
    <mergeCell ref="K4:M4"/>
    <mergeCell ref="A90:A101"/>
    <mergeCell ref="A6:A17"/>
    <mergeCell ref="A18:A29"/>
    <mergeCell ref="A30:A41"/>
    <mergeCell ref="A42:A53"/>
    <mergeCell ref="A54:A65"/>
    <mergeCell ref="A66:A77"/>
    <mergeCell ref="A78:A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4" sqref="G34"/>
    </sheetView>
  </sheetViews>
  <sheetFormatPr defaultColWidth="9.140625" defaultRowHeight="15"/>
  <cols>
    <col min="1" max="2" width="12.7109375" style="1" customWidth="1"/>
    <col min="3" max="3" width="19.140625" style="1" bestFit="1" customWidth="1"/>
    <col min="4" max="4" width="15.28125" style="1" customWidth="1"/>
    <col min="5" max="5" width="19.140625" style="1" customWidth="1"/>
    <col min="6" max="6" width="17.421875" style="1" bestFit="1" customWidth="1"/>
    <col min="7" max="7" width="22.140625" style="1" bestFit="1" customWidth="1"/>
    <col min="8" max="8" width="22.7109375" style="1" bestFit="1" customWidth="1"/>
    <col min="9" max="9" width="20.421875" style="1" bestFit="1" customWidth="1"/>
    <col min="10" max="10" width="15.28125" style="1" bestFit="1" customWidth="1"/>
    <col min="11" max="14" width="15.28125" style="1" customWidth="1"/>
    <col min="15" max="15" width="12.7109375" style="1" customWidth="1"/>
    <col min="16" max="16" width="12.28125" style="1" customWidth="1"/>
    <col min="17" max="17" width="11.421875" style="1" bestFit="1" customWidth="1"/>
    <col min="18" max="18" width="11.7109375" style="1" bestFit="1" customWidth="1"/>
    <col min="19" max="19" width="9.28125" style="1" bestFit="1" customWidth="1"/>
    <col min="20" max="20" width="9.140625" style="1" customWidth="1"/>
    <col min="21" max="21" width="10.8515625" style="1" customWidth="1"/>
    <col min="22" max="22" width="9.140625" style="1" customWidth="1"/>
    <col min="23" max="24" width="10.7109375" style="1" bestFit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s="9" customFormat="1" ht="16.5">
      <c r="A1" s="9" t="s">
        <v>53</v>
      </c>
    </row>
    <row r="2" s="9" customFormat="1" ht="16.5">
      <c r="A2" s="9" t="s">
        <v>22</v>
      </c>
    </row>
    <row r="3" spans="1:2" ht="16.5">
      <c r="A3" s="2" t="s">
        <v>13</v>
      </c>
      <c r="B3" s="3">
        <v>42491</v>
      </c>
    </row>
    <row r="4" spans="1:2" ht="16.5">
      <c r="A4" s="4" t="s">
        <v>16</v>
      </c>
      <c r="B4" s="5" t="s">
        <v>17</v>
      </c>
    </row>
    <row r="5" spans="1:2" ht="16.5">
      <c r="A5" s="4"/>
      <c r="B5" s="6"/>
    </row>
    <row r="6" spans="1:15" ht="16.5">
      <c r="A6" s="13"/>
      <c r="B6" s="8" t="s">
        <v>37</v>
      </c>
      <c r="C6" s="8" t="s">
        <v>24</v>
      </c>
      <c r="D6" s="8" t="s">
        <v>25</v>
      </c>
      <c r="E6" s="85" t="s">
        <v>45</v>
      </c>
      <c r="F6" s="13" t="s">
        <v>46</v>
      </c>
      <c r="G6" s="86" t="s">
        <v>47</v>
      </c>
      <c r="H6" s="87" t="s">
        <v>49</v>
      </c>
      <c r="I6" s="87" t="s">
        <v>50</v>
      </c>
      <c r="J6" s="85" t="s">
        <v>51</v>
      </c>
      <c r="K6" s="13" t="s">
        <v>14</v>
      </c>
      <c r="L6" s="86" t="s">
        <v>15</v>
      </c>
      <c r="M6" s="85" t="s">
        <v>52</v>
      </c>
      <c r="N6" s="13" t="s">
        <v>14</v>
      </c>
      <c r="O6" s="86" t="s">
        <v>15</v>
      </c>
    </row>
    <row r="7" spans="1:15" ht="16.5">
      <c r="A7" s="27"/>
      <c r="B7" s="13">
        <v>2000</v>
      </c>
      <c r="C7" s="25">
        <f>+SUM(E7,H7,I7,J7)-M7</f>
        <v>126240.95739525551</v>
      </c>
      <c r="D7" s="168">
        <v>0.0167</v>
      </c>
      <c r="E7" s="76">
        <f>+G7+F7</f>
        <v>139243.5374579431</v>
      </c>
      <c r="F7" s="25">
        <v>117307.08240224155</v>
      </c>
      <c r="G7" s="77">
        <v>21936.455055701565</v>
      </c>
      <c r="H7" s="83">
        <v>23243.77880254525</v>
      </c>
      <c r="I7" s="83">
        <v>-7418.306736534152</v>
      </c>
      <c r="J7" s="84">
        <f>+K7+L7</f>
        <v>17446.97560866438</v>
      </c>
      <c r="K7" s="25">
        <v>13108.274302853402</v>
      </c>
      <c r="L7" s="77">
        <v>4338.701305810978</v>
      </c>
      <c r="M7" s="84">
        <f>+N7+O7</f>
        <v>46275.027737363096</v>
      </c>
      <c r="N7" s="25">
        <v>38031.43098141751</v>
      </c>
      <c r="O7" s="77">
        <v>8243.596755945588</v>
      </c>
    </row>
    <row r="8" spans="1:15" ht="16.5">
      <c r="A8" s="27"/>
      <c r="B8" s="13">
        <v>2001</v>
      </c>
      <c r="C8" s="25">
        <f aca="true" t="shared" si="0" ref="C8:C26">+SUM(E8,H8,I8,J8)-M8</f>
        <v>137240.67029587028</v>
      </c>
      <c r="D8" s="15">
        <f>_xlfn.IFERROR(C8/C7-1,"")</f>
        <v>0.08713267965938432</v>
      </c>
      <c r="E8" s="76">
        <f aca="true" t="shared" si="1" ref="E8:E26">+G8+F8</f>
        <v>143705.41060294665</v>
      </c>
      <c r="F8" s="25">
        <v>118186.43907134558</v>
      </c>
      <c r="G8" s="77">
        <v>25518.971531601077</v>
      </c>
      <c r="H8" s="83">
        <v>17584.685759935117</v>
      </c>
      <c r="I8" s="83">
        <v>-14114.41472009671</v>
      </c>
      <c r="J8" s="84">
        <f aca="true" t="shared" si="2" ref="J8:J26">+K8+L8</f>
        <v>26430.74064920337</v>
      </c>
      <c r="K8" s="25">
        <v>23274.125922669136</v>
      </c>
      <c r="L8" s="77">
        <v>3156.614726534235</v>
      </c>
      <c r="M8" s="84">
        <f aca="true" t="shared" si="3" ref="M8:M26">+N8+O8</f>
        <v>36365.75199611814</v>
      </c>
      <c r="N8" s="25">
        <v>29491.405093124857</v>
      </c>
      <c r="O8" s="77">
        <v>6874.346902993281</v>
      </c>
    </row>
    <row r="9" spans="1:15" ht="16.5">
      <c r="A9" s="27"/>
      <c r="B9" s="13">
        <v>2002</v>
      </c>
      <c r="C9" s="25">
        <f t="shared" si="0"/>
        <v>177526.46994418325</v>
      </c>
      <c r="D9" s="15">
        <f aca="true" t="shared" si="4" ref="D9:D26">_xlfn.IFERROR(C9/C8-1,"")</f>
        <v>0.29354126266989833</v>
      </c>
      <c r="E9" s="76">
        <f t="shared" si="1"/>
        <v>191372.1535083716</v>
      </c>
      <c r="F9" s="25">
        <v>159379.890940123</v>
      </c>
      <c r="G9" s="77">
        <v>31992.262568248585</v>
      </c>
      <c r="H9" s="83">
        <v>23493.40356235717</v>
      </c>
      <c r="I9" s="83">
        <v>760.5214082558899</v>
      </c>
      <c r="J9" s="84">
        <f t="shared" si="2"/>
        <v>36351.21371870494</v>
      </c>
      <c r="K9" s="25">
        <v>28175.05698113324</v>
      </c>
      <c r="L9" s="77">
        <v>8176.156737571697</v>
      </c>
      <c r="M9" s="84">
        <f t="shared" si="3"/>
        <v>74450.8222535063</v>
      </c>
      <c r="N9" s="25">
        <v>60667.62438124329</v>
      </c>
      <c r="O9" s="77">
        <v>13783.197872263007</v>
      </c>
    </row>
    <row r="10" spans="1:15" ht="16.5">
      <c r="A10" s="27"/>
      <c r="B10" s="13">
        <v>2003</v>
      </c>
      <c r="C10" s="25">
        <f t="shared" si="0"/>
        <v>189211.75956772303</v>
      </c>
      <c r="D10" s="15">
        <f t="shared" si="4"/>
        <v>0.06582280167692067</v>
      </c>
      <c r="E10" s="76">
        <f t="shared" si="1"/>
        <v>202830.09781829212</v>
      </c>
      <c r="F10" s="25">
        <v>168049.62069641217</v>
      </c>
      <c r="G10" s="77">
        <v>34780.47712187996</v>
      </c>
      <c r="H10" s="83">
        <v>21663.63429342234</v>
      </c>
      <c r="I10" s="83">
        <v>-790.5408607887812</v>
      </c>
      <c r="J10" s="84">
        <f t="shared" si="2"/>
        <v>43289.38017039529</v>
      </c>
      <c r="K10" s="25">
        <v>34422.28008829661</v>
      </c>
      <c r="L10" s="77">
        <v>8867.100082098677</v>
      </c>
      <c r="M10" s="84">
        <f t="shared" si="3"/>
        <v>77780.81185359793</v>
      </c>
      <c r="N10" s="25">
        <v>62612.19755685575</v>
      </c>
      <c r="O10" s="77">
        <v>15168.614296742184</v>
      </c>
    </row>
    <row r="11" spans="1:15" ht="16.5">
      <c r="A11" s="27"/>
      <c r="B11" s="13">
        <v>2004</v>
      </c>
      <c r="C11" s="25">
        <f t="shared" si="0"/>
        <v>208402.60477738472</v>
      </c>
      <c r="D11" s="15">
        <f t="shared" si="4"/>
        <v>0.10142522459230596</v>
      </c>
      <c r="E11" s="76">
        <f t="shared" si="1"/>
        <v>213180.06631873685</v>
      </c>
      <c r="F11" s="25">
        <v>175221.23900267904</v>
      </c>
      <c r="G11" s="77">
        <v>37958.82731605781</v>
      </c>
      <c r="H11" s="83">
        <v>20448.707277471156</v>
      </c>
      <c r="I11" s="83">
        <v>1369.8765370356941</v>
      </c>
      <c r="J11" s="84">
        <f t="shared" si="2"/>
        <v>52678.95423010549</v>
      </c>
      <c r="K11" s="25">
        <v>45391.99019378359</v>
      </c>
      <c r="L11" s="77">
        <v>7286.964036321899</v>
      </c>
      <c r="M11" s="84">
        <f t="shared" si="3"/>
        <v>79274.99958596448</v>
      </c>
      <c r="N11" s="25">
        <v>65301.81483528038</v>
      </c>
      <c r="O11" s="77">
        <v>13973.184750684113</v>
      </c>
    </row>
    <row r="12" spans="1:15" ht="16.5">
      <c r="A12" s="27"/>
      <c r="B12" s="13">
        <v>2005</v>
      </c>
      <c r="C12" s="25">
        <f t="shared" si="0"/>
        <v>221776.28745518264</v>
      </c>
      <c r="D12" s="15">
        <f t="shared" si="4"/>
        <v>0.06417233936247424</v>
      </c>
      <c r="E12" s="76">
        <f t="shared" si="1"/>
        <v>227421.99985086746</v>
      </c>
      <c r="F12" s="25">
        <v>187438.58315389455</v>
      </c>
      <c r="G12" s="77">
        <v>39983.41669697292</v>
      </c>
      <c r="H12" s="83">
        <v>22525.755643069082</v>
      </c>
      <c r="I12" s="83">
        <v>-651.893775939674</v>
      </c>
      <c r="J12" s="84">
        <f t="shared" si="2"/>
        <v>55947.934191808105</v>
      </c>
      <c r="K12" s="25">
        <v>47600.07079116184</v>
      </c>
      <c r="L12" s="77">
        <v>8347.863400646267</v>
      </c>
      <c r="M12" s="84">
        <f t="shared" si="3"/>
        <v>83467.50845462235</v>
      </c>
      <c r="N12" s="25">
        <v>67583.9261339425</v>
      </c>
      <c r="O12" s="77">
        <v>15883.58232067985</v>
      </c>
    </row>
    <row r="13" spans="1:15" ht="16.5">
      <c r="A13" s="27"/>
      <c r="B13" s="13">
        <v>2006</v>
      </c>
      <c r="C13" s="25">
        <f t="shared" si="0"/>
        <v>244478.02457185817</v>
      </c>
      <c r="D13" s="15">
        <f t="shared" si="4"/>
        <v>0.10236322997905356</v>
      </c>
      <c r="E13" s="76">
        <f t="shared" si="1"/>
        <v>239939.75891164682</v>
      </c>
      <c r="F13" s="25">
        <v>195865.69437281683</v>
      </c>
      <c r="G13" s="77">
        <v>44074.06453882999</v>
      </c>
      <c r="H13" s="83">
        <v>23924.56413942887</v>
      </c>
      <c r="I13" s="83">
        <v>2253.8084340818446</v>
      </c>
      <c r="J13" s="84">
        <f t="shared" si="2"/>
        <v>62860.05156981676</v>
      </c>
      <c r="K13" s="25">
        <v>54718.88030611458</v>
      </c>
      <c r="L13" s="77">
        <v>8141.171263702175</v>
      </c>
      <c r="M13" s="84">
        <f t="shared" si="3"/>
        <v>84500.15848311615</v>
      </c>
      <c r="N13" s="25">
        <v>68898.21073066868</v>
      </c>
      <c r="O13" s="77">
        <v>15601.947752447462</v>
      </c>
    </row>
    <row r="14" spans="1:15" ht="16.5">
      <c r="A14" s="27"/>
      <c r="B14" s="13">
        <v>2007</v>
      </c>
      <c r="C14" s="25">
        <f t="shared" si="0"/>
        <v>264171.7321777344</v>
      </c>
      <c r="D14" s="15">
        <f t="shared" si="4"/>
        <v>0.08055410149998066</v>
      </c>
      <c r="E14" s="76">
        <f t="shared" si="1"/>
        <v>257869.2939453125</v>
      </c>
      <c r="F14" s="25">
        <v>210619.0634765625</v>
      </c>
      <c r="G14" s="77">
        <v>47250.23046875</v>
      </c>
      <c r="H14" s="83">
        <v>25312.712890625</v>
      </c>
      <c r="I14" s="83">
        <v>3079.977294921875</v>
      </c>
      <c r="J14" s="84">
        <f t="shared" si="2"/>
        <v>72794.548828125</v>
      </c>
      <c r="K14" s="25">
        <v>61902.0546875</v>
      </c>
      <c r="L14" s="77">
        <v>10892.494140625</v>
      </c>
      <c r="M14" s="84">
        <f t="shared" si="3"/>
        <v>94884.80078125</v>
      </c>
      <c r="N14" s="25">
        <v>74076.484375</v>
      </c>
      <c r="O14" s="77">
        <v>20808.31640625</v>
      </c>
    </row>
    <row r="15" spans="1:15" ht="16.5">
      <c r="A15" s="27"/>
      <c r="B15" s="13">
        <v>2008</v>
      </c>
      <c r="C15" s="25">
        <f t="shared" si="0"/>
        <v>282337.3845214844</v>
      </c>
      <c r="D15" s="15">
        <f t="shared" si="4"/>
        <v>0.06876455778973423</v>
      </c>
      <c r="E15" s="76">
        <f t="shared" si="1"/>
        <v>272807.72265625</v>
      </c>
      <c r="F15" s="25">
        <v>222114.76171875</v>
      </c>
      <c r="G15" s="77">
        <v>50692.9609375</v>
      </c>
      <c r="H15" s="83">
        <v>39479.921875</v>
      </c>
      <c r="I15" s="83">
        <v>1622.486083984375</v>
      </c>
      <c r="J15" s="84">
        <f t="shared" si="2"/>
        <v>77917.34375</v>
      </c>
      <c r="K15" s="25">
        <v>61864.80859375</v>
      </c>
      <c r="L15" s="77">
        <v>16052.53515625</v>
      </c>
      <c r="M15" s="84">
        <f t="shared" si="3"/>
        <v>109490.08984375</v>
      </c>
      <c r="N15" s="25">
        <v>81646.4375</v>
      </c>
      <c r="O15" s="77">
        <v>27843.65234375</v>
      </c>
    </row>
    <row r="16" spans="1:15" ht="16.5">
      <c r="A16" s="27"/>
      <c r="B16" s="13">
        <v>2009</v>
      </c>
      <c r="C16" s="25">
        <f t="shared" si="0"/>
        <v>300269.91943359375</v>
      </c>
      <c r="D16" s="15">
        <f t="shared" si="4"/>
        <v>0.06351456057617755</v>
      </c>
      <c r="E16" s="76">
        <f t="shared" si="1"/>
        <v>290125.0205078125</v>
      </c>
      <c r="F16" s="25">
        <v>235825.7705078125</v>
      </c>
      <c r="G16" s="77">
        <v>54299.25</v>
      </c>
      <c r="H16" s="83">
        <v>42339.859375</v>
      </c>
      <c r="I16" s="83">
        <v>1758.88134765625</v>
      </c>
      <c r="J16" s="84">
        <f t="shared" si="2"/>
        <v>89989.873046875</v>
      </c>
      <c r="K16" s="25">
        <v>70008.734375</v>
      </c>
      <c r="L16" s="77">
        <v>19981.138671875</v>
      </c>
      <c r="M16" s="84">
        <f t="shared" si="3"/>
        <v>123943.71484375</v>
      </c>
      <c r="N16" s="25">
        <v>95329.3046875</v>
      </c>
      <c r="O16" s="77">
        <v>28614.41015625</v>
      </c>
    </row>
    <row r="17" spans="1:15" ht="16.5">
      <c r="A17" s="9"/>
      <c r="B17" s="13">
        <v>2010</v>
      </c>
      <c r="C17" s="25">
        <f t="shared" si="0"/>
        <v>320350.8199958801</v>
      </c>
      <c r="D17" s="15">
        <f t="shared" si="4"/>
        <v>0.0668761646193714</v>
      </c>
      <c r="E17" s="76">
        <f t="shared" si="1"/>
        <v>305116.52587890625</v>
      </c>
      <c r="F17" s="25">
        <v>244347.40478515625</v>
      </c>
      <c r="G17" s="77">
        <v>60769.12109375</v>
      </c>
      <c r="H17" s="83">
        <v>49774.609375</v>
      </c>
      <c r="I17" s="83">
        <v>51.84489822387695</v>
      </c>
      <c r="J17" s="84">
        <f t="shared" si="2"/>
        <v>91366.73828125</v>
      </c>
      <c r="K17" s="25">
        <v>70649.8671875</v>
      </c>
      <c r="L17" s="77">
        <v>20716.87109375</v>
      </c>
      <c r="M17" s="84">
        <f t="shared" si="3"/>
        <v>125958.8984375</v>
      </c>
      <c r="N17" s="25">
        <v>95007.453125</v>
      </c>
      <c r="O17" s="77">
        <v>30951.4453125</v>
      </c>
    </row>
    <row r="18" spans="1:15" ht="16.5">
      <c r="A18" s="9"/>
      <c r="B18" s="13">
        <v>2011</v>
      </c>
      <c r="C18" s="25">
        <f t="shared" si="0"/>
        <v>343152.54296875</v>
      </c>
      <c r="D18" s="15">
        <f t="shared" si="4"/>
        <v>0.07117735167078121</v>
      </c>
      <c r="E18" s="76">
        <f t="shared" si="1"/>
        <v>325865.267578125</v>
      </c>
      <c r="F18" s="25">
        <v>256433.384765625</v>
      </c>
      <c r="G18" s="77">
        <v>69431.8828125</v>
      </c>
      <c r="H18" s="83">
        <v>58291.3984375</v>
      </c>
      <c r="I18" s="83">
        <v>10164.51171875</v>
      </c>
      <c r="J18" s="84">
        <f t="shared" si="2"/>
        <v>107040.275390625</v>
      </c>
      <c r="K18" s="25">
        <v>77848.1640625</v>
      </c>
      <c r="L18" s="77">
        <v>29192.111328125</v>
      </c>
      <c r="M18" s="84">
        <f t="shared" si="3"/>
        <v>158208.91015625</v>
      </c>
      <c r="N18" s="25">
        <v>111460.9453125</v>
      </c>
      <c r="O18" s="77">
        <v>46747.96484375</v>
      </c>
    </row>
    <row r="19" spans="2:15" ht="16.5">
      <c r="B19" s="13">
        <v>2012</v>
      </c>
      <c r="C19" s="25">
        <f t="shared" si="0"/>
        <v>367853.501953125</v>
      </c>
      <c r="D19" s="15">
        <f t="shared" si="4"/>
        <v>0.0719824448062576</v>
      </c>
      <c r="E19" s="76">
        <f t="shared" si="1"/>
        <v>357434.36328125</v>
      </c>
      <c r="F19" s="25">
        <v>277348.10546875</v>
      </c>
      <c r="G19" s="77">
        <v>80086.2578125</v>
      </c>
      <c r="H19" s="83">
        <v>101302.1640625</v>
      </c>
      <c r="I19" s="83">
        <v>44784.96484375</v>
      </c>
      <c r="J19" s="84">
        <f t="shared" si="2"/>
        <v>121260.486328125</v>
      </c>
      <c r="K19" s="25">
        <v>90812.3125</v>
      </c>
      <c r="L19" s="77">
        <v>30448.173828125</v>
      </c>
      <c r="M19" s="84">
        <f t="shared" si="3"/>
        <v>256928.4765625</v>
      </c>
      <c r="N19" s="25">
        <v>166935.3125</v>
      </c>
      <c r="O19" s="77">
        <v>89993.1640625</v>
      </c>
    </row>
    <row r="20" spans="2:15" ht="16.5">
      <c r="B20" s="13">
        <v>2013</v>
      </c>
      <c r="C20" s="25">
        <f t="shared" si="0"/>
        <v>394123.0625</v>
      </c>
      <c r="D20" s="15">
        <f t="shared" si="4"/>
        <v>0.071413104421723</v>
      </c>
      <c r="E20" s="76">
        <f t="shared" si="1"/>
        <v>385332.494140625</v>
      </c>
      <c r="F20" s="25">
        <v>293681.533203125</v>
      </c>
      <c r="G20" s="77">
        <v>91650.9609375</v>
      </c>
      <c r="H20" s="83">
        <v>155159.921875</v>
      </c>
      <c r="I20" s="83">
        <v>60797.40625</v>
      </c>
      <c r="J20" s="84">
        <f t="shared" si="2"/>
        <v>123880.583984375</v>
      </c>
      <c r="K20" s="25">
        <v>94485.984375</v>
      </c>
      <c r="L20" s="77">
        <v>29394.599609375</v>
      </c>
      <c r="M20" s="84">
        <f t="shared" si="3"/>
        <v>331047.34375</v>
      </c>
      <c r="N20" s="25">
        <v>229645.5</v>
      </c>
      <c r="O20" s="77">
        <v>101401.84375</v>
      </c>
    </row>
    <row r="21" spans="2:15" ht="16.5">
      <c r="B21" s="13">
        <v>2014</v>
      </c>
      <c r="C21" s="25">
        <f t="shared" si="0"/>
        <v>423462.17578125</v>
      </c>
      <c r="D21" s="15">
        <f t="shared" si="4"/>
        <v>0.07444150335975319</v>
      </c>
      <c r="E21" s="76">
        <f t="shared" si="1"/>
        <v>402907.71484375</v>
      </c>
      <c r="F21" s="25">
        <v>307445.55078125</v>
      </c>
      <c r="G21" s="77">
        <v>95462.1640625</v>
      </c>
      <c r="H21" s="83">
        <v>192389.640625</v>
      </c>
      <c r="I21" s="83">
        <v>64044.953125</v>
      </c>
      <c r="J21" s="84">
        <f t="shared" si="2"/>
        <v>143348.7265625</v>
      </c>
      <c r="K21" s="25">
        <v>109982.7890625</v>
      </c>
      <c r="L21" s="77">
        <v>33365.9375</v>
      </c>
      <c r="M21" s="84">
        <f t="shared" si="3"/>
        <v>379228.859375</v>
      </c>
      <c r="N21" s="25">
        <v>225154.953125</v>
      </c>
      <c r="O21" s="77">
        <v>154073.90625</v>
      </c>
    </row>
    <row r="22" spans="2:15" ht="16.5">
      <c r="B22" s="13">
        <v>2015</v>
      </c>
      <c r="C22" s="25">
        <f t="shared" si="0"/>
        <v>451451.853515625</v>
      </c>
      <c r="D22" s="15">
        <f t="shared" si="4"/>
        <v>0.06609723213823426</v>
      </c>
      <c r="E22" s="76">
        <f t="shared" si="1"/>
        <v>426968.216796875</v>
      </c>
      <c r="F22" s="25">
        <v>320199.974609375</v>
      </c>
      <c r="G22" s="77">
        <v>106768.2421875</v>
      </c>
      <c r="H22" s="83">
        <v>144525.9375</v>
      </c>
      <c r="I22" s="83">
        <v>77990.765625</v>
      </c>
      <c r="J22" s="84">
        <f t="shared" si="2"/>
        <v>136300.36328125</v>
      </c>
      <c r="K22" s="25">
        <v>106546.8515625</v>
      </c>
      <c r="L22" s="77">
        <v>29753.51171875</v>
      </c>
      <c r="M22" s="84">
        <f t="shared" si="3"/>
        <v>334333.4296875</v>
      </c>
      <c r="N22" s="25">
        <v>227480.390625</v>
      </c>
      <c r="O22" s="77">
        <v>106853.0390625</v>
      </c>
    </row>
    <row r="23" spans="2:15" ht="16.5">
      <c r="B23" s="13">
        <v>2016</v>
      </c>
      <c r="C23" s="25">
        <f t="shared" si="0"/>
        <v>0</v>
      </c>
      <c r="D23" s="15">
        <f t="shared" si="4"/>
        <v>-1</v>
      </c>
      <c r="E23" s="76">
        <f t="shared" si="1"/>
        <v>0</v>
      </c>
      <c r="F23" s="9"/>
      <c r="G23" s="71"/>
      <c r="H23" s="79"/>
      <c r="I23" s="79"/>
      <c r="J23" s="84">
        <f t="shared" si="2"/>
        <v>0</v>
      </c>
      <c r="K23" s="82"/>
      <c r="L23" s="81"/>
      <c r="M23" s="84">
        <f t="shared" si="3"/>
        <v>0</v>
      </c>
      <c r="N23" s="9"/>
      <c r="O23" s="81"/>
    </row>
    <row r="24" spans="2:15" ht="16.5">
      <c r="B24" s="13">
        <v>2017</v>
      </c>
      <c r="C24" s="25">
        <f t="shared" si="0"/>
        <v>0</v>
      </c>
      <c r="D24" s="15">
        <f t="shared" si="4"/>
      </c>
      <c r="E24" s="76">
        <f t="shared" si="1"/>
        <v>0</v>
      </c>
      <c r="F24" s="9"/>
      <c r="G24" s="71"/>
      <c r="H24" s="79"/>
      <c r="I24" s="79"/>
      <c r="J24" s="84">
        <f t="shared" si="2"/>
        <v>0</v>
      </c>
      <c r="K24" s="82"/>
      <c r="L24" s="81"/>
      <c r="M24" s="84">
        <f t="shared" si="3"/>
        <v>0</v>
      </c>
      <c r="N24" s="9"/>
      <c r="O24" s="81"/>
    </row>
    <row r="25" spans="2:15" ht="16.5">
      <c r="B25" s="13">
        <v>2018</v>
      </c>
      <c r="C25" s="25">
        <f t="shared" si="0"/>
        <v>0</v>
      </c>
      <c r="D25" s="15">
        <f t="shared" si="4"/>
      </c>
      <c r="E25" s="76">
        <f t="shared" si="1"/>
        <v>0</v>
      </c>
      <c r="F25" s="9"/>
      <c r="G25" s="71"/>
      <c r="H25" s="78"/>
      <c r="I25" s="78"/>
      <c r="J25" s="84">
        <f t="shared" si="2"/>
        <v>0</v>
      </c>
      <c r="K25" s="9"/>
      <c r="L25" s="71"/>
      <c r="M25" s="84">
        <f t="shared" si="3"/>
        <v>0</v>
      </c>
      <c r="N25" s="9"/>
      <c r="O25" s="71"/>
    </row>
    <row r="26" spans="2:15" ht="16.5">
      <c r="B26" s="13">
        <v>2019</v>
      </c>
      <c r="C26" s="25">
        <f t="shared" si="0"/>
        <v>0</v>
      </c>
      <c r="D26" s="15">
        <f t="shared" si="4"/>
      </c>
      <c r="E26" s="76">
        <f t="shared" si="1"/>
        <v>0</v>
      </c>
      <c r="F26" s="9"/>
      <c r="G26" s="71"/>
      <c r="H26" s="78"/>
      <c r="I26" s="78"/>
      <c r="J26" s="84">
        <f t="shared" si="2"/>
        <v>0</v>
      </c>
      <c r="K26" s="9"/>
      <c r="L26" s="71"/>
      <c r="M26" s="84">
        <f t="shared" si="3"/>
        <v>0</v>
      </c>
      <c r="N26" s="9"/>
      <c r="O26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2" width="12.7109375" style="1" customWidth="1"/>
    <col min="3" max="3" width="19.140625" style="1" bestFit="1" customWidth="1"/>
    <col min="4" max="4" width="15.28125" style="1" customWidth="1"/>
    <col min="5" max="5" width="19.140625" style="1" customWidth="1"/>
    <col min="6" max="6" width="17.421875" style="1" bestFit="1" customWidth="1"/>
    <col min="7" max="7" width="22.140625" style="1" bestFit="1" customWidth="1"/>
    <col min="8" max="8" width="22.7109375" style="1" bestFit="1" customWidth="1"/>
    <col min="9" max="9" width="20.421875" style="1" bestFit="1" customWidth="1"/>
    <col min="10" max="10" width="15.28125" style="1" bestFit="1" customWidth="1"/>
    <col min="11" max="14" width="15.28125" style="1" customWidth="1"/>
    <col min="15" max="15" width="12.7109375" style="1" customWidth="1"/>
    <col min="16" max="16" width="12.28125" style="1" customWidth="1"/>
    <col min="17" max="17" width="11.421875" style="1" bestFit="1" customWidth="1"/>
    <col min="18" max="18" width="11.7109375" style="1" bestFit="1" customWidth="1"/>
    <col min="19" max="19" width="9.28125" style="1" bestFit="1" customWidth="1"/>
    <col min="20" max="20" width="9.140625" style="1" customWidth="1"/>
    <col min="21" max="21" width="10.8515625" style="1" customWidth="1"/>
    <col min="22" max="22" width="9.140625" style="1" customWidth="1"/>
    <col min="23" max="24" width="10.7109375" style="1" bestFit="1" customWidth="1"/>
    <col min="25" max="25" width="9.281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s="9" customFormat="1" ht="16.5">
      <c r="A1" s="9" t="s">
        <v>48</v>
      </c>
    </row>
    <row r="2" s="9" customFormat="1" ht="16.5">
      <c r="A2" s="9" t="s">
        <v>22</v>
      </c>
    </row>
    <row r="3" spans="1:2" ht="16.5">
      <c r="A3" s="2" t="s">
        <v>13</v>
      </c>
      <c r="B3" s="3">
        <v>42491</v>
      </c>
    </row>
    <row r="4" spans="1:2" ht="16.5">
      <c r="A4" s="4" t="s">
        <v>16</v>
      </c>
      <c r="B4" s="5" t="s">
        <v>17</v>
      </c>
    </row>
    <row r="5" spans="1:2" ht="16.5">
      <c r="A5" s="4"/>
      <c r="B5" s="6"/>
    </row>
    <row r="6" spans="1:15" ht="16.5">
      <c r="A6" s="13"/>
      <c r="B6" s="8" t="s">
        <v>37</v>
      </c>
      <c r="C6" s="8" t="s">
        <v>24</v>
      </c>
      <c r="D6" s="8" t="s">
        <v>25</v>
      </c>
      <c r="E6" s="85" t="s">
        <v>45</v>
      </c>
      <c r="F6" s="13" t="s">
        <v>46</v>
      </c>
      <c r="G6" s="86" t="s">
        <v>47</v>
      </c>
      <c r="H6" s="87" t="s">
        <v>49</v>
      </c>
      <c r="I6" s="87" t="s">
        <v>50</v>
      </c>
      <c r="J6" s="85" t="s">
        <v>51</v>
      </c>
      <c r="K6" s="13" t="s">
        <v>14</v>
      </c>
      <c r="L6" s="86" t="s">
        <v>15</v>
      </c>
      <c r="M6" s="85" t="s">
        <v>52</v>
      </c>
      <c r="N6" s="13" t="s">
        <v>14</v>
      </c>
      <c r="O6" s="86" t="s">
        <v>15</v>
      </c>
    </row>
    <row r="7" spans="1:15" ht="16.5">
      <c r="A7" s="27"/>
      <c r="B7" s="13">
        <v>2000</v>
      </c>
      <c r="C7" s="25">
        <f>+SUM(E7,H7,I7,J7)-M7</f>
        <v>76386.77777610604</v>
      </c>
      <c r="D7" s="14"/>
      <c r="E7" s="76">
        <f>+G7+F7</f>
        <v>71318.56986588203</v>
      </c>
      <c r="F7" s="25">
        <v>58979.80673954324</v>
      </c>
      <c r="G7" s="77">
        <v>12338.7631263388</v>
      </c>
      <c r="H7" s="83">
        <v>16536.841543540282</v>
      </c>
      <c r="I7" s="83">
        <v>8951.668316230867</v>
      </c>
      <c r="J7" s="84">
        <f>+K7+L7</f>
        <v>9801.744211073006</v>
      </c>
      <c r="K7" s="25">
        <v>6845.212412459557</v>
      </c>
      <c r="L7" s="77">
        <v>2956.531798613449</v>
      </c>
      <c r="M7" s="84">
        <f>+N7+O7</f>
        <v>30222.046160620146</v>
      </c>
      <c r="N7" s="25">
        <v>24706.20781037499</v>
      </c>
      <c r="O7" s="77">
        <v>5515.838350245158</v>
      </c>
    </row>
    <row r="8" spans="1:15" ht="16.5">
      <c r="A8" s="27"/>
      <c r="B8" s="13">
        <v>2001</v>
      </c>
      <c r="C8" s="25">
        <f aca="true" t="shared" si="0" ref="C8:C25">+SUM(E8,H8,I8,J8)-M8</f>
        <v>98692.58596148583</v>
      </c>
      <c r="D8" s="15">
        <f>_xlfn.IFERROR(C8/C7-1,"")</f>
        <v>0.29201137729306215</v>
      </c>
      <c r="E8" s="76">
        <f aca="true" t="shared" si="1" ref="E8:E26">+G8+F8</f>
        <v>87240.31413006122</v>
      </c>
      <c r="F8" s="25">
        <v>68554.95156178856</v>
      </c>
      <c r="G8" s="77">
        <v>18685.36256827265</v>
      </c>
      <c r="H8" s="83">
        <v>13717.408588416805</v>
      </c>
      <c r="I8" s="83">
        <v>10745.984263447834</v>
      </c>
      <c r="J8" s="84">
        <f aca="true" t="shared" si="2" ref="J8:J26">+K8+L8</f>
        <v>20840.94796653356</v>
      </c>
      <c r="K8" s="25">
        <v>16628.48736561866</v>
      </c>
      <c r="L8" s="77">
        <v>4212.460600914897</v>
      </c>
      <c r="M8" s="84">
        <f aca="true" t="shared" si="3" ref="M8:M26">+N8+O8</f>
        <v>33852.06898697359</v>
      </c>
      <c r="N8" s="25">
        <v>27645.47020083629</v>
      </c>
      <c r="O8" s="77">
        <v>6206.598786137294</v>
      </c>
    </row>
    <row r="9" spans="1:15" ht="16.5">
      <c r="A9" s="27"/>
      <c r="B9" s="13">
        <v>2002</v>
      </c>
      <c r="C9" s="25">
        <f t="shared" si="0"/>
        <v>119136.1152774206</v>
      </c>
      <c r="D9" s="15">
        <f aca="true" t="shared" si="4" ref="D9:D26">_xlfn.IFERROR(C9/C8-1,"")</f>
        <v>0.20714351657492003</v>
      </c>
      <c r="E9" s="76">
        <f t="shared" si="1"/>
        <v>118604.79506706292</v>
      </c>
      <c r="F9" s="25">
        <v>98498.73591542446</v>
      </c>
      <c r="G9" s="77">
        <v>20106.059151638456</v>
      </c>
      <c r="H9" s="83">
        <v>24261.874512231887</v>
      </c>
      <c r="I9" s="83">
        <v>13910.865909842421</v>
      </c>
      <c r="J9" s="84">
        <f t="shared" si="2"/>
        <v>29081.62320528728</v>
      </c>
      <c r="K9" s="25">
        <v>20413.25049238996</v>
      </c>
      <c r="L9" s="77">
        <v>8668.372712897317</v>
      </c>
      <c r="M9" s="84">
        <f t="shared" si="3"/>
        <v>66723.0434170039</v>
      </c>
      <c r="N9" s="25">
        <v>54545.75722713919</v>
      </c>
      <c r="O9" s="77">
        <v>12177.286189864706</v>
      </c>
    </row>
    <row r="10" spans="1:15" ht="16.5">
      <c r="A10" s="27"/>
      <c r="B10" s="13">
        <v>2003</v>
      </c>
      <c r="C10" s="25">
        <f t="shared" si="0"/>
        <v>133118.28150788174</v>
      </c>
      <c r="D10" s="15">
        <f t="shared" si="4"/>
        <v>0.11736295243387973</v>
      </c>
      <c r="E10" s="76">
        <f t="shared" si="1"/>
        <v>133775.89988194054</v>
      </c>
      <c r="F10" s="25">
        <v>110535.53338524241</v>
      </c>
      <c r="G10" s="77">
        <v>23240.366496698134</v>
      </c>
      <c r="H10" s="83">
        <v>20125.044278585516</v>
      </c>
      <c r="I10" s="83">
        <v>13004.168382349246</v>
      </c>
      <c r="J10" s="84">
        <f t="shared" si="2"/>
        <v>34030.685093833265</v>
      </c>
      <c r="K10" s="25">
        <v>26504.85025098397</v>
      </c>
      <c r="L10" s="77">
        <v>7525.8348428492955</v>
      </c>
      <c r="M10" s="84">
        <f t="shared" si="3"/>
        <v>67817.51612882686</v>
      </c>
      <c r="N10" s="25">
        <v>54863.37028343613</v>
      </c>
      <c r="O10" s="77">
        <v>12954.145845390723</v>
      </c>
    </row>
    <row r="11" spans="1:15" ht="16.5">
      <c r="A11" s="27"/>
      <c r="B11" s="13">
        <v>2004</v>
      </c>
      <c r="C11" s="25">
        <f t="shared" si="0"/>
        <v>154271.12703971888</v>
      </c>
      <c r="D11" s="15">
        <f t="shared" si="4"/>
        <v>0.1589026337497057</v>
      </c>
      <c r="E11" s="76">
        <f t="shared" si="1"/>
        <v>152438.74666022699</v>
      </c>
      <c r="F11" s="25">
        <v>123331.25076822379</v>
      </c>
      <c r="G11" s="77">
        <v>29107.495892003193</v>
      </c>
      <c r="H11" s="83">
        <v>19535.52274004449</v>
      </c>
      <c r="I11" s="83">
        <v>12156.398218947314</v>
      </c>
      <c r="J11" s="84">
        <f t="shared" si="2"/>
        <v>44623.00664128123</v>
      </c>
      <c r="K11" s="25">
        <v>38373.895148698844</v>
      </c>
      <c r="L11" s="77">
        <v>6249.111492582388</v>
      </c>
      <c r="M11" s="84">
        <f t="shared" si="3"/>
        <v>74482.54722078113</v>
      </c>
      <c r="N11" s="25">
        <v>62929.71316652885</v>
      </c>
      <c r="O11" s="77">
        <v>11552.834054252276</v>
      </c>
    </row>
    <row r="12" spans="1:15" ht="16.5">
      <c r="A12" s="27"/>
      <c r="B12" s="13">
        <v>2005</v>
      </c>
      <c r="C12" s="25">
        <f t="shared" si="0"/>
        <v>178119.6171235355</v>
      </c>
      <c r="D12" s="15">
        <f t="shared" si="4"/>
        <v>0.1545881626811254</v>
      </c>
      <c r="E12" s="76">
        <f t="shared" si="1"/>
        <v>174102.7386896706</v>
      </c>
      <c r="F12" s="25">
        <v>141820.85177282328</v>
      </c>
      <c r="G12" s="77">
        <v>32281.886916847325</v>
      </c>
      <c r="H12" s="83">
        <v>23088.328215378337</v>
      </c>
      <c r="I12" s="83">
        <v>9404.236606886347</v>
      </c>
      <c r="J12" s="84">
        <f t="shared" si="2"/>
        <v>53775.127207622325</v>
      </c>
      <c r="K12" s="25">
        <v>46462.25217350607</v>
      </c>
      <c r="L12" s="77">
        <v>7312.875034116252</v>
      </c>
      <c r="M12" s="84">
        <f t="shared" si="3"/>
        <v>82250.81359602211</v>
      </c>
      <c r="N12" s="25">
        <v>68685.84757889282</v>
      </c>
      <c r="O12" s="77">
        <v>13564.96601712929</v>
      </c>
    </row>
    <row r="13" spans="1:15" ht="16.5">
      <c r="A13" s="27"/>
      <c r="B13" s="13">
        <v>2006</v>
      </c>
      <c r="C13" s="25">
        <f t="shared" si="0"/>
        <v>211133.4441663574</v>
      </c>
      <c r="D13" s="15">
        <f t="shared" si="4"/>
        <v>0.18534638450252805</v>
      </c>
      <c r="E13" s="76">
        <f t="shared" si="1"/>
        <v>197426.26690077534</v>
      </c>
      <c r="F13" s="25">
        <v>160932.34127112434</v>
      </c>
      <c r="G13" s="77">
        <v>36493.92562965101</v>
      </c>
      <c r="H13" s="83">
        <v>25903.39772557143</v>
      </c>
      <c r="I13" s="83">
        <v>10538.678276770408</v>
      </c>
      <c r="J13" s="84">
        <f t="shared" si="2"/>
        <v>63797.93681942479</v>
      </c>
      <c r="K13" s="25">
        <v>56071.52346069377</v>
      </c>
      <c r="L13" s="77">
        <v>7726.413358731019</v>
      </c>
      <c r="M13" s="84">
        <f t="shared" si="3"/>
        <v>86532.83555618458</v>
      </c>
      <c r="N13" s="25">
        <v>72140.57702670546</v>
      </c>
      <c r="O13" s="77">
        <v>14392.258529479128</v>
      </c>
    </row>
    <row r="14" spans="1:15" ht="16.5">
      <c r="A14" s="27"/>
      <c r="B14" s="13">
        <v>2007</v>
      </c>
      <c r="C14" s="25">
        <f t="shared" si="0"/>
        <v>242038.0126953125</v>
      </c>
      <c r="D14" s="15">
        <f t="shared" si="4"/>
        <v>0.14637457675632204</v>
      </c>
      <c r="E14" s="76">
        <f t="shared" si="1"/>
        <v>227380.775390625</v>
      </c>
      <c r="F14" s="25">
        <v>186766.615234375</v>
      </c>
      <c r="G14" s="77">
        <v>40614.16015625</v>
      </c>
      <c r="H14" s="83">
        <v>27275.767578125</v>
      </c>
      <c r="I14" s="83">
        <v>9346.3251953125</v>
      </c>
      <c r="J14" s="84">
        <f t="shared" si="2"/>
        <v>74638.3828125</v>
      </c>
      <c r="K14" s="25">
        <v>64605.296875</v>
      </c>
      <c r="L14" s="77">
        <v>10033.0859375</v>
      </c>
      <c r="M14" s="84">
        <f t="shared" si="3"/>
        <v>96603.23828125</v>
      </c>
      <c r="N14" s="25">
        <v>78042.5859375</v>
      </c>
      <c r="O14" s="77">
        <v>18560.65234375</v>
      </c>
    </row>
    <row r="15" spans="1:15" ht="16.5">
      <c r="A15" s="27"/>
      <c r="B15" s="13">
        <v>2008</v>
      </c>
      <c r="C15" s="25">
        <f t="shared" si="0"/>
        <v>279330.646484375</v>
      </c>
      <c r="D15" s="15">
        <f t="shared" si="4"/>
        <v>0.15407759043207814</v>
      </c>
      <c r="E15" s="76">
        <f t="shared" si="1"/>
        <v>258617.8544921875</v>
      </c>
      <c r="F15" s="25">
        <v>211290.0068359375</v>
      </c>
      <c r="G15" s="77">
        <v>47327.84765625</v>
      </c>
      <c r="H15" s="83">
        <v>42385.5859375</v>
      </c>
      <c r="I15" s="83">
        <v>5803.0654296875</v>
      </c>
      <c r="J15" s="84">
        <f t="shared" si="2"/>
        <v>81947.95703125</v>
      </c>
      <c r="K15" s="25">
        <v>62599.70703125</v>
      </c>
      <c r="L15" s="77">
        <v>19348.25</v>
      </c>
      <c r="M15" s="84">
        <f t="shared" si="3"/>
        <v>109423.81640625</v>
      </c>
      <c r="N15" s="25">
        <v>79486.921875</v>
      </c>
      <c r="O15" s="77">
        <v>29936.89453125</v>
      </c>
    </row>
    <row r="16" spans="1:15" ht="16.5">
      <c r="A16" s="27"/>
      <c r="B16" s="13">
        <v>2009</v>
      </c>
      <c r="C16" s="25">
        <f t="shared" si="0"/>
        <v>300269.91943359375</v>
      </c>
      <c r="D16" s="15">
        <f t="shared" si="4"/>
        <v>0.07496231871711223</v>
      </c>
      <c r="E16" s="76">
        <f t="shared" si="1"/>
        <v>290125.0205078125</v>
      </c>
      <c r="F16" s="25">
        <v>235825.7705078125</v>
      </c>
      <c r="G16" s="77">
        <v>54299.25</v>
      </c>
      <c r="H16" s="83">
        <v>42339.859375</v>
      </c>
      <c r="I16" s="83">
        <v>1758.88134765625</v>
      </c>
      <c r="J16" s="84">
        <f t="shared" si="2"/>
        <v>89989.873046875</v>
      </c>
      <c r="K16" s="25">
        <v>70008.734375</v>
      </c>
      <c r="L16" s="77">
        <v>19981.138671875</v>
      </c>
      <c r="M16" s="84">
        <f t="shared" si="3"/>
        <v>123943.71484375</v>
      </c>
      <c r="N16" s="25">
        <v>95329.3046875</v>
      </c>
      <c r="O16" s="77">
        <v>28614.41015625</v>
      </c>
    </row>
    <row r="17" spans="1:15" ht="16.5">
      <c r="A17" s="9"/>
      <c r="B17" s="13">
        <v>2010</v>
      </c>
      <c r="C17" s="25">
        <f t="shared" si="0"/>
        <v>344839.36279296875</v>
      </c>
      <c r="D17" s="15">
        <f t="shared" si="4"/>
        <v>0.1484312629231972</v>
      </c>
      <c r="E17" s="76">
        <f t="shared" si="1"/>
        <v>332478.978515625</v>
      </c>
      <c r="F17" s="25">
        <v>268347.818359375</v>
      </c>
      <c r="G17" s="77">
        <v>64131.16015625</v>
      </c>
      <c r="H17" s="83">
        <v>61599.0546875</v>
      </c>
      <c r="I17" s="83">
        <v>1490.96826171875</v>
      </c>
      <c r="J17" s="84">
        <f t="shared" si="2"/>
        <v>108659.498046875</v>
      </c>
      <c r="K17" s="25">
        <v>82756.1015625</v>
      </c>
      <c r="L17" s="77">
        <v>25903.396484375</v>
      </c>
      <c r="M17" s="84">
        <f t="shared" si="3"/>
        <v>159389.13671875</v>
      </c>
      <c r="N17" s="25">
        <v>117128.671875</v>
      </c>
      <c r="O17" s="77">
        <v>42260.46484375</v>
      </c>
    </row>
    <row r="18" spans="1:15" ht="16.5">
      <c r="A18" s="9"/>
      <c r="B18" s="13">
        <v>2011</v>
      </c>
      <c r="C18" s="25">
        <f t="shared" si="0"/>
        <v>381691.5</v>
      </c>
      <c r="D18" s="15">
        <f t="shared" si="4"/>
        <v>0.10686754814924115</v>
      </c>
      <c r="E18" s="76">
        <f t="shared" si="1"/>
        <v>365713.4697265625</v>
      </c>
      <c r="F18" s="25">
        <v>289576.2822265625</v>
      </c>
      <c r="G18" s="77">
        <v>76137.1875</v>
      </c>
      <c r="H18" s="83">
        <v>82231.65625</v>
      </c>
      <c r="I18" s="83">
        <v>15737.8349609375</v>
      </c>
      <c r="J18" s="84">
        <f t="shared" si="2"/>
        <v>127586.85546875</v>
      </c>
      <c r="K18" s="25">
        <v>94709.7734375</v>
      </c>
      <c r="L18" s="77">
        <v>32877.08203125</v>
      </c>
      <c r="M18" s="84">
        <f t="shared" si="3"/>
        <v>209578.31640625</v>
      </c>
      <c r="N18" s="25">
        <v>146223.03125</v>
      </c>
      <c r="O18" s="77">
        <v>63355.28515625</v>
      </c>
    </row>
    <row r="19" spans="2:15" ht="16.5">
      <c r="B19" s="13">
        <v>2012</v>
      </c>
      <c r="C19" s="25">
        <f t="shared" si="0"/>
        <v>433122.1591796875</v>
      </c>
      <c r="D19" s="15">
        <f t="shared" si="4"/>
        <v>0.1347440516220233</v>
      </c>
      <c r="E19" s="76">
        <f t="shared" si="1"/>
        <v>427472.2607421875</v>
      </c>
      <c r="F19" s="25">
        <v>337190.0263671875</v>
      </c>
      <c r="G19" s="77">
        <v>90282.234375</v>
      </c>
      <c r="H19" s="83">
        <v>152145.34375</v>
      </c>
      <c r="I19" s="83">
        <v>53076.2578125</v>
      </c>
      <c r="J19" s="84">
        <f t="shared" si="2"/>
        <v>140227.9921875</v>
      </c>
      <c r="K19" s="25">
        <v>107832.0234375</v>
      </c>
      <c r="L19" s="77">
        <v>32395.96875</v>
      </c>
      <c r="M19" s="84">
        <f t="shared" si="3"/>
        <v>339799.6953125</v>
      </c>
      <c r="N19" s="25">
        <v>211650.625</v>
      </c>
      <c r="O19" s="77">
        <v>128149.0703125</v>
      </c>
    </row>
    <row r="20" spans="2:15" ht="16.5">
      <c r="B20" s="13">
        <v>2013</v>
      </c>
      <c r="C20" s="25">
        <f t="shared" si="0"/>
        <v>482233.4296875</v>
      </c>
      <c r="D20" s="15">
        <f t="shared" si="4"/>
        <v>0.11338895844264085</v>
      </c>
      <c r="E20" s="76">
        <f t="shared" si="1"/>
        <v>478223.49609375</v>
      </c>
      <c r="F20" s="25">
        <v>363122.58203125</v>
      </c>
      <c r="G20" s="77">
        <v>115100.9140625</v>
      </c>
      <c r="H20" s="83">
        <v>189791.40625</v>
      </c>
      <c r="I20" s="83">
        <v>72875.421875</v>
      </c>
      <c r="J20" s="84">
        <f t="shared" si="2"/>
        <v>146450.83984375</v>
      </c>
      <c r="K20" s="25">
        <v>113421.2421875</v>
      </c>
      <c r="L20" s="77">
        <v>33029.59765625</v>
      </c>
      <c r="M20" s="84">
        <f t="shared" si="3"/>
        <v>405107.734375</v>
      </c>
      <c r="N20" s="25">
        <v>291225.8125</v>
      </c>
      <c r="O20" s="77">
        <v>113881.921875</v>
      </c>
    </row>
    <row r="21" spans="2:15" ht="16.5">
      <c r="B21" s="13">
        <v>2014</v>
      </c>
      <c r="C21" s="25">
        <f t="shared" si="0"/>
        <v>531777.1279296875</v>
      </c>
      <c r="D21" s="15">
        <f t="shared" si="4"/>
        <v>0.10273800029643976</v>
      </c>
      <c r="E21" s="76">
        <f t="shared" si="1"/>
        <v>510725.7255859375</v>
      </c>
      <c r="F21" s="25">
        <v>372133.9287109375</v>
      </c>
      <c r="G21" s="77">
        <v>138591.796875</v>
      </c>
      <c r="H21" s="83">
        <v>228937.09375</v>
      </c>
      <c r="I21" s="83">
        <v>65468.98046875</v>
      </c>
      <c r="J21" s="84">
        <f t="shared" si="2"/>
        <v>177397.046875</v>
      </c>
      <c r="K21" s="25">
        <v>139915.828125</v>
      </c>
      <c r="L21" s="77">
        <v>37481.21875</v>
      </c>
      <c r="M21" s="84">
        <f t="shared" si="3"/>
        <v>450751.71875</v>
      </c>
      <c r="N21" s="25">
        <v>276689.96875</v>
      </c>
      <c r="O21" s="77">
        <v>174061.75</v>
      </c>
    </row>
    <row r="22" spans="2:15" ht="16.5">
      <c r="B22" s="13">
        <v>2015</v>
      </c>
      <c r="C22" s="25">
        <f t="shared" si="0"/>
        <v>592023.9052734375</v>
      </c>
      <c r="D22" s="15">
        <f t="shared" si="4"/>
        <v>0.11329328430935437</v>
      </c>
      <c r="E22" s="76">
        <f t="shared" si="1"/>
        <v>556964.9912109375</v>
      </c>
      <c r="F22" s="25">
        <v>399137.7099609375</v>
      </c>
      <c r="G22" s="77">
        <v>157827.28125</v>
      </c>
      <c r="H22" s="83">
        <v>182811.140625</v>
      </c>
      <c r="I22" s="83">
        <v>67319.859375</v>
      </c>
      <c r="J22" s="84">
        <f t="shared" si="2"/>
        <v>187559.1171875</v>
      </c>
      <c r="K22" s="25">
        <v>152578.3125</v>
      </c>
      <c r="L22" s="77">
        <v>34980.8046875</v>
      </c>
      <c r="M22" s="84">
        <f t="shared" si="3"/>
        <v>402631.203125</v>
      </c>
      <c r="N22" s="25">
        <v>279069.84375</v>
      </c>
      <c r="O22" s="77">
        <v>123561.359375</v>
      </c>
    </row>
    <row r="23" spans="2:15" ht="16.5">
      <c r="B23" s="13">
        <v>2016</v>
      </c>
      <c r="C23" s="25">
        <f t="shared" si="0"/>
        <v>0</v>
      </c>
      <c r="D23" s="15">
        <f t="shared" si="4"/>
        <v>-1</v>
      </c>
      <c r="E23" s="76">
        <f t="shared" si="1"/>
        <v>0</v>
      </c>
      <c r="F23" s="9"/>
      <c r="G23" s="71"/>
      <c r="H23" s="88"/>
      <c r="I23" s="88"/>
      <c r="J23" s="84">
        <f t="shared" si="2"/>
        <v>0</v>
      </c>
      <c r="K23" s="82"/>
      <c r="L23" s="81"/>
      <c r="M23" s="84">
        <f t="shared" si="3"/>
        <v>0</v>
      </c>
      <c r="N23" s="9"/>
      <c r="O23" s="81"/>
    </row>
    <row r="24" spans="2:15" ht="16.5">
      <c r="B24" s="13">
        <v>2017</v>
      </c>
      <c r="C24" s="25">
        <f t="shared" si="0"/>
        <v>0</v>
      </c>
      <c r="D24" s="15">
        <f t="shared" si="4"/>
      </c>
      <c r="E24" s="76">
        <f t="shared" si="1"/>
        <v>0</v>
      </c>
      <c r="F24" s="9"/>
      <c r="G24" s="71"/>
      <c r="H24" s="88"/>
      <c r="I24" s="88"/>
      <c r="J24" s="84">
        <f t="shared" si="2"/>
        <v>0</v>
      </c>
      <c r="K24" s="82"/>
      <c r="L24" s="81"/>
      <c r="M24" s="84">
        <f t="shared" si="3"/>
        <v>0</v>
      </c>
      <c r="N24" s="9"/>
      <c r="O24" s="81"/>
    </row>
    <row r="25" spans="2:15" ht="16.5">
      <c r="B25" s="13">
        <v>2018</v>
      </c>
      <c r="C25" s="25">
        <f t="shared" si="0"/>
        <v>0</v>
      </c>
      <c r="D25" s="15">
        <f t="shared" si="4"/>
      </c>
      <c r="E25" s="76">
        <f t="shared" si="1"/>
        <v>0</v>
      </c>
      <c r="F25" s="9"/>
      <c r="G25" s="71"/>
      <c r="H25" s="80"/>
      <c r="I25" s="80"/>
      <c r="J25" s="84">
        <f t="shared" si="2"/>
        <v>0</v>
      </c>
      <c r="K25" s="9"/>
      <c r="L25" s="71"/>
      <c r="M25" s="84">
        <f t="shared" si="3"/>
        <v>0</v>
      </c>
      <c r="N25" s="9"/>
      <c r="O25" s="71"/>
    </row>
    <row r="26" spans="2:15" ht="16.5">
      <c r="B26" s="13">
        <v>2019</v>
      </c>
      <c r="D26" s="15">
        <f t="shared" si="4"/>
      </c>
      <c r="E26" s="76">
        <f t="shared" si="1"/>
        <v>0</v>
      </c>
      <c r="F26" s="9"/>
      <c r="G26" s="71"/>
      <c r="H26" s="80"/>
      <c r="I26" s="80"/>
      <c r="J26" s="84">
        <f t="shared" si="2"/>
        <v>0</v>
      </c>
      <c r="K26" s="9"/>
      <c r="L26" s="71"/>
      <c r="M26" s="84">
        <f t="shared" si="3"/>
        <v>0</v>
      </c>
      <c r="N26" s="9"/>
      <c r="O26" s="7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showGridLines="0" zoomScalePageLayoutView="0" workbookViewId="0" topLeftCell="A1">
      <pane xSplit="2" ySplit="7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7109375" style="9" customWidth="1"/>
    <col min="2" max="2" width="14.421875" style="9" customWidth="1"/>
    <col min="3" max="12" width="13.140625" style="9" customWidth="1"/>
    <col min="13" max="13" width="14.00390625" style="9" customWidth="1"/>
    <col min="14" max="19" width="13.140625" style="9" customWidth="1"/>
    <col min="20" max="23" width="13.140625" style="1" customWidth="1"/>
    <col min="24" max="16384" width="9.140625" style="1" customWidth="1"/>
  </cols>
  <sheetData>
    <row r="1" s="9" customFormat="1" ht="16.5">
      <c r="A1" s="171" t="s">
        <v>54</v>
      </c>
    </row>
    <row r="2" s="9" customFormat="1" ht="16.5">
      <c r="A2" s="9" t="s">
        <v>22</v>
      </c>
    </row>
    <row r="3" spans="1:19" ht="16.5">
      <c r="A3" s="2" t="s">
        <v>13</v>
      </c>
      <c r="B3" s="3">
        <v>42491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>
      <c r="A4" s="4" t="s">
        <v>16</v>
      </c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>
      <c r="A5" s="4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6.5">
      <c r="A6" s="4"/>
      <c r="B6" s="6" t="s">
        <v>85</v>
      </c>
      <c r="C6" s="261" t="s">
        <v>81</v>
      </c>
      <c r="D6" s="262"/>
      <c r="E6" s="262"/>
      <c r="F6" s="262" t="s">
        <v>82</v>
      </c>
      <c r="G6" s="262"/>
      <c r="H6" s="262"/>
      <c r="I6" s="262"/>
      <c r="J6" s="263" t="s">
        <v>83</v>
      </c>
      <c r="K6" s="263"/>
      <c r="L6" s="263"/>
      <c r="M6" s="263"/>
      <c r="N6" s="263"/>
      <c r="O6" s="263"/>
      <c r="P6" s="263"/>
      <c r="Q6" s="263"/>
      <c r="R6" s="263"/>
      <c r="S6" s="263"/>
      <c r="T6" s="264"/>
    </row>
    <row r="7" spans="1:23" ht="33.75" customHeight="1">
      <c r="A7" s="108"/>
      <c r="B7" s="28" t="s">
        <v>84</v>
      </c>
      <c r="C7" s="28" t="s">
        <v>75</v>
      </c>
      <c r="D7" s="28" t="s">
        <v>63</v>
      </c>
      <c r="E7" s="115" t="s">
        <v>64</v>
      </c>
      <c r="F7" s="28" t="s">
        <v>55</v>
      </c>
      <c r="G7" s="28" t="s">
        <v>76</v>
      </c>
      <c r="H7" s="28" t="s">
        <v>77</v>
      </c>
      <c r="I7" s="115" t="s">
        <v>65</v>
      </c>
      <c r="J7" s="28" t="s">
        <v>80</v>
      </c>
      <c r="K7" s="28" t="s">
        <v>66</v>
      </c>
      <c r="L7" s="28" t="s">
        <v>67</v>
      </c>
      <c r="M7" s="28" t="s">
        <v>68</v>
      </c>
      <c r="N7" s="28" t="s">
        <v>69</v>
      </c>
      <c r="O7" s="28" t="s">
        <v>70</v>
      </c>
      <c r="P7" s="28" t="s">
        <v>73</v>
      </c>
      <c r="Q7" s="28" t="s">
        <v>71</v>
      </c>
      <c r="R7" s="28" t="s">
        <v>72</v>
      </c>
      <c r="S7" s="28" t="s">
        <v>30</v>
      </c>
      <c r="T7" s="28" t="s">
        <v>78</v>
      </c>
      <c r="U7" s="28" t="s">
        <v>79</v>
      </c>
      <c r="V7" s="28" t="s">
        <v>74</v>
      </c>
      <c r="W7" s="28" t="s">
        <v>24</v>
      </c>
    </row>
    <row r="8" spans="1:23" ht="16.5">
      <c r="A8" s="108"/>
      <c r="B8" s="89">
        <v>2007</v>
      </c>
      <c r="C8" s="110">
        <v>71715.6142578125</v>
      </c>
      <c r="D8" s="110">
        <v>2756.7275390625</v>
      </c>
      <c r="E8" s="116">
        <v>3735.248559951782</v>
      </c>
      <c r="F8" s="110">
        <v>34173.42259979248</v>
      </c>
      <c r="G8" s="110">
        <v>6482.574279785156</v>
      </c>
      <c r="H8" s="110">
        <v>383.335013628006</v>
      </c>
      <c r="I8" s="118">
        <v>3792.5975341796875</v>
      </c>
      <c r="J8" s="111">
        <v>24915.440673828125</v>
      </c>
      <c r="K8" s="111">
        <v>22533.953365325928</v>
      </c>
      <c r="L8" s="111">
        <v>6464.8555908203125</v>
      </c>
      <c r="M8" s="111">
        <v>9714.353706359863</v>
      </c>
      <c r="N8" s="111">
        <v>6419.676025390625</v>
      </c>
      <c r="O8" s="111">
        <v>18410.734436035156</v>
      </c>
      <c r="P8" s="111">
        <v>11413.479736328125</v>
      </c>
      <c r="Q8" s="112">
        <v>16973.970703125</v>
      </c>
      <c r="R8" s="112">
        <v>4280.5098876953125</v>
      </c>
      <c r="S8" s="112">
        <v>2396.3413429260254</v>
      </c>
      <c r="T8" s="112">
        <v>-2147.218017578125</v>
      </c>
      <c r="U8" s="112">
        <v>244415.61723446846</v>
      </c>
      <c r="V8" s="112">
        <v>19756.74560546875</v>
      </c>
      <c r="W8" s="113">
        <f>+V8+U8</f>
        <v>264172.3628399372</v>
      </c>
    </row>
    <row r="9" spans="1:23" ht="16.5">
      <c r="A9" s="108"/>
      <c r="B9" s="89">
        <v>2008</v>
      </c>
      <c r="C9" s="110">
        <v>75743.3271484375</v>
      </c>
      <c r="D9" s="110">
        <v>3934.69580078125</v>
      </c>
      <c r="E9" s="116">
        <v>4002.0168323516846</v>
      </c>
      <c r="F9" s="110">
        <v>33230.5495223999</v>
      </c>
      <c r="G9" s="110">
        <v>8167.613300323486</v>
      </c>
      <c r="H9" s="110">
        <v>507.9852080345154</v>
      </c>
      <c r="I9" s="118">
        <v>4441.138671875</v>
      </c>
      <c r="J9" s="111">
        <v>27596.162841796875</v>
      </c>
      <c r="K9" s="111">
        <v>23809.41575241089</v>
      </c>
      <c r="L9" s="111">
        <v>7058.7318115234375</v>
      </c>
      <c r="M9" s="111">
        <v>10764.68667602539</v>
      </c>
      <c r="N9" s="111">
        <v>9477.517639160156</v>
      </c>
      <c r="O9" s="111">
        <v>20418.546630859375</v>
      </c>
      <c r="P9" s="111">
        <v>12330.475280761719</v>
      </c>
      <c r="Q9" s="112">
        <v>17354.82421875</v>
      </c>
      <c r="R9" s="112">
        <v>4481.618133544922</v>
      </c>
      <c r="S9" s="112">
        <v>2532.4823608398438</v>
      </c>
      <c r="T9" s="112">
        <v>-4387.18603515625</v>
      </c>
      <c r="U9" s="112">
        <v>261464.6017947197</v>
      </c>
      <c r="V9" s="112">
        <v>20872.79541015625</v>
      </c>
      <c r="W9" s="113">
        <f aca="true" t="shared" si="0" ref="W9:W15">+V9+U9</f>
        <v>282337.39720487595</v>
      </c>
    </row>
    <row r="10" spans="1:23" ht="16.5">
      <c r="A10" s="108"/>
      <c r="B10" s="89">
        <v>2009</v>
      </c>
      <c r="C10" s="110">
        <v>80021.59716796875</v>
      </c>
      <c r="D10" s="110">
        <v>3757.062255859375</v>
      </c>
      <c r="E10" s="116">
        <v>4345.625303268433</v>
      </c>
      <c r="F10" s="110">
        <v>33230.817516326904</v>
      </c>
      <c r="G10" s="110">
        <v>9360.445671081543</v>
      </c>
      <c r="H10" s="110">
        <v>528.8254098892212</v>
      </c>
      <c r="I10" s="118">
        <v>5553.1475830078125</v>
      </c>
      <c r="J10" s="111">
        <v>27994.022216796875</v>
      </c>
      <c r="K10" s="111">
        <v>27832.41872406006</v>
      </c>
      <c r="L10" s="111">
        <v>7301.1444091796875</v>
      </c>
      <c r="M10" s="111">
        <v>11329.836685180664</v>
      </c>
      <c r="N10" s="111">
        <v>9151.781433105469</v>
      </c>
      <c r="O10" s="111">
        <v>21667.474090576172</v>
      </c>
      <c r="P10" s="111">
        <v>13579.086639404297</v>
      </c>
      <c r="Q10" s="112">
        <v>20041.146484375</v>
      </c>
      <c r="R10" s="112">
        <v>4790.188323974609</v>
      </c>
      <c r="S10" s="112">
        <v>2673.1243171691895</v>
      </c>
      <c r="T10" s="112">
        <v>-4560.87353515625</v>
      </c>
      <c r="U10" s="112">
        <v>278596.8706960678</v>
      </c>
      <c r="V10" s="112">
        <v>21673.078125</v>
      </c>
      <c r="W10" s="113">
        <f t="shared" si="0"/>
        <v>300269.9488210678</v>
      </c>
    </row>
    <row r="11" spans="1:23" ht="16.5">
      <c r="A11" s="108"/>
      <c r="B11" s="89">
        <v>2010</v>
      </c>
      <c r="C11" s="110">
        <v>83095.10205078125</v>
      </c>
      <c r="D11" s="110">
        <v>5006.79443359375</v>
      </c>
      <c r="E11" s="116">
        <v>4477.563310623169</v>
      </c>
      <c r="F11" s="110">
        <v>34270.30072212219</v>
      </c>
      <c r="G11" s="110">
        <v>9642.412330627441</v>
      </c>
      <c r="H11" s="110">
        <v>590.7549223899841</v>
      </c>
      <c r="I11" s="118">
        <v>6246.5079345703125</v>
      </c>
      <c r="J11" s="111">
        <v>31657.631103515625</v>
      </c>
      <c r="K11" s="111">
        <v>29053.893310546875</v>
      </c>
      <c r="L11" s="111">
        <v>8170.3359375</v>
      </c>
      <c r="M11" s="111">
        <v>12631.799301147461</v>
      </c>
      <c r="N11" s="111">
        <v>11656.518005371094</v>
      </c>
      <c r="O11" s="111">
        <v>23357.510528564453</v>
      </c>
      <c r="P11" s="111">
        <v>15681.191009521484</v>
      </c>
      <c r="Q11" s="112">
        <v>21213.794921875</v>
      </c>
      <c r="R11" s="112">
        <v>5109.3070068359375</v>
      </c>
      <c r="S11" s="112">
        <v>2832.6217613220215</v>
      </c>
      <c r="T11" s="112">
        <v>-6374.90576171875</v>
      </c>
      <c r="U11" s="112">
        <v>298319.1328291893</v>
      </c>
      <c r="V11" s="112">
        <v>22032.06494140625</v>
      </c>
      <c r="W11" s="113">
        <f t="shared" si="0"/>
        <v>320351.19777059555</v>
      </c>
    </row>
    <row r="12" spans="1:23" ht="16.5">
      <c r="A12" s="108"/>
      <c r="B12" s="89">
        <v>2011</v>
      </c>
      <c r="C12" s="110">
        <v>86223.9482421875</v>
      </c>
      <c r="D12" s="110">
        <v>5537.54443359375</v>
      </c>
      <c r="E12" s="116">
        <v>5665.337371826172</v>
      </c>
      <c r="F12" s="110">
        <v>34988.58968734741</v>
      </c>
      <c r="G12" s="110">
        <v>10096.748657226562</v>
      </c>
      <c r="H12" s="110">
        <v>602.593044757843</v>
      </c>
      <c r="I12" s="118">
        <v>6842.2933349609375</v>
      </c>
      <c r="J12" s="111">
        <v>33474.909423828125</v>
      </c>
      <c r="K12" s="111">
        <v>29754.833709716797</v>
      </c>
      <c r="L12" s="111">
        <v>8979.59423828125</v>
      </c>
      <c r="M12" s="111">
        <v>13637.951538085938</v>
      </c>
      <c r="N12" s="111">
        <v>16613.474670410156</v>
      </c>
      <c r="O12" s="111">
        <v>24608.925842285156</v>
      </c>
      <c r="P12" s="111">
        <v>18087.48257446289</v>
      </c>
      <c r="Q12" s="112">
        <v>23398.9453125</v>
      </c>
      <c r="R12" s="112">
        <v>5139.135009765625</v>
      </c>
      <c r="S12" s="112">
        <v>2969.5681800842285</v>
      </c>
      <c r="T12" s="112">
        <v>-8659.3017578125</v>
      </c>
      <c r="U12" s="112">
        <v>317962.57351350784</v>
      </c>
      <c r="V12" s="112">
        <v>25189.96240234375</v>
      </c>
      <c r="W12" s="113">
        <f t="shared" si="0"/>
        <v>343152.5359158516</v>
      </c>
    </row>
    <row r="13" spans="1:23" ht="16.5">
      <c r="A13" s="108"/>
      <c r="B13" s="89">
        <v>2012</v>
      </c>
      <c r="C13" s="110">
        <v>87248.25634765625</v>
      </c>
      <c r="D13" s="110">
        <v>6332.7255859375</v>
      </c>
      <c r="E13" s="116">
        <v>9511.038940429688</v>
      </c>
      <c r="F13" s="110">
        <v>35006.1107749939</v>
      </c>
      <c r="G13" s="110">
        <v>9932.647476196289</v>
      </c>
      <c r="H13" s="110">
        <v>646.965548992157</v>
      </c>
      <c r="I13" s="118">
        <v>6930.2606201171875</v>
      </c>
      <c r="J13" s="111">
        <v>38379.980224609375</v>
      </c>
      <c r="K13" s="111">
        <v>31973.98442840576</v>
      </c>
      <c r="L13" s="111">
        <v>9264.335327148438</v>
      </c>
      <c r="M13" s="111">
        <v>14449.72134399414</v>
      </c>
      <c r="N13" s="111">
        <v>18445.22344970703</v>
      </c>
      <c r="O13" s="111">
        <v>26355.339416503906</v>
      </c>
      <c r="P13" s="111">
        <v>20509.306030273438</v>
      </c>
      <c r="Q13" s="112">
        <v>26638.609375</v>
      </c>
      <c r="R13" s="112">
        <v>5310.938323974609</v>
      </c>
      <c r="S13" s="112">
        <v>3118.224922180176</v>
      </c>
      <c r="T13" s="112">
        <v>-9189.60546875</v>
      </c>
      <c r="U13" s="112">
        <v>340864.06266736984</v>
      </c>
      <c r="V13" s="112">
        <v>26989.23046875</v>
      </c>
      <c r="W13" s="113">
        <f t="shared" si="0"/>
        <v>367853.29313611984</v>
      </c>
    </row>
    <row r="14" spans="1:23" ht="16.5">
      <c r="A14" s="108"/>
      <c r="B14" s="89">
        <v>2013</v>
      </c>
      <c r="C14" s="110">
        <v>88770.8876953125</v>
      </c>
      <c r="D14" s="110">
        <v>6576.34130859375</v>
      </c>
      <c r="E14" s="116">
        <v>11001.96337890625</v>
      </c>
      <c r="F14" s="110">
        <v>36457.532135009766</v>
      </c>
      <c r="G14" s="110">
        <v>10480.009231567383</v>
      </c>
      <c r="H14" s="110">
        <v>686.002420425415</v>
      </c>
      <c r="I14" s="118">
        <v>7430.544189453125</v>
      </c>
      <c r="J14" s="111">
        <v>44271.590576171875</v>
      </c>
      <c r="K14" s="111">
        <v>34343.73874664307</v>
      </c>
      <c r="L14" s="111">
        <v>9810.3232421875</v>
      </c>
      <c r="M14" s="111">
        <v>16018.891876220703</v>
      </c>
      <c r="N14" s="111">
        <v>21113.653453826904</v>
      </c>
      <c r="O14" s="111">
        <v>27948.919311523438</v>
      </c>
      <c r="P14" s="111">
        <v>21272.453247070312</v>
      </c>
      <c r="Q14" s="112">
        <v>27432.052734375</v>
      </c>
      <c r="R14" s="112">
        <v>5135.172149658203</v>
      </c>
      <c r="S14" s="112">
        <v>3266.484233856201</v>
      </c>
      <c r="T14" s="112">
        <v>-10858.1318359375</v>
      </c>
      <c r="U14" s="112">
        <v>361158.4280948639</v>
      </c>
      <c r="V14" s="112">
        <v>32965.7822265625</v>
      </c>
      <c r="W14" s="113">
        <f t="shared" si="0"/>
        <v>394124.2103214264</v>
      </c>
    </row>
    <row r="15" spans="1:23" ht="16.5">
      <c r="A15" s="27"/>
      <c r="B15" s="89">
        <v>2014</v>
      </c>
      <c r="C15" s="110">
        <v>92144.90576171875</v>
      </c>
      <c r="D15" s="110">
        <v>6759.95166015625</v>
      </c>
      <c r="E15" s="116">
        <v>13710.703430175781</v>
      </c>
      <c r="F15" s="110">
        <v>37397.99050140381</v>
      </c>
      <c r="G15" s="110">
        <v>11037.563667297363</v>
      </c>
      <c r="H15" s="110">
        <v>702.1981801986694</v>
      </c>
      <c r="I15" s="119">
        <v>8328.83154296875</v>
      </c>
      <c r="J15" s="114">
        <v>48388.948486328125</v>
      </c>
      <c r="K15" s="114">
        <v>35720.12741470337</v>
      </c>
      <c r="L15" s="114">
        <v>10287.916259765625</v>
      </c>
      <c r="M15" s="114">
        <v>17229.039932250977</v>
      </c>
      <c r="N15" s="114">
        <v>24273.31893157959</v>
      </c>
      <c r="O15" s="114">
        <v>30089.271240234375</v>
      </c>
      <c r="P15" s="114">
        <v>23516.937072753906</v>
      </c>
      <c r="Q15" s="114">
        <v>29513.8828125</v>
      </c>
      <c r="R15" s="114">
        <v>5991.463409423828</v>
      </c>
      <c r="S15" s="114">
        <v>3430.674877166748</v>
      </c>
      <c r="T15" s="114">
        <v>-10718.6103515625</v>
      </c>
      <c r="U15" s="114">
        <v>387805.1148290634</v>
      </c>
      <c r="V15" s="114">
        <v>35657.9755859375</v>
      </c>
      <c r="W15" s="113">
        <f t="shared" si="0"/>
        <v>423463.0904150009</v>
      </c>
    </row>
    <row r="16" spans="1:23" ht="16.5">
      <c r="A16" s="27"/>
      <c r="B16" s="89">
        <v>2015</v>
      </c>
      <c r="C16" s="110">
        <v>95038.02294921875</v>
      </c>
      <c r="D16" s="110">
        <v>7063.18603515625</v>
      </c>
      <c r="E16" s="116">
        <v>16791.94171142578</v>
      </c>
      <c r="F16" s="110">
        <v>40570.23719787598</v>
      </c>
      <c r="G16" s="110">
        <v>12385.460357666016</v>
      </c>
      <c r="H16" s="110">
        <v>717.3161282539368</v>
      </c>
      <c r="I16" s="119">
        <v>9327.42822265625</v>
      </c>
      <c r="J16" s="114">
        <v>50530.12646484375</v>
      </c>
      <c r="K16" s="114">
        <v>38449.71716308594</v>
      </c>
      <c r="L16" s="114">
        <v>11127.713134765625</v>
      </c>
      <c r="M16" s="114">
        <v>19053.211166381836</v>
      </c>
      <c r="N16" s="114">
        <v>25705.804668426514</v>
      </c>
      <c r="O16" s="114">
        <v>32348.855590820312</v>
      </c>
      <c r="P16" s="114">
        <v>27002.862426757812</v>
      </c>
      <c r="Q16" s="114">
        <v>31704.826171875</v>
      </c>
      <c r="R16" s="114">
        <v>6601.898895263672</v>
      </c>
      <c r="S16" s="114">
        <v>3615.7901306152344</v>
      </c>
      <c r="T16" s="114">
        <v>-13137.8076171875</v>
      </c>
      <c r="U16" s="114">
        <v>414896.59079790115</v>
      </c>
      <c r="V16" s="114">
        <v>36555.259765625</v>
      </c>
      <c r="W16" s="113">
        <f>+V16+U16</f>
        <v>451451.85056352615</v>
      </c>
    </row>
    <row r="17" spans="1:9" ht="16.5">
      <c r="A17" s="27"/>
      <c r="B17" s="89">
        <v>2016</v>
      </c>
      <c r="C17" s="89"/>
      <c r="D17" s="89"/>
      <c r="E17" s="117"/>
      <c r="F17" s="89"/>
      <c r="G17" s="89"/>
      <c r="H17" s="89"/>
      <c r="I17" s="77"/>
    </row>
    <row r="18" spans="1:29" s="9" customFormat="1" ht="16.5">
      <c r="A18" s="27"/>
      <c r="B18" s="90"/>
      <c r="C18" s="25"/>
      <c r="D18" s="25"/>
      <c r="E18" s="25"/>
      <c r="F18" s="25"/>
      <c r="G18" s="25"/>
      <c r="H18" s="25"/>
      <c r="I18" s="25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9" customFormat="1" ht="16.5">
      <c r="A19" s="27"/>
      <c r="B19" s="90"/>
      <c r="C19" s="166">
        <f>+C16/$W$16</f>
        <v>0.21051641017882028</v>
      </c>
      <c r="D19" s="166">
        <f>+D16/$W$16</f>
        <v>0.01564549137707511</v>
      </c>
      <c r="E19" s="166">
        <f>+E16/$W$16</f>
        <v>0.03719542115170242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"/>
      <c r="Y19" s="1"/>
      <c r="Z19" s="1"/>
      <c r="AA19" s="1"/>
      <c r="AB19" s="1"/>
      <c r="AC19" s="1"/>
    </row>
    <row r="20" spans="1:29" s="9" customFormat="1" ht="16.5">
      <c r="A20" s="27"/>
      <c r="B20" s="90"/>
      <c r="C20" s="25"/>
      <c r="D20" s="25"/>
      <c r="E20" s="25"/>
      <c r="F20" s="25"/>
      <c r="G20" s="25"/>
      <c r="H20" s="25"/>
      <c r="I20" s="25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9" customFormat="1" ht="16.5">
      <c r="A21" s="27"/>
      <c r="B21" s="90"/>
      <c r="C21" s="25"/>
      <c r="D21" s="25"/>
      <c r="E21" s="25"/>
      <c r="F21" s="25"/>
      <c r="G21" s="25"/>
      <c r="H21" s="25"/>
      <c r="I21" s="25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9" customFormat="1" ht="16.5">
      <c r="A22" s="27"/>
      <c r="B22" s="90"/>
      <c r="C22" s="25"/>
      <c r="D22" s="25"/>
      <c r="E22" s="25"/>
      <c r="F22" s="25"/>
      <c r="G22" s="25"/>
      <c r="H22" s="25"/>
      <c r="I22" s="25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9" customFormat="1" ht="16.5">
      <c r="A23" s="27"/>
      <c r="B23" s="90"/>
      <c r="C23" s="25"/>
      <c r="D23" s="25"/>
      <c r="E23" s="25"/>
      <c r="F23" s="25"/>
      <c r="G23" s="25"/>
      <c r="H23" s="25"/>
      <c r="I23" s="25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9" customFormat="1" ht="16.5">
      <c r="A24" s="27"/>
      <c r="B24" s="90"/>
      <c r="C24" s="25"/>
      <c r="D24" s="25"/>
      <c r="E24" s="25"/>
      <c r="F24" s="25"/>
      <c r="G24" s="25"/>
      <c r="H24" s="25"/>
      <c r="I24" s="25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9" customFormat="1" ht="16.5">
      <c r="A25" s="27"/>
      <c r="B25" s="90"/>
      <c r="C25" s="25"/>
      <c r="D25" s="25"/>
      <c r="E25" s="25"/>
      <c r="F25" s="25"/>
      <c r="G25" s="25"/>
      <c r="H25" s="25"/>
      <c r="I25" s="25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9" customFormat="1" ht="16.5">
      <c r="A26" s="27"/>
      <c r="B26" s="90"/>
      <c r="C26" s="25"/>
      <c r="D26" s="25"/>
      <c r="E26" s="25"/>
      <c r="F26" s="25"/>
      <c r="G26" s="25"/>
      <c r="H26" s="25"/>
      <c r="I26" s="25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9" customFormat="1" ht="16.5">
      <c r="A27" s="27"/>
      <c r="B27" s="90"/>
      <c r="C27" s="25"/>
      <c r="D27" s="25"/>
      <c r="E27" s="25"/>
      <c r="F27" s="25"/>
      <c r="G27" s="25"/>
      <c r="H27" s="25"/>
      <c r="I27" s="25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9" customFormat="1" ht="16.5">
      <c r="A28" s="27"/>
      <c r="B28" s="90"/>
      <c r="C28" s="25"/>
      <c r="D28" s="25"/>
      <c r="E28" s="25"/>
      <c r="F28" s="25"/>
      <c r="G28" s="25"/>
      <c r="H28" s="25"/>
      <c r="I28" s="25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s="9" customFormat="1" ht="16.5">
      <c r="B29" s="92"/>
      <c r="C29" s="25"/>
      <c r="D29" s="25"/>
      <c r="E29" s="25"/>
      <c r="F29" s="25"/>
      <c r="G29" s="25"/>
      <c r="H29" s="25"/>
      <c r="I29" s="25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s="9" customFormat="1" ht="16.5">
      <c r="B30" s="90"/>
      <c r="C30" s="25"/>
      <c r="D30" s="25"/>
      <c r="E30" s="25"/>
      <c r="F30" s="25"/>
      <c r="G30" s="25"/>
      <c r="H30" s="25"/>
      <c r="I30" s="25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9" customFormat="1" ht="16.5">
      <c r="A31" s="108"/>
      <c r="B31" s="90"/>
      <c r="C31" s="25"/>
      <c r="D31" s="25"/>
      <c r="E31" s="25"/>
      <c r="F31" s="25"/>
      <c r="G31" s="25"/>
      <c r="H31" s="25"/>
      <c r="I31" s="25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9" customFormat="1" ht="16.5">
      <c r="A32" s="108"/>
      <c r="B32" s="91"/>
      <c r="C32" s="25"/>
      <c r="D32" s="25"/>
      <c r="E32" s="25"/>
      <c r="F32" s="25"/>
      <c r="G32" s="25"/>
      <c r="H32" s="25"/>
      <c r="I32" s="25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9" customFormat="1" ht="16.5">
      <c r="A33" s="108"/>
      <c r="B33" s="91"/>
      <c r="C33" s="25"/>
      <c r="D33" s="25"/>
      <c r="E33" s="25"/>
      <c r="F33" s="25"/>
      <c r="G33" s="25"/>
      <c r="H33" s="25"/>
      <c r="I33" s="25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9" customFormat="1" ht="16.5">
      <c r="A34" s="108"/>
      <c r="B34" s="91"/>
      <c r="C34" s="25"/>
      <c r="D34" s="25"/>
      <c r="E34" s="25"/>
      <c r="F34" s="25"/>
      <c r="G34" s="25"/>
      <c r="H34" s="25"/>
      <c r="I34" s="25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s="9" customFormat="1" ht="16.5">
      <c r="B35" s="90"/>
      <c r="T35" s="1"/>
      <c r="U35" s="1"/>
      <c r="V35" s="1"/>
      <c r="W35" s="1"/>
      <c r="X35" s="1"/>
      <c r="Y35" s="1"/>
      <c r="Z35" s="1"/>
      <c r="AA35" s="1"/>
      <c r="AB35" s="1"/>
      <c r="AC35" s="1"/>
    </row>
  </sheetData>
  <sheetProtection/>
  <mergeCells count="3">
    <mergeCell ref="C6:E6"/>
    <mergeCell ref="F6:I6"/>
    <mergeCell ref="J6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xSplit="2" ySplit="7" topLeftCell="K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2" width="12.7109375" style="1" customWidth="1"/>
    <col min="3" max="10" width="15.28125" style="1" customWidth="1"/>
    <col min="11" max="11" width="20.28125" style="1" customWidth="1"/>
    <col min="12" max="21" width="13.8515625" style="1" customWidth="1"/>
    <col min="22" max="22" width="11.421875" style="1" customWidth="1"/>
    <col min="23" max="23" width="9.28125" style="1" bestFit="1" customWidth="1"/>
    <col min="24" max="24" width="9.140625" style="1" customWidth="1"/>
    <col min="25" max="25" width="9.28125" style="1" bestFit="1" customWidth="1"/>
    <col min="26" max="16384" width="9.140625" style="1" customWidth="1"/>
  </cols>
  <sheetData>
    <row r="1" s="9" customFormat="1" ht="16.5">
      <c r="A1" s="9" t="s">
        <v>23</v>
      </c>
    </row>
    <row r="2" s="9" customFormat="1" ht="16.5">
      <c r="A2" s="9" t="s">
        <v>22</v>
      </c>
    </row>
    <row r="3" spans="1:2" ht="16.5">
      <c r="A3" s="2" t="s">
        <v>13</v>
      </c>
      <c r="B3" s="3">
        <v>42675</v>
      </c>
    </row>
    <row r="4" spans="1:2" ht="16.5">
      <c r="A4" s="4" t="s">
        <v>16</v>
      </c>
      <c r="B4" s="5" t="s">
        <v>17</v>
      </c>
    </row>
    <row r="5" spans="1:21" ht="16.5" customHeight="1">
      <c r="A5" s="4"/>
      <c r="B5" s="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ht="16.5" customHeight="1">
      <c r="A6" s="4"/>
      <c r="B6" s="6"/>
      <c r="C6" s="261" t="s">
        <v>81</v>
      </c>
      <c r="D6" s="262"/>
      <c r="E6" s="262"/>
      <c r="F6" s="265" t="s">
        <v>82</v>
      </c>
      <c r="G6" s="266"/>
      <c r="H6" s="261"/>
      <c r="I6" s="264" t="s">
        <v>83</v>
      </c>
      <c r="J6" s="267"/>
      <c r="K6" s="267"/>
      <c r="L6" s="267"/>
      <c r="M6" s="267"/>
      <c r="N6" s="267"/>
      <c r="O6" s="267"/>
      <c r="P6" s="267"/>
      <c r="Q6" s="267"/>
      <c r="R6" s="267"/>
      <c r="S6" s="124"/>
      <c r="T6" s="124"/>
      <c r="U6" s="125"/>
    </row>
    <row r="7" spans="1:21" ht="49.5">
      <c r="A7" s="100" t="s">
        <v>9</v>
      </c>
      <c r="B7" s="100" t="s">
        <v>12</v>
      </c>
      <c r="C7" s="123" t="s">
        <v>75</v>
      </c>
      <c r="D7" s="123" t="s">
        <v>63</v>
      </c>
      <c r="E7" s="115" t="s">
        <v>64</v>
      </c>
      <c r="F7" s="29" t="s">
        <v>55</v>
      </c>
      <c r="G7" s="29" t="s">
        <v>89</v>
      </c>
      <c r="H7" s="115" t="s">
        <v>65</v>
      </c>
      <c r="I7" s="29" t="s">
        <v>80</v>
      </c>
      <c r="J7" s="29" t="s">
        <v>67</v>
      </c>
      <c r="K7" s="29" t="s">
        <v>90</v>
      </c>
      <c r="L7" s="29" t="s">
        <v>69</v>
      </c>
      <c r="M7" s="29" t="s">
        <v>70</v>
      </c>
      <c r="N7" s="29" t="s">
        <v>73</v>
      </c>
      <c r="O7" s="29" t="s">
        <v>71</v>
      </c>
      <c r="P7" s="29" t="s">
        <v>72</v>
      </c>
      <c r="Q7" s="29" t="s">
        <v>30</v>
      </c>
      <c r="R7" s="29" t="s">
        <v>78</v>
      </c>
      <c r="S7" s="29" t="s">
        <v>79</v>
      </c>
      <c r="T7" s="29" t="s">
        <v>74</v>
      </c>
      <c r="U7" s="29" t="s">
        <v>24</v>
      </c>
    </row>
    <row r="8" spans="1:21" ht="16.5">
      <c r="A8" s="260">
        <v>2010</v>
      </c>
      <c r="B8" s="11" t="s">
        <v>6</v>
      </c>
      <c r="C8" s="25">
        <v>21331.684038053736</v>
      </c>
      <c r="D8" s="25">
        <v>1133.3161482052258</v>
      </c>
      <c r="E8" s="25">
        <v>1144.003088997544</v>
      </c>
      <c r="F8" s="25">
        <v>8531.583068219514</v>
      </c>
      <c r="G8" s="25">
        <v>2619.503885516013</v>
      </c>
      <c r="H8" s="25">
        <v>1554.9576719672402</v>
      </c>
      <c r="I8" s="25">
        <v>7944.934356348013</v>
      </c>
      <c r="J8" s="25">
        <v>1818.5821560057755</v>
      </c>
      <c r="K8" s="25">
        <v>10261.771801109184</v>
      </c>
      <c r="L8" s="25">
        <v>2142.828792321111</v>
      </c>
      <c r="M8" s="25">
        <v>5690.301136562159</v>
      </c>
      <c r="N8" s="25">
        <v>4022.6731359326345</v>
      </c>
      <c r="O8" s="25">
        <v>5500.328419535758</v>
      </c>
      <c r="P8" s="25">
        <v>1258.1413733055865</v>
      </c>
      <c r="Q8" s="25">
        <v>693.7296918702094</v>
      </c>
      <c r="R8" s="25">
        <v>-1324.1043747251554</v>
      </c>
      <c r="S8" s="25">
        <v>74324.23438922454</v>
      </c>
      <c r="T8" s="25">
        <v>4709.879212890644</v>
      </c>
      <c r="U8" s="25">
        <v>79034.11360211519</v>
      </c>
    </row>
    <row r="9" spans="1:21" ht="16.5">
      <c r="A9" s="260"/>
      <c r="B9" s="101" t="s">
        <v>2</v>
      </c>
      <c r="C9" s="25">
        <v>24421.78341400602</v>
      </c>
      <c r="D9" s="25">
        <v>1246.3808452798612</v>
      </c>
      <c r="E9" s="25">
        <v>1032.9974529083654</v>
      </c>
      <c r="F9" s="25">
        <v>8130.363360995158</v>
      </c>
      <c r="G9" s="25">
        <v>2562.1788143941576</v>
      </c>
      <c r="H9" s="25">
        <v>1576.126965131383</v>
      </c>
      <c r="I9" s="25">
        <v>7971.6612648783475</v>
      </c>
      <c r="J9" s="25">
        <v>2074.1037897617884</v>
      </c>
      <c r="K9" s="25">
        <v>10441.647478860858</v>
      </c>
      <c r="L9" s="25">
        <v>2562.2661030745708</v>
      </c>
      <c r="M9" s="25">
        <v>5802.318230573431</v>
      </c>
      <c r="N9" s="25">
        <v>3770.8839770133022</v>
      </c>
      <c r="O9" s="25">
        <v>5327.407259131261</v>
      </c>
      <c r="P9" s="25">
        <v>1276.502206296984</v>
      </c>
      <c r="Q9" s="25">
        <v>703.876510647498</v>
      </c>
      <c r="R9" s="25">
        <v>-1427.3409084791947</v>
      </c>
      <c r="S9" s="25">
        <v>77473.1567644738</v>
      </c>
      <c r="T9" s="25">
        <v>4913.789742890777</v>
      </c>
      <c r="U9" s="25">
        <v>82386.94650736457</v>
      </c>
    </row>
    <row r="10" spans="1:21" ht="16.5">
      <c r="A10" s="260"/>
      <c r="B10" s="101" t="s">
        <v>7</v>
      </c>
      <c r="C10" s="25">
        <v>20881.42395503801</v>
      </c>
      <c r="D10" s="25">
        <v>1308.8915506846593</v>
      </c>
      <c r="E10" s="25">
        <v>1173.7834998813676</v>
      </c>
      <c r="F10" s="25">
        <v>8695.99282052089</v>
      </c>
      <c r="G10" s="25">
        <v>2607.743396913252</v>
      </c>
      <c r="H10" s="25">
        <v>1619.8097253545075</v>
      </c>
      <c r="I10" s="25">
        <v>7742.252803401481</v>
      </c>
      <c r="J10" s="25">
        <v>2084.0459452316404</v>
      </c>
      <c r="K10" s="25">
        <v>10490.611746296307</v>
      </c>
      <c r="L10" s="25">
        <v>3094.617187597169</v>
      </c>
      <c r="M10" s="25">
        <v>5895.386179146751</v>
      </c>
      <c r="N10" s="25">
        <v>4136.485842728021</v>
      </c>
      <c r="O10" s="25">
        <v>5216.9881502665</v>
      </c>
      <c r="P10" s="25">
        <v>1286.6769704613796</v>
      </c>
      <c r="Q10" s="25">
        <v>713.2288497191494</v>
      </c>
      <c r="R10" s="25">
        <v>-1686.3955987321458</v>
      </c>
      <c r="S10" s="25">
        <v>75261.54302450897</v>
      </c>
      <c r="T10" s="25">
        <v>5577.851568677723</v>
      </c>
      <c r="U10" s="25">
        <v>80839.39459318669</v>
      </c>
    </row>
    <row r="11" spans="1:21" ht="16.5">
      <c r="A11" s="260"/>
      <c r="B11" s="16" t="s">
        <v>3</v>
      </c>
      <c r="C11" s="26">
        <v>16460.210643683484</v>
      </c>
      <c r="D11" s="26">
        <v>1318.2058894240038</v>
      </c>
      <c r="E11" s="26">
        <v>1126.7792688358918</v>
      </c>
      <c r="F11" s="26">
        <v>8912.36147238663</v>
      </c>
      <c r="G11" s="26">
        <v>2443.7411561940016</v>
      </c>
      <c r="H11" s="26">
        <v>1495.613572117182</v>
      </c>
      <c r="I11" s="26">
        <v>7998.782678887783</v>
      </c>
      <c r="J11" s="26">
        <v>2193.604046500796</v>
      </c>
      <c r="K11" s="26">
        <v>10491.661585427988</v>
      </c>
      <c r="L11" s="26">
        <v>3856.8059223782448</v>
      </c>
      <c r="M11" s="26">
        <v>5969.504982282112</v>
      </c>
      <c r="N11" s="26">
        <v>3751.1480538475266</v>
      </c>
      <c r="O11" s="26">
        <v>5169.071092941482</v>
      </c>
      <c r="P11" s="26">
        <v>1287.9864567719867</v>
      </c>
      <c r="Q11" s="26">
        <v>721.7867090851646</v>
      </c>
      <c r="R11" s="26">
        <v>-1937.0648797822546</v>
      </c>
      <c r="S11" s="26">
        <v>71260.19865098203</v>
      </c>
      <c r="T11" s="26">
        <v>6830.544416947105</v>
      </c>
      <c r="U11" s="26">
        <v>78090.74306792913</v>
      </c>
    </row>
    <row r="12" spans="1:21" ht="16.5">
      <c r="A12" s="260">
        <v>2011</v>
      </c>
      <c r="B12" s="11" t="s">
        <v>6</v>
      </c>
      <c r="C12" s="24">
        <v>22813.543866536314</v>
      </c>
      <c r="D12" s="24">
        <v>1336.6846179354739</v>
      </c>
      <c r="E12" s="24">
        <v>1979.4975890359383</v>
      </c>
      <c r="F12" s="24">
        <v>8910.621797639657</v>
      </c>
      <c r="G12" s="24">
        <v>2702.857923362604</v>
      </c>
      <c r="H12" s="24">
        <v>1851.2087575073153</v>
      </c>
      <c r="I12" s="24">
        <v>8515.344397267792</v>
      </c>
      <c r="J12" s="24">
        <v>2262.7577965098644</v>
      </c>
      <c r="K12" s="24">
        <v>10734.826159100421</v>
      </c>
      <c r="L12" s="24">
        <v>3815.228489475287</v>
      </c>
      <c r="M12" s="24">
        <v>6024.67463997952</v>
      </c>
      <c r="N12" s="24">
        <v>4522.915629329432</v>
      </c>
      <c r="O12" s="24">
        <v>5774.316340261983</v>
      </c>
      <c r="P12" s="24">
        <v>1278.857346169348</v>
      </c>
      <c r="Q12" s="24">
        <v>729.5500887455424</v>
      </c>
      <c r="R12" s="24">
        <v>-2367.005746669289</v>
      </c>
      <c r="S12" s="24">
        <v>80885.87969218721</v>
      </c>
      <c r="T12" s="24">
        <v>4652.576730001508</v>
      </c>
      <c r="U12" s="24">
        <v>85538.45642218873</v>
      </c>
    </row>
    <row r="13" spans="1:21" ht="16.5">
      <c r="A13" s="260"/>
      <c r="B13" s="101" t="s">
        <v>2</v>
      </c>
      <c r="C13" s="25">
        <v>25064.285223783547</v>
      </c>
      <c r="D13" s="25">
        <v>1370.9799055282767</v>
      </c>
      <c r="E13" s="25">
        <v>909.0716867943195</v>
      </c>
      <c r="F13" s="25">
        <v>8449.192724101109</v>
      </c>
      <c r="G13" s="25">
        <v>2523.100016287887</v>
      </c>
      <c r="H13" s="25">
        <v>1584.20804595691</v>
      </c>
      <c r="I13" s="25">
        <v>8207.777619140343</v>
      </c>
      <c r="J13" s="25">
        <v>2309.470670026431</v>
      </c>
      <c r="K13" s="25">
        <v>10704.550433144372</v>
      </c>
      <c r="L13" s="25">
        <v>4030.740800645544</v>
      </c>
      <c r="M13" s="25">
        <v>6097.76523129519</v>
      </c>
      <c r="N13" s="25">
        <v>4294.025052470024</v>
      </c>
      <c r="O13" s="25">
        <v>5810.983097593619</v>
      </c>
      <c r="P13" s="25">
        <v>1277.192936992743</v>
      </c>
      <c r="Q13" s="25">
        <v>737.7922231198993</v>
      </c>
      <c r="R13" s="25">
        <v>-2084.9304388697637</v>
      </c>
      <c r="S13" s="25">
        <v>81286.20522801045</v>
      </c>
      <c r="T13" s="25">
        <v>5468.229498611581</v>
      </c>
      <c r="U13" s="25">
        <v>86754.43472662204</v>
      </c>
    </row>
    <row r="14" spans="1:21" ht="16.5">
      <c r="A14" s="260"/>
      <c r="B14" s="101" t="s">
        <v>7</v>
      </c>
      <c r="C14" s="25">
        <v>21633.975641315887</v>
      </c>
      <c r="D14" s="25">
        <v>1401.3538577930478</v>
      </c>
      <c r="E14" s="25">
        <v>1477.465338367735</v>
      </c>
      <c r="F14" s="25">
        <v>8571.536467225164</v>
      </c>
      <c r="G14" s="25">
        <v>2698.88995378412</v>
      </c>
      <c r="H14" s="25">
        <v>1583.6362707605854</v>
      </c>
      <c r="I14" s="25">
        <v>8050.385128899246</v>
      </c>
      <c r="J14" s="25">
        <v>2276.5176476462834</v>
      </c>
      <c r="K14" s="25">
        <v>10936.098250052373</v>
      </c>
      <c r="L14" s="25">
        <v>4133.75802238264</v>
      </c>
      <c r="M14" s="25">
        <v>6188.776756229126</v>
      </c>
      <c r="N14" s="25">
        <v>4814.889755005166</v>
      </c>
      <c r="O14" s="25">
        <v>5868.0697067908195</v>
      </c>
      <c r="P14" s="25">
        <v>1283.7904136317452</v>
      </c>
      <c r="Q14" s="25">
        <v>746.5131122082357</v>
      </c>
      <c r="R14" s="25">
        <v>-2126.119624782095</v>
      </c>
      <c r="S14" s="25">
        <v>79539.53669731008</v>
      </c>
      <c r="T14" s="25">
        <v>7096.210491660606</v>
      </c>
      <c r="U14" s="25">
        <v>86635.74718897068</v>
      </c>
    </row>
    <row r="15" spans="1:21" ht="16.5">
      <c r="A15" s="260"/>
      <c r="B15" s="16" t="s">
        <v>4</v>
      </c>
      <c r="C15" s="26">
        <v>16712.14351055176</v>
      </c>
      <c r="D15" s="26">
        <v>1428.5260523369518</v>
      </c>
      <c r="E15" s="26">
        <v>1299.302757628179</v>
      </c>
      <c r="F15" s="26">
        <v>9057.238698381485</v>
      </c>
      <c r="G15" s="26">
        <v>2774.493808549796</v>
      </c>
      <c r="H15" s="26">
        <v>1823.240260736127</v>
      </c>
      <c r="I15" s="26">
        <v>8701.402278520747</v>
      </c>
      <c r="J15" s="26">
        <v>2130.8481240986716</v>
      </c>
      <c r="K15" s="26">
        <v>11017.310405505574</v>
      </c>
      <c r="L15" s="26">
        <v>4633.747357906686</v>
      </c>
      <c r="M15" s="26">
        <v>6297.709214781325</v>
      </c>
      <c r="N15" s="26">
        <v>4455.6521376582705</v>
      </c>
      <c r="O15" s="26">
        <v>5945.576167853579</v>
      </c>
      <c r="P15" s="26">
        <v>1299.2943129717894</v>
      </c>
      <c r="Q15" s="26">
        <v>755.7127560105511</v>
      </c>
      <c r="R15" s="26">
        <v>-2081.245947491353</v>
      </c>
      <c r="S15" s="26">
        <v>76250.95189600014</v>
      </c>
      <c r="T15" s="26">
        <v>7972.945682070055</v>
      </c>
      <c r="U15" s="26">
        <v>84223.8975780702</v>
      </c>
    </row>
    <row r="16" spans="1:21" ht="16.5">
      <c r="A16" s="260">
        <v>2012</v>
      </c>
      <c r="B16" s="11" t="s">
        <v>6</v>
      </c>
      <c r="C16" s="24">
        <v>24358.083917800734</v>
      </c>
      <c r="D16" s="24">
        <v>1197.2775382944706</v>
      </c>
      <c r="E16" s="24">
        <v>1860.222971507388</v>
      </c>
      <c r="F16" s="24">
        <v>7673.586202612226</v>
      </c>
      <c r="G16" s="24">
        <v>2804.764345819163</v>
      </c>
      <c r="H16" s="24">
        <v>1517.3851506204007</v>
      </c>
      <c r="I16" s="24">
        <v>9090.232443106865</v>
      </c>
      <c r="J16" s="24">
        <v>2008.7816271226982</v>
      </c>
      <c r="K16" s="24">
        <v>11067.49026054456</v>
      </c>
      <c r="L16" s="24">
        <v>4174.570005984279</v>
      </c>
      <c r="M16" s="24">
        <v>6424.562606951789</v>
      </c>
      <c r="N16" s="24">
        <v>5053.918615727313</v>
      </c>
      <c r="O16" s="24">
        <v>6650.452701623428</v>
      </c>
      <c r="P16" s="24">
        <v>1325.2128441081131</v>
      </c>
      <c r="Q16" s="24">
        <v>765.3911545268454</v>
      </c>
      <c r="R16" s="24">
        <v>-2315.642413799563</v>
      </c>
      <c r="S16" s="24">
        <v>83656.2899725507</v>
      </c>
      <c r="T16" s="24">
        <v>6668.781652104238</v>
      </c>
      <c r="U16" s="24">
        <v>90325.07162465494</v>
      </c>
    </row>
    <row r="17" spans="1:21" ht="16.5">
      <c r="A17" s="260"/>
      <c r="B17" s="101" t="s">
        <v>5</v>
      </c>
      <c r="C17" s="25">
        <v>24816.084115093272</v>
      </c>
      <c r="D17" s="25">
        <v>1721.7538683040743</v>
      </c>
      <c r="E17" s="25">
        <v>2835.7880261791643</v>
      </c>
      <c r="F17" s="25">
        <v>8174.6873937772125</v>
      </c>
      <c r="G17" s="25">
        <v>2770.5282071457123</v>
      </c>
      <c r="H17" s="25">
        <v>1614.7440384268748</v>
      </c>
      <c r="I17" s="25">
        <v>9581.870445082079</v>
      </c>
      <c r="J17" s="25">
        <v>2441.71360497831</v>
      </c>
      <c r="K17" s="25">
        <v>11406.378686111706</v>
      </c>
      <c r="L17" s="25">
        <v>4186.315969878675</v>
      </c>
      <c r="M17" s="25">
        <v>6541.01286268965</v>
      </c>
      <c r="N17" s="25">
        <v>4850.9435136960865</v>
      </c>
      <c r="O17" s="25">
        <v>6697.236987698346</v>
      </c>
      <c r="P17" s="25">
        <v>1337.6746260600282</v>
      </c>
      <c r="Q17" s="25">
        <v>774.9285443406429</v>
      </c>
      <c r="R17" s="25">
        <v>-2037.3703149887215</v>
      </c>
      <c r="S17" s="25">
        <v>87714.29057447311</v>
      </c>
      <c r="T17" s="25">
        <v>5900.112983612436</v>
      </c>
      <c r="U17" s="25">
        <v>93614.40355808554</v>
      </c>
    </row>
    <row r="18" spans="1:21" ht="16.5">
      <c r="A18" s="260"/>
      <c r="B18" s="101" t="s">
        <v>7</v>
      </c>
      <c r="C18" s="25">
        <v>21230.963525169354</v>
      </c>
      <c r="D18" s="25">
        <v>1682.0417881961675</v>
      </c>
      <c r="E18" s="25">
        <v>2555.2968205069774</v>
      </c>
      <c r="F18" s="25">
        <v>8992.317373476091</v>
      </c>
      <c r="G18" s="25">
        <v>2765.640505270364</v>
      </c>
      <c r="H18" s="25">
        <v>1805.5445492731446</v>
      </c>
      <c r="I18" s="25">
        <v>9576.992873565176</v>
      </c>
      <c r="J18" s="25">
        <v>2435.416239059919</v>
      </c>
      <c r="K18" s="25">
        <v>11728.346288559922</v>
      </c>
      <c r="L18" s="25">
        <v>4585.072850254457</v>
      </c>
      <c r="M18" s="25">
        <v>6647.059981994907</v>
      </c>
      <c r="N18" s="25">
        <v>5535.911531820202</v>
      </c>
      <c r="O18" s="25">
        <v>6683.044486787459</v>
      </c>
      <c r="P18" s="25">
        <v>1334.158495147991</v>
      </c>
      <c r="Q18" s="25">
        <v>784.3249254519426</v>
      </c>
      <c r="R18" s="25">
        <v>-2243.990984417402</v>
      </c>
      <c r="S18" s="25">
        <v>86098.14125011669</v>
      </c>
      <c r="T18" s="25">
        <v>6743.212933313072</v>
      </c>
      <c r="U18" s="25">
        <v>92841.35418342976</v>
      </c>
    </row>
    <row r="19" spans="1:21" ht="16.5">
      <c r="A19" s="260"/>
      <c r="B19" s="16" t="s">
        <v>4</v>
      </c>
      <c r="C19" s="26">
        <v>16843.124789592883</v>
      </c>
      <c r="D19" s="26">
        <v>1731.6523911427873</v>
      </c>
      <c r="E19" s="26">
        <v>2259.731122236158</v>
      </c>
      <c r="F19" s="26">
        <v>10165.519805128368</v>
      </c>
      <c r="G19" s="26">
        <v>2238.6799669532093</v>
      </c>
      <c r="H19" s="26">
        <v>1992.5868817967664</v>
      </c>
      <c r="I19" s="26">
        <v>10130.884462855256</v>
      </c>
      <c r="J19" s="26">
        <v>2378.42385598751</v>
      </c>
      <c r="K19" s="26">
        <v>12221.490537183714</v>
      </c>
      <c r="L19" s="26">
        <v>5499.26462358962</v>
      </c>
      <c r="M19" s="26">
        <v>6742.703964867561</v>
      </c>
      <c r="N19" s="26">
        <v>5068.532369029835</v>
      </c>
      <c r="O19" s="26">
        <v>6607.875198890766</v>
      </c>
      <c r="P19" s="26">
        <v>1313.8923586584767</v>
      </c>
      <c r="Q19" s="26">
        <v>793.580297860745</v>
      </c>
      <c r="R19" s="26">
        <v>-2592.6017555443136</v>
      </c>
      <c r="S19" s="26">
        <v>83395.34087022932</v>
      </c>
      <c r="T19" s="26">
        <v>7677.122899720255</v>
      </c>
      <c r="U19" s="26">
        <v>91072.46376994958</v>
      </c>
    </row>
    <row r="20" spans="1:21" ht="16.5">
      <c r="A20" s="260">
        <v>2013</v>
      </c>
      <c r="B20" s="11" t="s">
        <v>6</v>
      </c>
      <c r="C20" s="24">
        <v>24856.992661094446</v>
      </c>
      <c r="D20" s="24">
        <v>1669.0477812857077</v>
      </c>
      <c r="E20" s="24">
        <v>2490.5446908029035</v>
      </c>
      <c r="F20" s="24">
        <v>8372.870262248041</v>
      </c>
      <c r="G20" s="24">
        <v>2283.4234444154185</v>
      </c>
      <c r="H20" s="24">
        <v>1680.2587640916831</v>
      </c>
      <c r="I20" s="24">
        <v>11162.893337862304</v>
      </c>
      <c r="J20" s="24">
        <v>2153.5153581714508</v>
      </c>
      <c r="K20" s="24">
        <v>12080.675899668211</v>
      </c>
      <c r="L20" s="24">
        <v>5333.529583841905</v>
      </c>
      <c r="M20" s="24">
        <v>6827.944811307609</v>
      </c>
      <c r="N20" s="24">
        <v>5263.788298110808</v>
      </c>
      <c r="O20" s="24">
        <v>7191.551599578984</v>
      </c>
      <c r="P20" s="24">
        <v>1274.2176721809312</v>
      </c>
      <c r="Q20" s="24">
        <v>802.6946615670499</v>
      </c>
      <c r="R20" s="24">
        <v>-2791.874648093167</v>
      </c>
      <c r="S20" s="24">
        <v>90652.0741781343</v>
      </c>
      <c r="T20" s="24">
        <v>7425.418514612952</v>
      </c>
      <c r="U20" s="24">
        <v>98077.49269274724</v>
      </c>
    </row>
    <row r="21" spans="1:21" ht="16.5">
      <c r="A21" s="260"/>
      <c r="B21" s="101" t="s">
        <v>5</v>
      </c>
      <c r="C21" s="25">
        <v>25719.528266981215</v>
      </c>
      <c r="D21" s="25">
        <v>1560.3324165684003</v>
      </c>
      <c r="E21" s="25">
        <v>2846.622260620088</v>
      </c>
      <c r="F21" s="25">
        <v>8807.228269026491</v>
      </c>
      <c r="G21" s="25">
        <v>2869.4179174020387</v>
      </c>
      <c r="H21" s="25">
        <v>1840.3902519977482</v>
      </c>
      <c r="I21" s="25">
        <v>10787.552783469258</v>
      </c>
      <c r="J21" s="25">
        <v>2502.4957034105687</v>
      </c>
      <c r="K21" s="25">
        <v>12471.824190298417</v>
      </c>
      <c r="L21" s="25">
        <v>5064.890863131976</v>
      </c>
      <c r="M21" s="25">
        <v>6925.755156512931</v>
      </c>
      <c r="N21" s="25">
        <v>5017.414208597818</v>
      </c>
      <c r="O21" s="25">
        <v>6997.620627303584</v>
      </c>
      <c r="P21" s="25">
        <v>1258.572749429099</v>
      </c>
      <c r="Q21" s="25">
        <v>811.9109658083719</v>
      </c>
      <c r="R21" s="25">
        <v>-2697.8948796295517</v>
      </c>
      <c r="S21" s="25">
        <v>92783.66175092847</v>
      </c>
      <c r="T21" s="25">
        <v>8007.029639517589</v>
      </c>
      <c r="U21" s="25">
        <v>100790.69139044605</v>
      </c>
    </row>
    <row r="22" spans="1:21" ht="16.5">
      <c r="A22" s="260"/>
      <c r="B22" s="101" t="s">
        <v>7</v>
      </c>
      <c r="C22" s="25">
        <v>21090.099135088632</v>
      </c>
      <c r="D22" s="25">
        <v>1593.69196161292</v>
      </c>
      <c r="E22" s="25">
        <v>3167.2918405824284</v>
      </c>
      <c r="F22" s="25">
        <v>9298.003934326653</v>
      </c>
      <c r="G22" s="25">
        <v>2890.0433802049456</v>
      </c>
      <c r="H22" s="25">
        <v>2036.405935213765</v>
      </c>
      <c r="I22" s="25">
        <v>10670.791645713622</v>
      </c>
      <c r="J22" s="25">
        <v>2662.457381713998</v>
      </c>
      <c r="K22" s="25">
        <v>12844.993651911036</v>
      </c>
      <c r="L22" s="25">
        <v>5334.654602412498</v>
      </c>
      <c r="M22" s="25">
        <v>7036.135000483519</v>
      </c>
      <c r="N22" s="25">
        <v>5613.387976214625</v>
      </c>
      <c r="O22" s="25">
        <v>6761.047697456051</v>
      </c>
      <c r="P22" s="25">
        <v>1275.5501116155217</v>
      </c>
      <c r="Q22" s="25">
        <v>821.2292105847113</v>
      </c>
      <c r="R22" s="25">
        <v>-2670.970404488626</v>
      </c>
      <c r="S22" s="25">
        <v>90424.8130606463</v>
      </c>
      <c r="T22" s="25">
        <v>8740.479530516184</v>
      </c>
      <c r="U22" s="25">
        <v>99165.29259116248</v>
      </c>
    </row>
    <row r="23" spans="1:21" ht="16.5">
      <c r="A23" s="260"/>
      <c r="B23" s="16" t="s">
        <v>4</v>
      </c>
      <c r="C23" s="26">
        <v>17104.267632148207</v>
      </c>
      <c r="D23" s="26">
        <v>1753.269149126722</v>
      </c>
      <c r="E23" s="26">
        <v>2497.504586900829</v>
      </c>
      <c r="F23" s="26">
        <v>9979.429669408582</v>
      </c>
      <c r="G23" s="26">
        <v>3123.126909970395</v>
      </c>
      <c r="H23" s="26">
        <v>1873.4892381499283</v>
      </c>
      <c r="I23" s="26">
        <v>11650.352809126696</v>
      </c>
      <c r="J23" s="26">
        <v>2491.8547988914825</v>
      </c>
      <c r="K23" s="26">
        <v>12965.136880986107</v>
      </c>
      <c r="L23" s="26">
        <v>5380.5784044405245</v>
      </c>
      <c r="M23" s="26">
        <v>7159.084343219378</v>
      </c>
      <c r="N23" s="26">
        <v>5377.862764147061</v>
      </c>
      <c r="O23" s="26">
        <v>6481.832810036383</v>
      </c>
      <c r="P23" s="26">
        <v>1326.8316164326507</v>
      </c>
      <c r="Q23" s="26">
        <v>830.6493958960682</v>
      </c>
      <c r="R23" s="26">
        <v>-2697.391903726155</v>
      </c>
      <c r="S23" s="26">
        <v>87297.87910515488</v>
      </c>
      <c r="T23" s="26">
        <v>8792.854541915773</v>
      </c>
      <c r="U23" s="26">
        <v>96090.73364707065</v>
      </c>
    </row>
    <row r="24" spans="1:21" ht="16.5">
      <c r="A24" s="260">
        <v>2014</v>
      </c>
      <c r="B24" s="11" t="s">
        <v>6</v>
      </c>
      <c r="C24" s="24">
        <v>26750.884773948874</v>
      </c>
      <c r="D24" s="24">
        <v>1620.0525476270036</v>
      </c>
      <c r="E24" s="24">
        <v>2806.5092775519756</v>
      </c>
      <c r="F24" s="24">
        <v>8745.598725046213</v>
      </c>
      <c r="G24" s="24">
        <v>2948.0623202531233</v>
      </c>
      <c r="H24" s="24">
        <v>1831.9964538047138</v>
      </c>
      <c r="I24" s="24">
        <v>12079.654099982426</v>
      </c>
      <c r="J24" s="24">
        <v>2341.540482928397</v>
      </c>
      <c r="K24" s="24">
        <v>12782.745991675378</v>
      </c>
      <c r="L24" s="24">
        <v>6128.975237269585</v>
      </c>
      <c r="M24" s="24">
        <v>7294.603184720504</v>
      </c>
      <c r="N24" s="24">
        <v>5847.556893351352</v>
      </c>
      <c r="O24" s="24">
        <v>7771.76931752766</v>
      </c>
      <c r="P24" s="24">
        <v>1407.8105864799124</v>
      </c>
      <c r="Q24" s="24">
        <v>840.1715217424423</v>
      </c>
      <c r="R24" s="24">
        <v>-2752.778212188223</v>
      </c>
      <c r="S24" s="24">
        <v>98445.15320172133</v>
      </c>
      <c r="T24" s="24">
        <v>7968.911070937425</v>
      </c>
      <c r="U24" s="24">
        <v>106414.06427265875</v>
      </c>
    </row>
    <row r="25" spans="1:21" ht="16.5">
      <c r="A25" s="260"/>
      <c r="B25" s="101" t="s">
        <v>5</v>
      </c>
      <c r="C25" s="25">
        <v>28425.968603013516</v>
      </c>
      <c r="D25" s="25">
        <v>1764.9008418300182</v>
      </c>
      <c r="E25" s="25">
        <v>3466.31922659077</v>
      </c>
      <c r="F25" s="25">
        <v>9093.333318363304</v>
      </c>
      <c r="G25" s="25">
        <v>2756.6275021018455</v>
      </c>
      <c r="H25" s="25">
        <v>1986.9501890687088</v>
      </c>
      <c r="I25" s="25">
        <v>11888.165034784615</v>
      </c>
      <c r="J25" s="25">
        <v>2666.5238776495303</v>
      </c>
      <c r="K25" s="25">
        <v>13039.144544851728</v>
      </c>
      <c r="L25" s="25">
        <v>6019.555013819729</v>
      </c>
      <c r="M25" s="25">
        <v>7439.896571456188</v>
      </c>
      <c r="N25" s="25">
        <v>5463.849268041298</v>
      </c>
      <c r="O25" s="25">
        <v>7452.020851475738</v>
      </c>
      <c r="P25" s="25">
        <v>1476.3975565898804</v>
      </c>
      <c r="Q25" s="25">
        <v>850.9792511006896</v>
      </c>
      <c r="R25" s="25">
        <v>-2571.1707320958844</v>
      </c>
      <c r="S25" s="25">
        <v>101219.46091864171</v>
      </c>
      <c r="T25" s="25">
        <v>8696.347499525407</v>
      </c>
      <c r="U25" s="25">
        <v>109915.80841816711</v>
      </c>
    </row>
    <row r="26" spans="1:21" ht="16.5">
      <c r="A26" s="260"/>
      <c r="B26" s="101" t="s">
        <v>7</v>
      </c>
      <c r="C26" s="25">
        <v>21231.145082607116</v>
      </c>
      <c r="D26" s="25">
        <v>1868.432566067288</v>
      </c>
      <c r="E26" s="25">
        <v>3832.442874088739</v>
      </c>
      <c r="F26" s="25">
        <v>10078.439186009897</v>
      </c>
      <c r="G26" s="25">
        <v>2870.8395007952877</v>
      </c>
      <c r="H26" s="25">
        <v>2297.753027390265</v>
      </c>
      <c r="I26" s="25">
        <v>11789.00283749405</v>
      </c>
      <c r="J26" s="25">
        <v>2597.274743176868</v>
      </c>
      <c r="K26" s="25">
        <v>13452.746941452666</v>
      </c>
      <c r="L26" s="25">
        <v>5955.640700765302</v>
      </c>
      <c r="M26" s="25">
        <v>7594.964503426437</v>
      </c>
      <c r="N26" s="25">
        <v>6178.2802016918595</v>
      </c>
      <c r="O26" s="25">
        <v>7218.596470099039</v>
      </c>
      <c r="P26" s="25">
        <v>1532.4108492277614</v>
      </c>
      <c r="Q26" s="25">
        <v>863.0725839708107</v>
      </c>
      <c r="R26" s="25">
        <v>-2620.257181509973</v>
      </c>
      <c r="S26" s="25">
        <v>96740.78488675342</v>
      </c>
      <c r="T26" s="25">
        <v>8944.564223846</v>
      </c>
      <c r="U26" s="25">
        <v>105685.34911059942</v>
      </c>
    </row>
    <row r="27" spans="1:21" ht="16.5">
      <c r="A27" s="260"/>
      <c r="B27" s="16" t="s">
        <v>4</v>
      </c>
      <c r="C27" s="26">
        <v>15736.90730214925</v>
      </c>
      <c r="D27" s="26">
        <v>1506.56570463194</v>
      </c>
      <c r="E27" s="26">
        <v>3605.4320519442967</v>
      </c>
      <c r="F27" s="26">
        <v>9480.619271984397</v>
      </c>
      <c r="G27" s="26">
        <v>3164.232524345776</v>
      </c>
      <c r="H27" s="26">
        <v>2212.1318727050625</v>
      </c>
      <c r="I27" s="26">
        <v>12632.126514067028</v>
      </c>
      <c r="J27" s="26">
        <v>2682.577156010831</v>
      </c>
      <c r="K27" s="26">
        <v>13674.529868974572</v>
      </c>
      <c r="L27" s="26">
        <v>6169.147979724973</v>
      </c>
      <c r="M27" s="26">
        <v>7759.806980631246</v>
      </c>
      <c r="N27" s="26">
        <v>6027.250709669396</v>
      </c>
      <c r="O27" s="26">
        <v>7071.496173397562</v>
      </c>
      <c r="P27" s="26">
        <v>1574.8444171262734</v>
      </c>
      <c r="Q27" s="26">
        <v>876.4515203528055</v>
      </c>
      <c r="R27" s="26">
        <v>-2774.404225768419</v>
      </c>
      <c r="S27" s="26">
        <v>91399.71582194699</v>
      </c>
      <c r="T27" s="26">
        <v>10048.152791628663</v>
      </c>
      <c r="U27" s="26">
        <v>101447.86861357564</v>
      </c>
    </row>
    <row r="28" spans="1:21" ht="16.5">
      <c r="A28" s="260">
        <v>2015</v>
      </c>
      <c r="B28" s="11" t="s">
        <v>6</v>
      </c>
      <c r="C28" s="24">
        <v>27063.871586756846</v>
      </c>
      <c r="D28" s="24">
        <v>1419.8883981448846</v>
      </c>
      <c r="E28" s="24">
        <v>3259.0979326304005</v>
      </c>
      <c r="F28" s="24">
        <v>9154.005099999167</v>
      </c>
      <c r="G28" s="24">
        <v>3196.7571983707703</v>
      </c>
      <c r="H28" s="24">
        <v>1964.9761044808815</v>
      </c>
      <c r="I28" s="24">
        <v>12946.616558875987</v>
      </c>
      <c r="J28" s="24">
        <v>2681.344496012635</v>
      </c>
      <c r="K28" s="24">
        <v>13358.249797432636</v>
      </c>
      <c r="L28" s="24">
        <v>6819.5157746349805</v>
      </c>
      <c r="M28" s="24">
        <v>7934.424003070618</v>
      </c>
      <c r="N28" s="24">
        <v>6484.543564558168</v>
      </c>
      <c r="O28" s="24">
        <v>7986.789617049349</v>
      </c>
      <c r="P28" s="24">
        <v>1604.6365010319655</v>
      </c>
      <c r="Q28" s="24">
        <v>891.1160602466737</v>
      </c>
      <c r="R28" s="24">
        <v>-3129.3097616674445</v>
      </c>
      <c r="S28" s="24">
        <v>103636.52293162853</v>
      </c>
      <c r="T28" s="24">
        <v>8643.502080075597</v>
      </c>
      <c r="U28" s="24">
        <v>112280.02501170413</v>
      </c>
    </row>
    <row r="29" spans="1:21" ht="16.5">
      <c r="A29" s="260"/>
      <c r="B29" s="101" t="s">
        <v>5</v>
      </c>
      <c r="C29" s="25">
        <v>29513.50784830719</v>
      </c>
      <c r="D29" s="25">
        <v>1946.359049851399</v>
      </c>
      <c r="E29" s="25">
        <v>4116.778933489577</v>
      </c>
      <c r="F29" s="25">
        <v>9565.30730199433</v>
      </c>
      <c r="G29" s="25">
        <v>3186.365347565903</v>
      </c>
      <c r="H29" s="25">
        <v>2287.8178550041403</v>
      </c>
      <c r="I29" s="25">
        <v>13018.583431494128</v>
      </c>
      <c r="J29" s="25">
        <v>2906.3257448492714</v>
      </c>
      <c r="K29" s="25">
        <v>13870.690904815854</v>
      </c>
      <c r="L29" s="25">
        <v>6979.111340886296</v>
      </c>
      <c r="M29" s="25">
        <v>8065.386769900156</v>
      </c>
      <c r="N29" s="25">
        <v>6099.087037267902</v>
      </c>
      <c r="O29" s="25">
        <v>7934.861267837406</v>
      </c>
      <c r="P29" s="25">
        <v>1634.5330289584153</v>
      </c>
      <c r="Q29" s="25">
        <v>902.114465167075</v>
      </c>
      <c r="R29" s="25">
        <v>-3113.170026420648</v>
      </c>
      <c r="S29" s="25">
        <v>108913.6603009684</v>
      </c>
      <c r="T29" s="25">
        <v>8858.903847315069</v>
      </c>
      <c r="U29" s="25">
        <v>117772.56414828348</v>
      </c>
    </row>
    <row r="30" spans="1:21" ht="16.5">
      <c r="A30" s="260"/>
      <c r="B30" s="101" t="s">
        <v>7</v>
      </c>
      <c r="C30" s="25">
        <v>22003.307224652366</v>
      </c>
      <c r="D30" s="25">
        <v>1908.625290035321</v>
      </c>
      <c r="E30" s="25">
        <v>5549.567971183744</v>
      </c>
      <c r="F30" s="25">
        <v>11141.97677841019</v>
      </c>
      <c r="G30" s="25">
        <v>3312.483837059019</v>
      </c>
      <c r="H30" s="25">
        <v>2560.468005989557</v>
      </c>
      <c r="I30" s="25">
        <v>12462.136496014386</v>
      </c>
      <c r="J30" s="25">
        <v>2625.9537988686316</v>
      </c>
      <c r="K30" s="25">
        <v>14071.681630819445</v>
      </c>
      <c r="L30" s="25">
        <v>6038.421373411362</v>
      </c>
      <c r="M30" s="25">
        <v>8152.695281119844</v>
      </c>
      <c r="N30" s="25">
        <v>7124.492084237481</v>
      </c>
      <c r="O30" s="25">
        <v>7900.242368362779</v>
      </c>
      <c r="P30" s="25">
        <v>1665.441319295971</v>
      </c>
      <c r="Q30" s="25">
        <v>909.4467351140091</v>
      </c>
      <c r="R30" s="25">
        <v>-3267.775774819384</v>
      </c>
      <c r="S30" s="25">
        <v>104159.16441975473</v>
      </c>
      <c r="T30" s="25">
        <v>9666.230070195299</v>
      </c>
      <c r="U30" s="25">
        <v>113825.39448995003</v>
      </c>
    </row>
    <row r="31" spans="1:21" ht="16.5">
      <c r="A31" s="260"/>
      <c r="B31" s="16" t="s">
        <v>4</v>
      </c>
      <c r="C31" s="26">
        <v>16333.811387158608</v>
      </c>
      <c r="D31" s="26">
        <v>1788.313297124645</v>
      </c>
      <c r="E31" s="26">
        <v>3866.496874122059</v>
      </c>
      <c r="F31" s="26">
        <v>10900.710819596314</v>
      </c>
      <c r="G31" s="26">
        <v>3407.1701029242586</v>
      </c>
      <c r="H31" s="26">
        <v>2514.166257181671</v>
      </c>
      <c r="I31" s="26">
        <v>13428.579040959252</v>
      </c>
      <c r="J31" s="26">
        <v>2914.089095035088</v>
      </c>
      <c r="K31" s="26">
        <v>14101.940330964053</v>
      </c>
      <c r="L31" s="26">
        <v>5868.756179493874</v>
      </c>
      <c r="M31" s="26">
        <v>8196.349536729691</v>
      </c>
      <c r="N31" s="26">
        <v>7318.753656709888</v>
      </c>
      <c r="O31" s="26">
        <v>7882.932918625467</v>
      </c>
      <c r="P31" s="26">
        <v>1697.2880459773203</v>
      </c>
      <c r="Q31" s="26">
        <v>913.1128700874764</v>
      </c>
      <c r="R31" s="26">
        <v>-3627.5520542800236</v>
      </c>
      <c r="S31" s="26">
        <v>97504.91835840963</v>
      </c>
      <c r="T31" s="26">
        <v>10003.284900851537</v>
      </c>
      <c r="U31" s="26">
        <v>107508.20325926116</v>
      </c>
    </row>
    <row r="32" spans="1:21" ht="16.5">
      <c r="A32" s="260">
        <v>2016</v>
      </c>
      <c r="B32" s="11" t="s">
        <v>6</v>
      </c>
      <c r="C32" s="25">
        <v>27487.89716766531</v>
      </c>
      <c r="D32" s="25">
        <v>1466.1279701119229</v>
      </c>
      <c r="E32" s="25">
        <v>3617.5571904211606</v>
      </c>
      <c r="F32" s="25">
        <v>10437.77957528053</v>
      </c>
      <c r="G32" s="25">
        <v>3504.185984623698</v>
      </c>
      <c r="H32" s="25">
        <v>2189.828933718492</v>
      </c>
      <c r="I32" s="25">
        <v>13718.298404992911</v>
      </c>
      <c r="J32" s="25">
        <v>2914.7482171715396</v>
      </c>
      <c r="K32" s="25">
        <v>13725.420088054849</v>
      </c>
      <c r="L32" s="25">
        <v>7285.405036051452</v>
      </c>
      <c r="M32" s="25">
        <v>8196.349536729691</v>
      </c>
      <c r="N32" s="25">
        <v>7306.694413584922</v>
      </c>
      <c r="O32" s="25">
        <v>8285.710256482136</v>
      </c>
      <c r="P32" s="25">
        <v>1731.6301753104099</v>
      </c>
      <c r="Q32" s="25">
        <v>913.1128700874767</v>
      </c>
      <c r="R32" s="25">
        <v>-3960.297251646221</v>
      </c>
      <c r="S32" s="25">
        <v>108820.44856864028</v>
      </c>
      <c r="T32" s="25">
        <v>9049.62575260831</v>
      </c>
      <c r="U32" s="25">
        <v>117870.07432124858</v>
      </c>
    </row>
    <row r="33" spans="1:21" ht="16.5">
      <c r="A33" s="260"/>
      <c r="B33" s="101" t="s">
        <v>5</v>
      </c>
      <c r="C33" s="25">
        <v>30405.342240641305</v>
      </c>
      <c r="D33" s="25">
        <v>2013.0666840177453</v>
      </c>
      <c r="E33" s="25">
        <v>4537.769644934337</v>
      </c>
      <c r="F33" s="25">
        <v>10543.364889974295</v>
      </c>
      <c r="G33" s="25">
        <v>3427.293660725119</v>
      </c>
      <c r="H33" s="25">
        <v>2599.4905427289846</v>
      </c>
      <c r="I33" s="25">
        <v>13469.054709722099</v>
      </c>
      <c r="J33" s="25">
        <v>2973.0112774498534</v>
      </c>
      <c r="K33" s="25">
        <v>14026.97229524927</v>
      </c>
      <c r="L33" s="25">
        <v>7660.703140941355</v>
      </c>
      <c r="M33" s="25">
        <v>8196.349536729693</v>
      </c>
      <c r="N33" s="25">
        <v>6623.653685375915</v>
      </c>
      <c r="O33" s="25">
        <v>8285.710256482138</v>
      </c>
      <c r="P33" s="25">
        <v>1765.0350436837036</v>
      </c>
      <c r="Q33" s="25">
        <v>913.1128700874768</v>
      </c>
      <c r="R33" s="25">
        <v>-3879.677790850097</v>
      </c>
      <c r="S33" s="25">
        <v>113560.25268789321</v>
      </c>
      <c r="T33" s="25">
        <v>8254.155446909941</v>
      </c>
      <c r="U33" s="25">
        <v>121814.40813480315</v>
      </c>
    </row>
    <row r="34" spans="1:21" ht="16.5">
      <c r="A34" s="260"/>
      <c r="B34" s="101" t="s">
        <v>7</v>
      </c>
      <c r="C34" s="25">
        <v>22695.50842290347</v>
      </c>
      <c r="D34" s="25">
        <v>1975.9531975999644</v>
      </c>
      <c r="E34" s="25">
        <v>6186.256463756436</v>
      </c>
      <c r="F34" s="25">
        <v>11831.576407516584</v>
      </c>
      <c r="G34" s="25">
        <v>2911.836059593801</v>
      </c>
      <c r="H34" s="25">
        <v>2635.533034070432</v>
      </c>
      <c r="I34" s="25">
        <v>13053.995439341106</v>
      </c>
      <c r="J34" s="25">
        <v>2270.650964061095</v>
      </c>
      <c r="K34" s="25">
        <v>14588.648951901007</v>
      </c>
      <c r="L34" s="25">
        <v>8429.515995069185</v>
      </c>
      <c r="M34" s="25">
        <v>8196.349536729691</v>
      </c>
      <c r="N34" s="25">
        <v>7160.6490213214975</v>
      </c>
      <c r="O34" s="25">
        <v>8285.710256482138</v>
      </c>
      <c r="P34" s="25">
        <v>1789.2873919424023</v>
      </c>
      <c r="Q34" s="25">
        <v>913.1128700874768</v>
      </c>
      <c r="R34" s="25">
        <v>-4491.655942957583</v>
      </c>
      <c r="S34" s="25">
        <v>108432.92806941872</v>
      </c>
      <c r="T34" s="25">
        <v>9626.880095493565</v>
      </c>
      <c r="U34" s="25">
        <v>118059.80816491228</v>
      </c>
    </row>
    <row r="35" spans="1:5" ht="16.5">
      <c r="A35" s="260"/>
      <c r="B35" s="16" t="s">
        <v>4</v>
      </c>
      <c r="C35" s="17"/>
      <c r="D35" s="17"/>
      <c r="E35" s="68"/>
    </row>
    <row r="36" spans="3:21" ht="16.5"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7" ht="16.5">
      <c r="D37" s="95"/>
      <c r="E37" s="95"/>
      <c r="F37" s="95"/>
      <c r="G37" s="95"/>
    </row>
  </sheetData>
  <sheetProtection/>
  <mergeCells count="10">
    <mergeCell ref="A28:A31"/>
    <mergeCell ref="A32:A35"/>
    <mergeCell ref="A8:A11"/>
    <mergeCell ref="A12:A15"/>
    <mergeCell ref="A16:A19"/>
    <mergeCell ref="C6:E6"/>
    <mergeCell ref="F6:H6"/>
    <mergeCell ref="I6:R6"/>
    <mergeCell ref="A20:A23"/>
    <mergeCell ref="A24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showGridLines="0" zoomScalePageLayoutView="0" workbookViewId="0" topLeftCell="A1">
      <pane xSplit="2" ySplit="7" topLeftCell="C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2.7109375" style="9" customWidth="1"/>
    <col min="2" max="2" width="14.421875" style="9" customWidth="1"/>
    <col min="3" max="12" width="13.140625" style="9" customWidth="1"/>
    <col min="13" max="13" width="14.00390625" style="9" customWidth="1"/>
    <col min="14" max="19" width="13.140625" style="9" customWidth="1"/>
    <col min="20" max="23" width="13.140625" style="1" customWidth="1"/>
    <col min="24" max="16384" width="9.140625" style="1" customWidth="1"/>
  </cols>
  <sheetData>
    <row r="1" s="9" customFormat="1" ht="16.5">
      <c r="A1" s="9" t="s">
        <v>54</v>
      </c>
    </row>
    <row r="2" s="9" customFormat="1" ht="16.5">
      <c r="A2" s="9" t="s">
        <v>22</v>
      </c>
    </row>
    <row r="3" spans="1:19" ht="16.5">
      <c r="A3" s="2" t="s">
        <v>13</v>
      </c>
      <c r="B3" s="3">
        <v>42491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>
      <c r="A4" s="4" t="s">
        <v>16</v>
      </c>
      <c r="B4" s="5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6.5">
      <c r="A5" s="4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0" ht="16.5">
      <c r="A6" s="4"/>
      <c r="B6" s="6" t="s">
        <v>85</v>
      </c>
      <c r="C6" s="261" t="s">
        <v>81</v>
      </c>
      <c r="D6" s="262"/>
      <c r="E6" s="262"/>
      <c r="F6" s="262" t="s">
        <v>82</v>
      </c>
      <c r="G6" s="262"/>
      <c r="H6" s="262"/>
      <c r="I6" s="262"/>
      <c r="J6" s="263" t="s">
        <v>83</v>
      </c>
      <c r="K6" s="263"/>
      <c r="L6" s="263"/>
      <c r="M6" s="263"/>
      <c r="N6" s="263"/>
      <c r="O6" s="263"/>
      <c r="P6" s="263"/>
      <c r="Q6" s="263"/>
      <c r="R6" s="263"/>
      <c r="S6" s="263"/>
      <c r="T6" s="264"/>
    </row>
    <row r="7" spans="1:23" ht="33.75" customHeight="1">
      <c r="A7" s="108"/>
      <c r="B7" s="28" t="s">
        <v>84</v>
      </c>
      <c r="C7" s="28" t="s">
        <v>75</v>
      </c>
      <c r="D7" s="28" t="s">
        <v>63</v>
      </c>
      <c r="E7" s="115" t="s">
        <v>64</v>
      </c>
      <c r="F7" s="28" t="s">
        <v>55</v>
      </c>
      <c r="G7" s="28" t="s">
        <v>76</v>
      </c>
      <c r="H7" s="28" t="s">
        <v>77</v>
      </c>
      <c r="I7" s="115" t="s">
        <v>65</v>
      </c>
      <c r="J7" s="28" t="s">
        <v>80</v>
      </c>
      <c r="K7" s="28" t="s">
        <v>66</v>
      </c>
      <c r="L7" s="28" t="s">
        <v>67</v>
      </c>
      <c r="M7" s="28" t="s">
        <v>68</v>
      </c>
      <c r="N7" s="28" t="s">
        <v>69</v>
      </c>
      <c r="O7" s="28" t="s">
        <v>70</v>
      </c>
      <c r="P7" s="28" t="s">
        <v>73</v>
      </c>
      <c r="Q7" s="28" t="s">
        <v>71</v>
      </c>
      <c r="R7" s="28" t="s">
        <v>72</v>
      </c>
      <c r="S7" s="28" t="s">
        <v>30</v>
      </c>
      <c r="T7" s="28" t="s">
        <v>78</v>
      </c>
      <c r="U7" s="28" t="s">
        <v>79</v>
      </c>
      <c r="V7" s="28" t="s">
        <v>74</v>
      </c>
      <c r="W7" s="28" t="s">
        <v>24</v>
      </c>
    </row>
    <row r="8" spans="1:23" ht="16.5">
      <c r="A8" s="108"/>
      <c r="B8" s="89">
        <v>2007</v>
      </c>
      <c r="C8" s="110">
        <v>71715.6142578125</v>
      </c>
      <c r="D8" s="110">
        <v>2756.7275390625</v>
      </c>
      <c r="E8" s="116">
        <v>3735.248559951782</v>
      </c>
      <c r="F8" s="110">
        <v>34173.42259979248</v>
      </c>
      <c r="G8" s="110">
        <v>6482.574279785156</v>
      </c>
      <c r="H8" s="110">
        <v>383.335013628006</v>
      </c>
      <c r="I8" s="118">
        <v>3792.5975341796875</v>
      </c>
      <c r="J8" s="111">
        <v>24915.440673828125</v>
      </c>
      <c r="K8" s="111">
        <v>22533.953365325928</v>
      </c>
      <c r="L8" s="111">
        <v>6464.8555908203125</v>
      </c>
      <c r="M8" s="111">
        <v>9714.353706359863</v>
      </c>
      <c r="N8" s="111">
        <v>6419.676025390625</v>
      </c>
      <c r="O8" s="111">
        <v>18410.734436035156</v>
      </c>
      <c r="P8" s="111">
        <v>11413.479736328125</v>
      </c>
      <c r="Q8" s="112">
        <v>16973.970703125</v>
      </c>
      <c r="R8" s="112">
        <v>4280.5098876953125</v>
      </c>
      <c r="S8" s="112">
        <v>2396.3413429260254</v>
      </c>
      <c r="T8" s="112">
        <v>-2147.218017578125</v>
      </c>
      <c r="U8" s="112">
        <v>244415.61723446846</v>
      </c>
      <c r="V8" s="112">
        <v>19756.74560546875</v>
      </c>
      <c r="W8" s="113">
        <f>+V8+U8</f>
        <v>264172.3628399372</v>
      </c>
    </row>
    <row r="9" spans="1:23" ht="16.5">
      <c r="A9" s="108"/>
      <c r="B9" s="89">
        <v>2008</v>
      </c>
      <c r="C9" s="110">
        <v>75743.3271484375</v>
      </c>
      <c r="D9" s="110">
        <v>3934.69580078125</v>
      </c>
      <c r="E9" s="116">
        <v>4002.0168323516846</v>
      </c>
      <c r="F9" s="110">
        <v>33230.5495223999</v>
      </c>
      <c r="G9" s="110">
        <v>8167.613300323486</v>
      </c>
      <c r="H9" s="110">
        <v>507.9852080345154</v>
      </c>
      <c r="I9" s="118">
        <v>4441.138671875</v>
      </c>
      <c r="J9" s="111">
        <v>27596.162841796875</v>
      </c>
      <c r="K9" s="111">
        <v>23809.41575241089</v>
      </c>
      <c r="L9" s="111">
        <v>7058.7318115234375</v>
      </c>
      <c r="M9" s="111">
        <v>10764.68667602539</v>
      </c>
      <c r="N9" s="111">
        <v>9477.517639160156</v>
      </c>
      <c r="O9" s="111">
        <v>20418.546630859375</v>
      </c>
      <c r="P9" s="111">
        <v>12330.475280761719</v>
      </c>
      <c r="Q9" s="112">
        <v>17354.82421875</v>
      </c>
      <c r="R9" s="112">
        <v>4481.618133544922</v>
      </c>
      <c r="S9" s="112">
        <v>2532.4823608398438</v>
      </c>
      <c r="T9" s="112">
        <v>-4387.18603515625</v>
      </c>
      <c r="U9" s="112">
        <v>261464.6017947197</v>
      </c>
      <c r="V9" s="112">
        <v>20872.79541015625</v>
      </c>
      <c r="W9" s="113">
        <f aca="true" t="shared" si="0" ref="W9:W15">+V9+U9</f>
        <v>282337.39720487595</v>
      </c>
    </row>
    <row r="10" spans="1:23" ht="16.5">
      <c r="A10" s="108"/>
      <c r="B10" s="89">
        <v>2009</v>
      </c>
      <c r="C10" s="110">
        <v>80021.59716796875</v>
      </c>
      <c r="D10" s="110">
        <v>3757.062255859375</v>
      </c>
      <c r="E10" s="116">
        <v>4345.625303268433</v>
      </c>
      <c r="F10" s="110">
        <v>33230.817516326904</v>
      </c>
      <c r="G10" s="110">
        <v>9360.445671081543</v>
      </c>
      <c r="H10" s="110">
        <v>528.8254098892212</v>
      </c>
      <c r="I10" s="118">
        <v>5553.1475830078125</v>
      </c>
      <c r="J10" s="111">
        <v>27994.022216796875</v>
      </c>
      <c r="K10" s="111">
        <v>27832.41872406006</v>
      </c>
      <c r="L10" s="111">
        <v>7301.1444091796875</v>
      </c>
      <c r="M10" s="111">
        <v>11329.836685180664</v>
      </c>
      <c r="N10" s="111">
        <v>9151.781433105469</v>
      </c>
      <c r="O10" s="111">
        <v>21667.474090576172</v>
      </c>
      <c r="P10" s="111">
        <v>13579.086639404297</v>
      </c>
      <c r="Q10" s="112">
        <v>20041.146484375</v>
      </c>
      <c r="R10" s="112">
        <v>4790.188323974609</v>
      </c>
      <c r="S10" s="112">
        <v>2673.1243171691895</v>
      </c>
      <c r="T10" s="112">
        <v>-4560.87353515625</v>
      </c>
      <c r="U10" s="112">
        <v>278596.8706960678</v>
      </c>
      <c r="V10" s="112">
        <v>21673.078125</v>
      </c>
      <c r="W10" s="113">
        <f t="shared" si="0"/>
        <v>300269.9488210678</v>
      </c>
    </row>
    <row r="11" spans="1:23" ht="16.5">
      <c r="A11" s="108"/>
      <c r="B11" s="89">
        <v>2010</v>
      </c>
      <c r="C11" s="110">
        <v>83095.10205078125</v>
      </c>
      <c r="D11" s="110">
        <v>5006.79443359375</v>
      </c>
      <c r="E11" s="116">
        <v>4477.563310623169</v>
      </c>
      <c r="F11" s="110">
        <v>34270.30072212219</v>
      </c>
      <c r="G11" s="110">
        <v>9642.412330627441</v>
      </c>
      <c r="H11" s="110">
        <v>590.7549223899841</v>
      </c>
      <c r="I11" s="118">
        <v>6246.5079345703125</v>
      </c>
      <c r="J11" s="111">
        <v>31657.631103515625</v>
      </c>
      <c r="K11" s="111">
        <v>29053.893310546875</v>
      </c>
      <c r="L11" s="111">
        <v>8170.3359375</v>
      </c>
      <c r="M11" s="111">
        <v>12631.799301147461</v>
      </c>
      <c r="N11" s="111">
        <v>11656.518005371094</v>
      </c>
      <c r="O11" s="111">
        <v>23357.510528564453</v>
      </c>
      <c r="P11" s="111">
        <v>15681.191009521484</v>
      </c>
      <c r="Q11" s="112">
        <v>21213.794921875</v>
      </c>
      <c r="R11" s="112">
        <v>5109.3070068359375</v>
      </c>
      <c r="S11" s="112">
        <v>2832.6217613220215</v>
      </c>
      <c r="T11" s="112">
        <v>-6374.90576171875</v>
      </c>
      <c r="U11" s="112">
        <v>298319.1328291893</v>
      </c>
      <c r="V11" s="112">
        <v>22032.06494140625</v>
      </c>
      <c r="W11" s="113">
        <f t="shared" si="0"/>
        <v>320351.19777059555</v>
      </c>
    </row>
    <row r="12" spans="1:23" ht="16.5">
      <c r="A12" s="108"/>
      <c r="B12" s="89">
        <v>2011</v>
      </c>
      <c r="C12" s="110">
        <v>86223.9482421875</v>
      </c>
      <c r="D12" s="110">
        <v>5537.54443359375</v>
      </c>
      <c r="E12" s="116">
        <v>5665.337371826172</v>
      </c>
      <c r="F12" s="110">
        <v>34988.58968734741</v>
      </c>
      <c r="G12" s="110">
        <v>10096.748657226562</v>
      </c>
      <c r="H12" s="110">
        <v>602.593044757843</v>
      </c>
      <c r="I12" s="118">
        <v>6842.2933349609375</v>
      </c>
      <c r="J12" s="111">
        <v>33474.909423828125</v>
      </c>
      <c r="K12" s="111">
        <v>29754.833709716797</v>
      </c>
      <c r="L12" s="111">
        <v>8979.59423828125</v>
      </c>
      <c r="M12" s="111">
        <v>13637.951538085938</v>
      </c>
      <c r="N12" s="111">
        <v>16613.474670410156</v>
      </c>
      <c r="O12" s="111">
        <v>24608.925842285156</v>
      </c>
      <c r="P12" s="111">
        <v>18087.48257446289</v>
      </c>
      <c r="Q12" s="112">
        <v>23398.9453125</v>
      </c>
      <c r="R12" s="112">
        <v>5139.135009765625</v>
      </c>
      <c r="S12" s="112">
        <v>2969.5681800842285</v>
      </c>
      <c r="T12" s="112">
        <v>-8659.3017578125</v>
      </c>
      <c r="U12" s="112">
        <v>317962.57351350784</v>
      </c>
      <c r="V12" s="112">
        <v>25189.96240234375</v>
      </c>
      <c r="W12" s="113">
        <f t="shared" si="0"/>
        <v>343152.5359158516</v>
      </c>
    </row>
    <row r="13" spans="1:23" ht="16.5">
      <c r="A13" s="108"/>
      <c r="B13" s="89">
        <v>2012</v>
      </c>
      <c r="C13" s="110">
        <v>87248.25634765625</v>
      </c>
      <c r="D13" s="110">
        <v>6332.7255859375</v>
      </c>
      <c r="E13" s="116">
        <v>9511.038940429688</v>
      </c>
      <c r="F13" s="110">
        <v>35006.1107749939</v>
      </c>
      <c r="G13" s="110">
        <v>9932.647476196289</v>
      </c>
      <c r="H13" s="110">
        <v>646.965548992157</v>
      </c>
      <c r="I13" s="118">
        <v>6930.2606201171875</v>
      </c>
      <c r="J13" s="111">
        <v>38379.980224609375</v>
      </c>
      <c r="K13" s="111">
        <v>31973.98442840576</v>
      </c>
      <c r="L13" s="111">
        <v>9264.335327148438</v>
      </c>
      <c r="M13" s="111">
        <v>14449.72134399414</v>
      </c>
      <c r="N13" s="111">
        <v>18445.22344970703</v>
      </c>
      <c r="O13" s="111">
        <v>26355.339416503906</v>
      </c>
      <c r="P13" s="111">
        <v>20509.306030273438</v>
      </c>
      <c r="Q13" s="112">
        <v>26638.609375</v>
      </c>
      <c r="R13" s="112">
        <v>5310.938323974609</v>
      </c>
      <c r="S13" s="112">
        <v>3118.224922180176</v>
      </c>
      <c r="T13" s="112">
        <v>-9189.60546875</v>
      </c>
      <c r="U13" s="112">
        <v>340864.06266736984</v>
      </c>
      <c r="V13" s="112">
        <v>26989.23046875</v>
      </c>
      <c r="W13" s="113">
        <f t="shared" si="0"/>
        <v>367853.29313611984</v>
      </c>
    </row>
    <row r="14" spans="1:23" ht="16.5">
      <c r="A14" s="108"/>
      <c r="B14" s="89">
        <v>2013</v>
      </c>
      <c r="C14" s="110">
        <v>88770.8876953125</v>
      </c>
      <c r="D14" s="110">
        <v>6576.34130859375</v>
      </c>
      <c r="E14" s="116">
        <v>11001.96337890625</v>
      </c>
      <c r="F14" s="110">
        <v>36457.532135009766</v>
      </c>
      <c r="G14" s="110">
        <v>10480.009231567383</v>
      </c>
      <c r="H14" s="110">
        <v>686.002420425415</v>
      </c>
      <c r="I14" s="118">
        <v>7430.544189453125</v>
      </c>
      <c r="J14" s="111">
        <v>44271.590576171875</v>
      </c>
      <c r="K14" s="111">
        <v>34343.73874664307</v>
      </c>
      <c r="L14" s="111">
        <v>9810.3232421875</v>
      </c>
      <c r="M14" s="111">
        <v>16018.891876220703</v>
      </c>
      <c r="N14" s="111">
        <v>21113.653453826904</v>
      </c>
      <c r="O14" s="111">
        <v>27948.919311523438</v>
      </c>
      <c r="P14" s="111">
        <v>21272.453247070312</v>
      </c>
      <c r="Q14" s="112">
        <v>27432.052734375</v>
      </c>
      <c r="R14" s="112">
        <v>5135.172149658203</v>
      </c>
      <c r="S14" s="112">
        <v>3266.484233856201</v>
      </c>
      <c r="T14" s="112">
        <v>-10858.1318359375</v>
      </c>
      <c r="U14" s="112">
        <v>361158.4280948639</v>
      </c>
      <c r="V14" s="112">
        <v>32965.7822265625</v>
      </c>
      <c r="W14" s="113">
        <f t="shared" si="0"/>
        <v>394124.2103214264</v>
      </c>
    </row>
    <row r="15" spans="1:23" ht="16.5">
      <c r="A15" s="27"/>
      <c r="B15" s="89">
        <v>2014</v>
      </c>
      <c r="C15" s="110">
        <v>92144.90576171875</v>
      </c>
      <c r="D15" s="110">
        <v>6759.95166015625</v>
      </c>
      <c r="E15" s="116">
        <v>13710.703430175781</v>
      </c>
      <c r="F15" s="110">
        <v>37397.99050140381</v>
      </c>
      <c r="G15" s="110">
        <v>11037.563667297363</v>
      </c>
      <c r="H15" s="110">
        <v>702.1981801986694</v>
      </c>
      <c r="I15" s="119">
        <v>8328.83154296875</v>
      </c>
      <c r="J15" s="114">
        <v>48388.948486328125</v>
      </c>
      <c r="K15" s="114">
        <v>35720.12741470337</v>
      </c>
      <c r="L15" s="114">
        <v>10287.916259765625</v>
      </c>
      <c r="M15" s="114">
        <v>17229.039932250977</v>
      </c>
      <c r="N15" s="114">
        <v>24273.31893157959</v>
      </c>
      <c r="O15" s="114">
        <v>30089.271240234375</v>
      </c>
      <c r="P15" s="114">
        <v>23516.937072753906</v>
      </c>
      <c r="Q15" s="114">
        <v>29513.8828125</v>
      </c>
      <c r="R15" s="114">
        <v>5991.463409423828</v>
      </c>
      <c r="S15" s="114">
        <v>3430.674877166748</v>
      </c>
      <c r="T15" s="114">
        <v>-10718.6103515625</v>
      </c>
      <c r="U15" s="114">
        <v>387805.1148290634</v>
      </c>
      <c r="V15" s="114">
        <v>35657.9755859375</v>
      </c>
      <c r="W15" s="113">
        <f t="shared" si="0"/>
        <v>423463.0904150009</v>
      </c>
    </row>
    <row r="16" spans="1:23" ht="16.5">
      <c r="A16" s="27"/>
      <c r="B16" s="89">
        <v>2015</v>
      </c>
      <c r="C16" s="110">
        <v>95038.02294921875</v>
      </c>
      <c r="D16" s="110">
        <v>7063.18603515625</v>
      </c>
      <c r="E16" s="116">
        <v>16791.94171142578</v>
      </c>
      <c r="F16" s="110">
        <v>40570.23719787598</v>
      </c>
      <c r="G16" s="110">
        <v>12385.460357666016</v>
      </c>
      <c r="H16" s="110">
        <v>717.3161282539368</v>
      </c>
      <c r="I16" s="119">
        <v>9327.42822265625</v>
      </c>
      <c r="J16" s="114">
        <v>50530.12646484375</v>
      </c>
      <c r="K16" s="114">
        <v>38449.71716308594</v>
      </c>
      <c r="L16" s="114">
        <v>11127.713134765625</v>
      </c>
      <c r="M16" s="114">
        <v>19053.211166381836</v>
      </c>
      <c r="N16" s="114">
        <v>25705.804668426514</v>
      </c>
      <c r="O16" s="114">
        <v>32348.855590820312</v>
      </c>
      <c r="P16" s="114">
        <v>27002.862426757812</v>
      </c>
      <c r="Q16" s="114">
        <v>31704.826171875</v>
      </c>
      <c r="R16" s="114">
        <v>6601.898895263672</v>
      </c>
      <c r="S16" s="114">
        <v>3615.7901306152344</v>
      </c>
      <c r="T16" s="114">
        <v>-13137.8076171875</v>
      </c>
      <c r="U16" s="114">
        <v>414896.59079790115</v>
      </c>
      <c r="V16" s="114">
        <v>36555.259765625</v>
      </c>
      <c r="W16" s="113">
        <f>+V16+U16</f>
        <v>451451.85056352615</v>
      </c>
    </row>
    <row r="17" spans="1:9" ht="16.5">
      <c r="A17" s="27"/>
      <c r="B17" s="89">
        <v>2016</v>
      </c>
      <c r="C17" s="89"/>
      <c r="D17" s="89"/>
      <c r="E17" s="117"/>
      <c r="F17" s="89"/>
      <c r="G17" s="89"/>
      <c r="H17" s="89"/>
      <c r="I17" s="77"/>
    </row>
    <row r="18" spans="1:9" ht="16.5">
      <c r="A18" s="27"/>
      <c r="B18" s="89"/>
      <c r="C18" s="89"/>
      <c r="D18" s="89"/>
      <c r="E18" s="89"/>
      <c r="F18" s="89"/>
      <c r="G18" s="89"/>
      <c r="H18" s="89"/>
      <c r="I18" s="25"/>
    </row>
    <row r="19" spans="1:29" s="9" customFormat="1" ht="16.5">
      <c r="A19" s="120" t="s">
        <v>86</v>
      </c>
      <c r="B19" s="90"/>
      <c r="C19" s="25"/>
      <c r="D19" s="25"/>
      <c r="E19" s="25"/>
      <c r="F19" s="25"/>
      <c r="G19" s="25"/>
      <c r="H19" s="25"/>
      <c r="I19" s="25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9" customFormat="1" ht="16.5">
      <c r="A20" s="27"/>
      <c r="B20" s="89">
        <v>2007</v>
      </c>
      <c r="C20" s="102">
        <f>+C8/$W8</f>
        <v>0.27147281224593955</v>
      </c>
      <c r="D20" s="102">
        <f>+D8/$W8</f>
        <v>0.010435336646978507</v>
      </c>
      <c r="E20" s="102">
        <f aca="true" t="shared" si="1" ref="E20:W20">+E8/$W8</f>
        <v>0.014139437296909745</v>
      </c>
      <c r="F20" s="102">
        <f t="shared" si="1"/>
        <v>0.12936032457149296</v>
      </c>
      <c r="G20" s="102">
        <f t="shared" si="1"/>
        <v>0.024539184228415924</v>
      </c>
      <c r="H20" s="102">
        <f t="shared" si="1"/>
        <v>0.0014510791723518397</v>
      </c>
      <c r="I20" s="102">
        <f t="shared" si="1"/>
        <v>0.014356526524607092</v>
      </c>
      <c r="J20" s="102">
        <f t="shared" si="1"/>
        <v>0.09431509188160028</v>
      </c>
      <c r="K20" s="102">
        <f t="shared" si="1"/>
        <v>0.08530019235577385</v>
      </c>
      <c r="L20" s="102">
        <f t="shared" si="1"/>
        <v>0.024472111773241725</v>
      </c>
      <c r="M20" s="102">
        <f t="shared" si="1"/>
        <v>0.03677278577489129</v>
      </c>
      <c r="N20" s="102">
        <f t="shared" si="1"/>
        <v>0.02430108871487183</v>
      </c>
      <c r="O20" s="102">
        <f t="shared" si="1"/>
        <v>0.06969212917700356</v>
      </c>
      <c r="P20" s="102">
        <f t="shared" si="1"/>
        <v>0.043204669911831715</v>
      </c>
      <c r="Q20" s="102">
        <f t="shared" si="1"/>
        <v>0.06425339320377574</v>
      </c>
      <c r="R20" s="102">
        <f t="shared" si="1"/>
        <v>0.016203473526444877</v>
      </c>
      <c r="S20" s="102">
        <f t="shared" si="1"/>
        <v>0.009071128096688811</v>
      </c>
      <c r="T20" s="102">
        <f t="shared" si="1"/>
        <v>-0.008128094833595938</v>
      </c>
      <c r="U20" s="102">
        <f t="shared" si="1"/>
        <v>0.9252126702692234</v>
      </c>
      <c r="V20" s="102">
        <f t="shared" si="1"/>
        <v>0.07478732973077663</v>
      </c>
      <c r="W20" s="102">
        <f t="shared" si="1"/>
        <v>1</v>
      </c>
      <c r="X20" s="1"/>
      <c r="Y20" s="1"/>
      <c r="Z20" s="1"/>
      <c r="AA20" s="1"/>
      <c r="AB20" s="1"/>
      <c r="AC20" s="1"/>
    </row>
    <row r="21" spans="1:29" s="9" customFormat="1" ht="16.5">
      <c r="A21" s="27"/>
      <c r="B21" s="89">
        <v>2008</v>
      </c>
      <c r="C21" s="102">
        <f aca="true" t="shared" si="2" ref="C21:W21">+C9/$W9</f>
        <v>0.2682723857990195</v>
      </c>
      <c r="D21" s="102">
        <f t="shared" si="2"/>
        <v>0.013936148167881808</v>
      </c>
      <c r="E21" s="102">
        <f t="shared" si="2"/>
        <v>0.014174589947953838</v>
      </c>
      <c r="F21" s="102">
        <f t="shared" si="2"/>
        <v>0.11769800901821877</v>
      </c>
      <c r="G21" s="102">
        <f t="shared" si="2"/>
        <v>0.0289285563343092</v>
      </c>
      <c r="H21" s="102">
        <f t="shared" si="2"/>
        <v>0.0017992133279669637</v>
      </c>
      <c r="I21" s="102">
        <f t="shared" si="2"/>
        <v>0.015729898751784276</v>
      </c>
      <c r="J21" s="102">
        <f t="shared" si="2"/>
        <v>0.09774179090335643</v>
      </c>
      <c r="K21" s="102">
        <f t="shared" si="2"/>
        <v>0.08432965660278355</v>
      </c>
      <c r="L21" s="102">
        <f t="shared" si="2"/>
        <v>0.025001051512851213</v>
      </c>
      <c r="M21" s="102">
        <f t="shared" si="2"/>
        <v>0.038127030930352024</v>
      </c>
      <c r="N21" s="102">
        <f t="shared" si="2"/>
        <v>0.03356805627942681</v>
      </c>
      <c r="O21" s="102">
        <f t="shared" si="2"/>
        <v>0.07231966729523548</v>
      </c>
      <c r="P21" s="102">
        <f t="shared" si="2"/>
        <v>0.04367283754413236</v>
      </c>
      <c r="Q21" s="102">
        <f t="shared" si="2"/>
        <v>0.0614683863723395</v>
      </c>
      <c r="R21" s="102">
        <f t="shared" si="2"/>
        <v>0.01587327140475433</v>
      </c>
      <c r="S21" s="102">
        <f t="shared" si="2"/>
        <v>0.00896970215745868</v>
      </c>
      <c r="T21" s="102">
        <f t="shared" si="2"/>
        <v>-0.015538805976782177</v>
      </c>
      <c r="U21" s="102">
        <f t="shared" si="2"/>
        <v>0.9260714463730426</v>
      </c>
      <c r="V21" s="102">
        <f t="shared" si="2"/>
        <v>0.07392855362695742</v>
      </c>
      <c r="W21" s="102">
        <f t="shared" si="2"/>
        <v>1</v>
      </c>
      <c r="X21" s="1"/>
      <c r="Y21" s="1"/>
      <c r="Z21" s="1"/>
      <c r="AA21" s="1"/>
      <c r="AB21" s="1"/>
      <c r="AC21" s="1"/>
    </row>
    <row r="22" spans="1:29" s="9" customFormat="1" ht="16.5">
      <c r="A22" s="27"/>
      <c r="B22" s="89">
        <v>2009</v>
      </c>
      <c r="C22" s="102">
        <f aca="true" t="shared" si="3" ref="C22:W22">+C10/$W10</f>
        <v>0.26649885372196863</v>
      </c>
      <c r="D22" s="102">
        <f t="shared" si="3"/>
        <v>0.012512281933675038</v>
      </c>
      <c r="E22" s="102">
        <f t="shared" si="3"/>
        <v>0.014472394991008608</v>
      </c>
      <c r="F22" s="102">
        <f t="shared" si="3"/>
        <v>0.1106698077739684</v>
      </c>
      <c r="G22" s="102">
        <f t="shared" si="3"/>
        <v>0.0311734347970315</v>
      </c>
      <c r="H22" s="102">
        <f t="shared" si="3"/>
        <v>0.0017611666167910481</v>
      </c>
      <c r="I22" s="102">
        <f t="shared" si="3"/>
        <v>0.01849385063277497</v>
      </c>
      <c r="J22" s="102">
        <f t="shared" si="3"/>
        <v>0.09322951672889063</v>
      </c>
      <c r="K22" s="102">
        <f t="shared" si="3"/>
        <v>0.0926913227025776</v>
      </c>
      <c r="L22" s="102">
        <f t="shared" si="3"/>
        <v>0.024315268437103812</v>
      </c>
      <c r="M22" s="102">
        <f t="shared" si="3"/>
        <v>0.0377321697681181</v>
      </c>
      <c r="N22" s="102">
        <f t="shared" si="3"/>
        <v>0.030478512648493692</v>
      </c>
      <c r="O22" s="102">
        <f t="shared" si="3"/>
        <v>0.07215998196172443</v>
      </c>
      <c r="P22" s="102">
        <f t="shared" si="3"/>
        <v>0.04522292920992948</v>
      </c>
      <c r="Q22" s="102">
        <f t="shared" si="3"/>
        <v>0.06674376361357962</v>
      </c>
      <c r="R22" s="102">
        <f t="shared" si="3"/>
        <v>0.015952939489223092</v>
      </c>
      <c r="S22" s="102">
        <f t="shared" si="3"/>
        <v>0.008902403745911038</v>
      </c>
      <c r="T22" s="102">
        <f t="shared" si="3"/>
        <v>-0.015189244055435246</v>
      </c>
      <c r="U22" s="102">
        <f t="shared" si="3"/>
        <v>0.9278213547173344</v>
      </c>
      <c r="V22" s="102">
        <f t="shared" si="3"/>
        <v>0.07217864528266557</v>
      </c>
      <c r="W22" s="102">
        <f t="shared" si="3"/>
        <v>1</v>
      </c>
      <c r="X22" s="1"/>
      <c r="Y22" s="1"/>
      <c r="Z22" s="1"/>
      <c r="AA22" s="1"/>
      <c r="AB22" s="1"/>
      <c r="AC22" s="1"/>
    </row>
    <row r="23" spans="1:29" s="9" customFormat="1" ht="16.5">
      <c r="A23" s="27"/>
      <c r="B23" s="89">
        <v>2010</v>
      </c>
      <c r="C23" s="102">
        <f aca="true" t="shared" si="4" ref="C23:W23">+C11/$W11</f>
        <v>0.25938751791490383</v>
      </c>
      <c r="D23" s="102">
        <f t="shared" si="4"/>
        <v>0.015629079798787363</v>
      </c>
      <c r="E23" s="102">
        <f t="shared" si="4"/>
        <v>0.013977045635488978</v>
      </c>
      <c r="F23" s="102">
        <f t="shared" si="4"/>
        <v>0.10697728293391073</v>
      </c>
      <c r="G23" s="102">
        <f t="shared" si="4"/>
        <v>0.03009950453668165</v>
      </c>
      <c r="H23" s="102">
        <f t="shared" si="4"/>
        <v>0.0018440852617414762</v>
      </c>
      <c r="I23" s="102">
        <f t="shared" si="4"/>
        <v>0.019498937347640122</v>
      </c>
      <c r="J23" s="102">
        <f t="shared" si="4"/>
        <v>0.09882164113581916</v>
      </c>
      <c r="K23" s="102">
        <f t="shared" si="4"/>
        <v>0.09069388069325234</v>
      </c>
      <c r="L23" s="102">
        <f t="shared" si="4"/>
        <v>0.025504309003242128</v>
      </c>
      <c r="M23" s="102">
        <f t="shared" si="4"/>
        <v>0.03943109746133407</v>
      </c>
      <c r="N23" s="102">
        <f t="shared" si="4"/>
        <v>0.03638668463390095</v>
      </c>
      <c r="O23" s="102">
        <f t="shared" si="4"/>
        <v>0.072912199770487</v>
      </c>
      <c r="P23" s="102">
        <f t="shared" si="4"/>
        <v>0.04894999962119958</v>
      </c>
      <c r="Q23" s="102">
        <f t="shared" si="4"/>
        <v>0.06622043266735735</v>
      </c>
      <c r="R23" s="102">
        <f t="shared" si="4"/>
        <v>0.015949080391747833</v>
      </c>
      <c r="S23" s="102">
        <f t="shared" si="4"/>
        <v>0.008842238708751357</v>
      </c>
      <c r="T23" s="102">
        <f t="shared" si="4"/>
        <v>-0.019899740678615597</v>
      </c>
      <c r="U23" s="102">
        <f t="shared" si="4"/>
        <v>0.9312252768376303</v>
      </c>
      <c r="V23" s="102">
        <f t="shared" si="4"/>
        <v>0.06877472316236968</v>
      </c>
      <c r="W23" s="102">
        <f t="shared" si="4"/>
        <v>1</v>
      </c>
      <c r="X23" s="1"/>
      <c r="Y23" s="1"/>
      <c r="Z23" s="1"/>
      <c r="AA23" s="1"/>
      <c r="AB23" s="1"/>
      <c r="AC23" s="1"/>
    </row>
    <row r="24" spans="1:29" s="9" customFormat="1" ht="16.5">
      <c r="A24" s="27"/>
      <c r="B24" s="89">
        <v>2011</v>
      </c>
      <c r="C24" s="102">
        <f aca="true" t="shared" si="5" ref="C24:W24">+C12/$W12</f>
        <v>0.2512700307228138</v>
      </c>
      <c r="D24" s="102">
        <f t="shared" si="5"/>
        <v>0.016137267990208516</v>
      </c>
      <c r="E24" s="102">
        <f t="shared" si="5"/>
        <v>0.016509676539926358</v>
      </c>
      <c r="F24" s="102">
        <f t="shared" si="5"/>
        <v>0.10196220638138419</v>
      </c>
      <c r="G24" s="102">
        <f t="shared" si="5"/>
        <v>0.029423500048685356</v>
      </c>
      <c r="H24" s="102">
        <f t="shared" si="5"/>
        <v>0.0017560500992643453</v>
      </c>
      <c r="I24" s="102">
        <f t="shared" si="5"/>
        <v>0.01993950974804632</v>
      </c>
      <c r="J24" s="102">
        <f t="shared" si="5"/>
        <v>0.09755110605400537</v>
      </c>
      <c r="K24" s="102">
        <f t="shared" si="5"/>
        <v>0.08671022532385808</v>
      </c>
      <c r="L24" s="102">
        <f t="shared" si="5"/>
        <v>0.026167937865635475</v>
      </c>
      <c r="M24" s="102">
        <f t="shared" si="5"/>
        <v>0.039743117449757843</v>
      </c>
      <c r="N24" s="102">
        <f t="shared" si="5"/>
        <v>0.04841425585292524</v>
      </c>
      <c r="O24" s="102">
        <f t="shared" si="5"/>
        <v>0.0717142473582646</v>
      </c>
      <c r="P24" s="102">
        <f t="shared" si="5"/>
        <v>0.05270974473841083</v>
      </c>
      <c r="Q24" s="102">
        <f t="shared" si="5"/>
        <v>0.06818817541315773</v>
      </c>
      <c r="R24" s="102">
        <f t="shared" si="5"/>
        <v>0.014976240802212378</v>
      </c>
      <c r="S24" s="102">
        <f t="shared" si="5"/>
        <v>0.008653784743739824</v>
      </c>
      <c r="T24" s="102">
        <f t="shared" si="5"/>
        <v>-0.025234555631947736</v>
      </c>
      <c r="U24" s="102">
        <f t="shared" si="5"/>
        <v>0.9265925215003485</v>
      </c>
      <c r="V24" s="102">
        <f t="shared" si="5"/>
        <v>0.07340747849965146</v>
      </c>
      <c r="W24" s="102">
        <f t="shared" si="5"/>
        <v>1</v>
      </c>
      <c r="X24" s="1"/>
      <c r="Y24" s="1"/>
      <c r="Z24" s="1"/>
      <c r="AA24" s="1"/>
      <c r="AB24" s="1"/>
      <c r="AC24" s="1"/>
    </row>
    <row r="25" spans="1:29" s="9" customFormat="1" ht="16.5">
      <c r="A25" s="27"/>
      <c r="B25" s="89">
        <v>2012</v>
      </c>
      <c r="C25" s="102">
        <f aca="true" t="shared" si="6" ref="C25:W25">+C13/$W13</f>
        <v>0.2371822081673496</v>
      </c>
      <c r="D25" s="102">
        <f t="shared" si="6"/>
        <v>0.017215356513321053</v>
      </c>
      <c r="E25" s="102">
        <f t="shared" si="6"/>
        <v>0.025855522073334376</v>
      </c>
      <c r="F25" s="102">
        <f t="shared" si="6"/>
        <v>0.0951632387916133</v>
      </c>
      <c r="G25" s="102">
        <f t="shared" si="6"/>
        <v>0.02700165435931228</v>
      </c>
      <c r="H25" s="102">
        <f t="shared" si="6"/>
        <v>0.001758759704110505</v>
      </c>
      <c r="I25" s="102">
        <f t="shared" si="6"/>
        <v>0.01883974059613142</v>
      </c>
      <c r="J25" s="102">
        <f t="shared" si="6"/>
        <v>0.10433501871738664</v>
      </c>
      <c r="K25" s="102">
        <f t="shared" si="6"/>
        <v>0.08692047896543952</v>
      </c>
      <c r="L25" s="102">
        <f t="shared" si="6"/>
        <v>0.025184864455516178</v>
      </c>
      <c r="M25" s="102">
        <f t="shared" si="6"/>
        <v>0.03928120697467071</v>
      </c>
      <c r="N25" s="102">
        <f t="shared" si="6"/>
        <v>0.05014287976723805</v>
      </c>
      <c r="O25" s="102">
        <f t="shared" si="6"/>
        <v>0.07164633267739</v>
      </c>
      <c r="P25" s="102">
        <f t="shared" si="6"/>
        <v>0.05575403676672865</v>
      </c>
      <c r="Q25" s="102">
        <f t="shared" si="6"/>
        <v>0.07241639499239903</v>
      </c>
      <c r="R25" s="102">
        <f t="shared" si="6"/>
        <v>0.014437653333741824</v>
      </c>
      <c r="S25" s="102">
        <f t="shared" si="6"/>
        <v>0.008476816655889806</v>
      </c>
      <c r="T25" s="102">
        <f t="shared" si="6"/>
        <v>-0.024981713199858438</v>
      </c>
      <c r="U25" s="102">
        <f t="shared" si="6"/>
        <v>0.9266304503117145</v>
      </c>
      <c r="V25" s="102">
        <f t="shared" si="6"/>
        <v>0.0733695496882855</v>
      </c>
      <c r="W25" s="102">
        <f t="shared" si="6"/>
        <v>1</v>
      </c>
      <c r="X25" s="1"/>
      <c r="Y25" s="1"/>
      <c r="Z25" s="1"/>
      <c r="AA25" s="1"/>
      <c r="AB25" s="1"/>
      <c r="AC25" s="1"/>
    </row>
    <row r="26" spans="1:29" s="9" customFormat="1" ht="16.5">
      <c r="A26" s="27"/>
      <c r="B26" s="89">
        <v>2013</v>
      </c>
      <c r="C26" s="102">
        <f aca="true" t="shared" si="7" ref="C26:W26">+C14/$W14</f>
        <v>0.2252358149298054</v>
      </c>
      <c r="D26" s="102">
        <f t="shared" si="7"/>
        <v>0.01668596126898787</v>
      </c>
      <c r="E26" s="102">
        <f t="shared" si="7"/>
        <v>0.02791496459944352</v>
      </c>
      <c r="F26" s="102">
        <f t="shared" si="7"/>
        <v>0.09250264556261838</v>
      </c>
      <c r="G26" s="102">
        <f t="shared" si="7"/>
        <v>0.026590625384369192</v>
      </c>
      <c r="H26" s="102">
        <f t="shared" si="7"/>
        <v>0.0017405741704270047</v>
      </c>
      <c r="I26" s="102">
        <f t="shared" si="7"/>
        <v>0.01885330562005611</v>
      </c>
      <c r="J26" s="102">
        <f t="shared" si="7"/>
        <v>0.11232903084047123</v>
      </c>
      <c r="K26" s="102">
        <f t="shared" si="7"/>
        <v>0.08713937851885366</v>
      </c>
      <c r="L26" s="102">
        <f t="shared" si="7"/>
        <v>0.024891450424186657</v>
      </c>
      <c r="M26" s="102">
        <f t="shared" si="7"/>
        <v>0.04064427268539672</v>
      </c>
      <c r="N26" s="102">
        <f t="shared" si="7"/>
        <v>0.05357106440278751</v>
      </c>
      <c r="O26" s="102">
        <f t="shared" si="7"/>
        <v>0.07091398746788433</v>
      </c>
      <c r="P26" s="102">
        <f t="shared" si="7"/>
        <v>0.05397398254149789</v>
      </c>
      <c r="Q26" s="102">
        <f t="shared" si="7"/>
        <v>0.06960255679802796</v>
      </c>
      <c r="R26" s="102">
        <f t="shared" si="7"/>
        <v>0.013029324297206291</v>
      </c>
      <c r="S26" s="102">
        <f t="shared" si="7"/>
        <v>0.00828795630492284</v>
      </c>
      <c r="T26" s="102">
        <f t="shared" si="7"/>
        <v>-0.027550024970762883</v>
      </c>
      <c r="U26" s="102">
        <f t="shared" si="7"/>
        <v>0.9163568708461797</v>
      </c>
      <c r="V26" s="102">
        <f t="shared" si="7"/>
        <v>0.08364312915382029</v>
      </c>
      <c r="W26" s="102">
        <f t="shared" si="7"/>
        <v>1</v>
      </c>
      <c r="X26" s="1"/>
      <c r="Y26" s="1"/>
      <c r="Z26" s="1"/>
      <c r="AA26" s="1"/>
      <c r="AB26" s="1"/>
      <c r="AC26" s="1"/>
    </row>
    <row r="27" spans="1:29" s="9" customFormat="1" ht="16.5">
      <c r="A27" s="27"/>
      <c r="B27" s="89">
        <v>2014</v>
      </c>
      <c r="C27" s="102">
        <f aca="true" t="shared" si="8" ref="C27:W27">+C15/$W15</f>
        <v>0.21759843501688708</v>
      </c>
      <c r="D27" s="102">
        <f t="shared" si="8"/>
        <v>0.015963496732457567</v>
      </c>
      <c r="E27" s="102">
        <f t="shared" si="8"/>
        <v>0.03237756428013375</v>
      </c>
      <c r="F27" s="102">
        <f t="shared" si="8"/>
        <v>0.08831464027892762</v>
      </c>
      <c r="G27" s="102">
        <f t="shared" si="8"/>
        <v>0.026064995786245188</v>
      </c>
      <c r="H27" s="102">
        <f t="shared" si="8"/>
        <v>0.0016582275907694895</v>
      </c>
      <c r="I27" s="102">
        <f t="shared" si="8"/>
        <v>0.019668376610595166</v>
      </c>
      <c r="J27" s="102">
        <f t="shared" si="8"/>
        <v>0.11426957763640308</v>
      </c>
      <c r="K27" s="102">
        <f t="shared" si="8"/>
        <v>0.08435239864635438</v>
      </c>
      <c r="L27" s="102">
        <f t="shared" si="8"/>
        <v>0.02429471775139433</v>
      </c>
      <c r="M27" s="102">
        <f t="shared" si="8"/>
        <v>0.040686048730637255</v>
      </c>
      <c r="N27" s="102">
        <f t="shared" si="8"/>
        <v>0.05732097904398546</v>
      </c>
      <c r="O27" s="102">
        <f t="shared" si="8"/>
        <v>0.07105523933797013</v>
      </c>
      <c r="P27" s="102">
        <f t="shared" si="8"/>
        <v>0.05553479773102991</v>
      </c>
      <c r="Q27" s="102">
        <f t="shared" si="8"/>
        <v>0.06969647055561773</v>
      </c>
      <c r="R27" s="102">
        <f t="shared" si="8"/>
        <v>0.014148726406242616</v>
      </c>
      <c r="S27" s="102">
        <f t="shared" si="8"/>
        <v>0.008101473197592331</v>
      </c>
      <c r="T27" s="102">
        <f t="shared" si="8"/>
        <v>-0.02531179362304772</v>
      </c>
      <c r="U27" s="102">
        <f t="shared" si="8"/>
        <v>0.9157943717101954</v>
      </c>
      <c r="V27" s="102">
        <f t="shared" si="8"/>
        <v>0.08420562828980464</v>
      </c>
      <c r="W27" s="102">
        <f t="shared" si="8"/>
        <v>1</v>
      </c>
      <c r="X27" s="1"/>
      <c r="Y27" s="1"/>
      <c r="Z27" s="1"/>
      <c r="AA27" s="1"/>
      <c r="AB27" s="1"/>
      <c r="AC27" s="1"/>
    </row>
    <row r="28" spans="1:29" s="9" customFormat="1" ht="16.5">
      <c r="A28" s="27"/>
      <c r="B28" s="89">
        <v>2015</v>
      </c>
      <c r="C28" s="102">
        <f aca="true" t="shared" si="9" ref="C28:W28">+C16/$W16</f>
        <v>0.21051641017882028</v>
      </c>
      <c r="D28" s="102">
        <f t="shared" si="9"/>
        <v>0.01564549137707511</v>
      </c>
      <c r="E28" s="102">
        <f t="shared" si="9"/>
        <v>0.03719542115170242</v>
      </c>
      <c r="F28" s="102">
        <f t="shared" si="9"/>
        <v>0.08986614441215393</v>
      </c>
      <c r="G28" s="102">
        <f t="shared" si="9"/>
        <v>0.027434731615798732</v>
      </c>
      <c r="H28" s="102">
        <f t="shared" si="9"/>
        <v>0.0015889094869332016</v>
      </c>
      <c r="I28" s="102">
        <f t="shared" si="9"/>
        <v>0.020660959105634983</v>
      </c>
      <c r="J28" s="102">
        <f t="shared" si="9"/>
        <v>0.11192805257475269</v>
      </c>
      <c r="K28" s="102">
        <f t="shared" si="9"/>
        <v>0.08516903212400384</v>
      </c>
      <c r="L28" s="102">
        <f t="shared" si="9"/>
        <v>0.02464872637220431</v>
      </c>
      <c r="M28" s="102">
        <f t="shared" si="9"/>
        <v>0.042204304052799</v>
      </c>
      <c r="N28" s="102">
        <f t="shared" si="9"/>
        <v>0.05694030190891712</v>
      </c>
      <c r="O28" s="102">
        <f t="shared" si="9"/>
        <v>0.07165516222924051</v>
      </c>
      <c r="P28" s="102">
        <f t="shared" si="9"/>
        <v>0.05981338296221714</v>
      </c>
      <c r="Q28" s="102">
        <f t="shared" si="9"/>
        <v>0.07022858834734945</v>
      </c>
      <c r="R28" s="102">
        <f t="shared" si="9"/>
        <v>0.014623705467200614</v>
      </c>
      <c r="S28" s="102">
        <f t="shared" si="9"/>
        <v>0.008009248663178174</v>
      </c>
      <c r="T28" s="102">
        <f t="shared" si="9"/>
        <v>-0.029101237708491375</v>
      </c>
      <c r="U28" s="102">
        <f t="shared" si="9"/>
        <v>0.9190273343214901</v>
      </c>
      <c r="V28" s="102">
        <f t="shared" si="9"/>
        <v>0.08097266567850987</v>
      </c>
      <c r="W28" s="102">
        <f t="shared" si="9"/>
        <v>1</v>
      </c>
      <c r="X28" s="1"/>
      <c r="Y28" s="1"/>
      <c r="Z28" s="1"/>
      <c r="AA28" s="1"/>
      <c r="AB28" s="1"/>
      <c r="AC28" s="1"/>
    </row>
    <row r="29" spans="1:29" s="9" customFormat="1" ht="16.5">
      <c r="A29" s="27"/>
      <c r="B29" s="89">
        <v>2016</v>
      </c>
      <c r="C29" s="25"/>
      <c r="D29" s="25"/>
      <c r="E29" s="25"/>
      <c r="F29" s="25"/>
      <c r="G29" s="25"/>
      <c r="H29" s="25"/>
      <c r="I29" s="25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9" customFormat="1" ht="16.5">
      <c r="A30" s="27"/>
      <c r="B30" s="89"/>
      <c r="C30" s="25"/>
      <c r="D30" s="25"/>
      <c r="E30" s="25"/>
      <c r="F30" s="25"/>
      <c r="G30" s="25"/>
      <c r="H30" s="25"/>
      <c r="I30" s="25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9" customFormat="1" ht="16.5">
      <c r="A31" s="120" t="s">
        <v>87</v>
      </c>
      <c r="B31" s="92"/>
      <c r="C31" s="25"/>
      <c r="D31" s="25"/>
      <c r="E31" s="25"/>
      <c r="F31" s="25"/>
      <c r="G31" s="25"/>
      <c r="H31" s="25"/>
      <c r="I31" s="25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s="9" customFormat="1" ht="16.5">
      <c r="B32" s="89">
        <v>2008</v>
      </c>
      <c r="C32" s="102">
        <f aca="true" t="shared" si="10" ref="C32:W32">+C9/C8-1</f>
        <v>0.05616228672525425</v>
      </c>
      <c r="D32" s="102">
        <f t="shared" si="10"/>
        <v>0.42730674142695646</v>
      </c>
      <c r="E32" s="102">
        <f t="shared" si="10"/>
        <v>0.07141914871746735</v>
      </c>
      <c r="F32" s="102">
        <f t="shared" si="10"/>
        <v>-0.0275908295295626</v>
      </c>
      <c r="G32" s="102">
        <f t="shared" si="10"/>
        <v>0.259933623251005</v>
      </c>
      <c r="H32" s="102">
        <f t="shared" si="10"/>
        <v>0.3251729948349351</v>
      </c>
      <c r="I32" s="102">
        <f t="shared" si="10"/>
        <v>0.17100183498262678</v>
      </c>
      <c r="J32" s="102">
        <f t="shared" si="10"/>
        <v>0.1075928057248714</v>
      </c>
      <c r="K32" s="102">
        <f t="shared" si="10"/>
        <v>0.05660180290634553</v>
      </c>
      <c r="L32" s="102">
        <f t="shared" si="10"/>
        <v>0.09186225621905497</v>
      </c>
      <c r="M32" s="102">
        <f t="shared" si="10"/>
        <v>0.10812175481914843</v>
      </c>
      <c r="N32" s="102">
        <f t="shared" si="10"/>
        <v>0.47632335365139666</v>
      </c>
      <c r="O32" s="102">
        <f t="shared" si="10"/>
        <v>0.10905660509090542</v>
      </c>
      <c r="P32" s="102">
        <f t="shared" si="10"/>
        <v>0.08034320519401938</v>
      </c>
      <c r="Q32" s="102">
        <f t="shared" si="10"/>
        <v>0.022437502826305966</v>
      </c>
      <c r="R32" s="102">
        <f t="shared" si="10"/>
        <v>0.046982310782113235</v>
      </c>
      <c r="S32" s="102">
        <f t="shared" si="10"/>
        <v>0.05681203068824292</v>
      </c>
      <c r="T32" s="102">
        <f t="shared" si="10"/>
        <v>1.0431954274045325</v>
      </c>
      <c r="U32" s="102">
        <f t="shared" si="10"/>
        <v>0.06975407199080941</v>
      </c>
      <c r="V32" s="102">
        <f t="shared" si="10"/>
        <v>0.05648955688221102</v>
      </c>
      <c r="W32" s="102">
        <f t="shared" si="10"/>
        <v>0.06876205432566374</v>
      </c>
      <c r="X32" s="1"/>
      <c r="Y32" s="1"/>
      <c r="Z32" s="1"/>
      <c r="AA32" s="1"/>
      <c r="AB32" s="1"/>
      <c r="AC32" s="1"/>
    </row>
    <row r="33" spans="1:29" s="9" customFormat="1" ht="16.5">
      <c r="A33" s="108"/>
      <c r="B33" s="89">
        <v>2009</v>
      </c>
      <c r="C33" s="102">
        <f aca="true" t="shared" si="11" ref="C33:W33">+C10/C9-1</f>
        <v>0.056483787821294706</v>
      </c>
      <c r="D33" s="102">
        <f t="shared" si="11"/>
        <v>-0.04514543281506167</v>
      </c>
      <c r="E33" s="102">
        <f t="shared" si="11"/>
        <v>0.08585882701418712</v>
      </c>
      <c r="F33" s="102">
        <f t="shared" si="11"/>
        <v>8.064685383057935E-06</v>
      </c>
      <c r="G33" s="102">
        <f t="shared" si="11"/>
        <v>0.14604417801107372</v>
      </c>
      <c r="H33" s="102">
        <f t="shared" si="11"/>
        <v>0.04102521397294279</v>
      </c>
      <c r="I33" s="102">
        <f t="shared" si="11"/>
        <v>0.25038824348696465</v>
      </c>
      <c r="J33" s="102">
        <f t="shared" si="11"/>
        <v>0.014417199133113012</v>
      </c>
      <c r="K33" s="102">
        <f t="shared" si="11"/>
        <v>0.16896689164839374</v>
      </c>
      <c r="L33" s="102">
        <f t="shared" si="11"/>
        <v>0.03434223088919586</v>
      </c>
      <c r="M33" s="102">
        <f t="shared" si="11"/>
        <v>0.05250036774539368</v>
      </c>
      <c r="N33" s="102">
        <f t="shared" si="11"/>
        <v>-0.034369358987925036</v>
      </c>
      <c r="O33" s="102">
        <f t="shared" si="11"/>
        <v>0.061166325022822265</v>
      </c>
      <c r="P33" s="102">
        <f t="shared" si="11"/>
        <v>0.1012622247084578</v>
      </c>
      <c r="Q33" s="102">
        <f t="shared" si="11"/>
        <v>0.15478821518242292</v>
      </c>
      <c r="R33" s="102">
        <f t="shared" si="11"/>
        <v>0.06885240581298957</v>
      </c>
      <c r="S33" s="102">
        <f t="shared" si="11"/>
        <v>0.05553521655436322</v>
      </c>
      <c r="T33" s="102">
        <f t="shared" si="11"/>
        <v>0.03958972758578594</v>
      </c>
      <c r="U33" s="102">
        <f t="shared" si="11"/>
        <v>0.06552423840072596</v>
      </c>
      <c r="V33" s="102">
        <f t="shared" si="11"/>
        <v>0.03834094567200852</v>
      </c>
      <c r="W33" s="102">
        <f t="shared" si="11"/>
        <v>0.06351461688647375</v>
      </c>
      <c r="X33" s="1"/>
      <c r="Y33" s="1"/>
      <c r="Z33" s="1"/>
      <c r="AA33" s="1"/>
      <c r="AB33" s="1"/>
      <c r="AC33" s="1"/>
    </row>
    <row r="34" spans="1:29" s="9" customFormat="1" ht="16.5">
      <c r="A34" s="108"/>
      <c r="B34" s="89">
        <v>2010</v>
      </c>
      <c r="C34" s="102">
        <f aca="true" t="shared" si="12" ref="C34:W34">+C11/C10-1</f>
        <v>0.03840844211545891</v>
      </c>
      <c r="D34" s="102">
        <f t="shared" si="12"/>
        <v>0.33263547224572587</v>
      </c>
      <c r="E34" s="102">
        <f t="shared" si="12"/>
        <v>0.03036110988572882</v>
      </c>
      <c r="F34" s="102">
        <f t="shared" si="12"/>
        <v>0.03128069916680709</v>
      </c>
      <c r="G34" s="102">
        <f t="shared" si="12"/>
        <v>0.030123208814406777</v>
      </c>
      <c r="H34" s="102">
        <f t="shared" si="12"/>
        <v>0.11710767172427672</v>
      </c>
      <c r="I34" s="102">
        <f t="shared" si="12"/>
        <v>0.12485898154123021</v>
      </c>
      <c r="J34" s="102">
        <f t="shared" si="12"/>
        <v>0.13087111449531275</v>
      </c>
      <c r="K34" s="102">
        <f t="shared" si="12"/>
        <v>0.04388675661274455</v>
      </c>
      <c r="L34" s="102">
        <f t="shared" si="12"/>
        <v>0.11904866957945437</v>
      </c>
      <c r="M34" s="102">
        <f t="shared" si="12"/>
        <v>0.1149145086680512</v>
      </c>
      <c r="N34" s="102">
        <f t="shared" si="12"/>
        <v>0.2736884169026417</v>
      </c>
      <c r="O34" s="102">
        <f t="shared" si="12"/>
        <v>0.07799877507287878</v>
      </c>
      <c r="P34" s="102">
        <f t="shared" si="12"/>
        <v>0.15480454804796828</v>
      </c>
      <c r="Q34" s="102">
        <f t="shared" si="12"/>
        <v>0.0585120436305504</v>
      </c>
      <c r="R34" s="102">
        <f t="shared" si="12"/>
        <v>0.06661923525306057</v>
      </c>
      <c r="S34" s="102">
        <f t="shared" si="12"/>
        <v>0.05966705069734202</v>
      </c>
      <c r="T34" s="102">
        <f t="shared" si="12"/>
        <v>0.3977378922216386</v>
      </c>
      <c r="U34" s="102">
        <f t="shared" si="12"/>
        <v>0.07079139863935247</v>
      </c>
      <c r="V34" s="102">
        <f t="shared" si="12"/>
        <v>0.016563720867695197</v>
      </c>
      <c r="W34" s="102">
        <f t="shared" si="12"/>
        <v>0.06687731832096944</v>
      </c>
      <c r="X34" s="1"/>
      <c r="Y34" s="1"/>
      <c r="Z34" s="1"/>
      <c r="AA34" s="1"/>
      <c r="AB34" s="1"/>
      <c r="AC34" s="1"/>
    </row>
    <row r="35" spans="1:29" s="9" customFormat="1" ht="16.5">
      <c r="A35" s="108"/>
      <c r="B35" s="89">
        <v>2011</v>
      </c>
      <c r="C35" s="102">
        <f aca="true" t="shared" si="13" ref="C35:W35">+C12/C11-1</f>
        <v>0.03765379804809843</v>
      </c>
      <c r="D35" s="102">
        <f t="shared" si="13"/>
        <v>0.10600594992254186</v>
      </c>
      <c r="E35" s="102">
        <f t="shared" si="13"/>
        <v>0.2652724213602897</v>
      </c>
      <c r="F35" s="102">
        <f t="shared" si="13"/>
        <v>0.02095951742733182</v>
      </c>
      <c r="G35" s="102">
        <f t="shared" si="13"/>
        <v>0.047118533311005795</v>
      </c>
      <c r="H35" s="102">
        <f t="shared" si="13"/>
        <v>0.0200389737252904</v>
      </c>
      <c r="I35" s="102">
        <f t="shared" si="13"/>
        <v>0.09537895519084261</v>
      </c>
      <c r="J35" s="102">
        <f t="shared" si="13"/>
        <v>0.05740411575238458</v>
      </c>
      <c r="K35" s="102">
        <f t="shared" si="13"/>
        <v>0.024125523959140915</v>
      </c>
      <c r="L35" s="102">
        <f t="shared" si="13"/>
        <v>0.09904835088443997</v>
      </c>
      <c r="M35" s="102">
        <f t="shared" si="13"/>
        <v>0.07965232924869836</v>
      </c>
      <c r="N35" s="102">
        <f t="shared" si="13"/>
        <v>0.42525192023509883</v>
      </c>
      <c r="O35" s="102">
        <f t="shared" si="13"/>
        <v>0.05357657067906785</v>
      </c>
      <c r="P35" s="102">
        <f t="shared" si="13"/>
        <v>0.15345081655343185</v>
      </c>
      <c r="Q35" s="102">
        <f t="shared" si="13"/>
        <v>0.10300610516281283</v>
      </c>
      <c r="R35" s="102">
        <f t="shared" si="13"/>
        <v>0.005837974286880598</v>
      </c>
      <c r="S35" s="102">
        <f t="shared" si="13"/>
        <v>0.04834617195706792</v>
      </c>
      <c r="T35" s="102">
        <f t="shared" si="13"/>
        <v>0.35834192401894427</v>
      </c>
      <c r="U35" s="102">
        <f t="shared" si="13"/>
        <v>0.06584706953933761</v>
      </c>
      <c r="V35" s="102">
        <f t="shared" si="13"/>
        <v>0.14333188783420225</v>
      </c>
      <c r="W35" s="102">
        <f t="shared" si="13"/>
        <v>0.07117606646685348</v>
      </c>
      <c r="X35" s="1"/>
      <c r="Y35" s="1"/>
      <c r="Z35" s="1"/>
      <c r="AA35" s="1"/>
      <c r="AB35" s="1"/>
      <c r="AC35" s="1"/>
    </row>
    <row r="36" spans="1:29" s="9" customFormat="1" ht="16.5">
      <c r="A36" s="108"/>
      <c r="B36" s="89">
        <v>2012</v>
      </c>
      <c r="C36" s="102">
        <f aca="true" t="shared" si="14" ref="C36:W36">+C13/C12-1</f>
        <v>0.011879624238403608</v>
      </c>
      <c r="D36" s="102">
        <f t="shared" si="14"/>
        <v>0.1435981529140875</v>
      </c>
      <c r="E36" s="102">
        <f t="shared" si="14"/>
        <v>0.6788124547936476</v>
      </c>
      <c r="F36" s="102">
        <f t="shared" si="14"/>
        <v>0.0005007657582958291</v>
      </c>
      <c r="G36" s="102">
        <f t="shared" si="14"/>
        <v>-0.0162528737320623</v>
      </c>
      <c r="H36" s="102">
        <f t="shared" si="14"/>
        <v>0.07363593825107184</v>
      </c>
      <c r="I36" s="102">
        <f t="shared" si="14"/>
        <v>0.0128564036719645</v>
      </c>
      <c r="J36" s="102">
        <f t="shared" si="14"/>
        <v>0.1465297706612978</v>
      </c>
      <c r="K36" s="102">
        <f t="shared" si="14"/>
        <v>0.07458118369400513</v>
      </c>
      <c r="L36" s="102">
        <f t="shared" si="14"/>
        <v>0.03170979459776668</v>
      </c>
      <c r="M36" s="102">
        <f t="shared" si="14"/>
        <v>0.05952285456076156</v>
      </c>
      <c r="N36" s="102">
        <f t="shared" si="14"/>
        <v>0.11025681355865657</v>
      </c>
      <c r="O36" s="102">
        <f t="shared" si="14"/>
        <v>0.07096667223150033</v>
      </c>
      <c r="P36" s="102">
        <f t="shared" si="14"/>
        <v>0.13389499870091592</v>
      </c>
      <c r="Q36" s="102">
        <f t="shared" si="14"/>
        <v>0.1384534225467562</v>
      </c>
      <c r="R36" s="102">
        <f t="shared" si="14"/>
        <v>0.03343039517010471</v>
      </c>
      <c r="S36" s="102">
        <f t="shared" si="14"/>
        <v>0.05006005354345189</v>
      </c>
      <c r="T36" s="102">
        <f t="shared" si="14"/>
        <v>0.061240932094675626</v>
      </c>
      <c r="U36" s="102">
        <f t="shared" si="14"/>
        <v>0.07202573844084537</v>
      </c>
      <c r="V36" s="102">
        <f t="shared" si="14"/>
        <v>0.07142797744862217</v>
      </c>
      <c r="W36" s="102">
        <f t="shared" si="14"/>
        <v>0.07198185831366088</v>
      </c>
      <c r="X36" s="1"/>
      <c r="Y36" s="1"/>
      <c r="Z36" s="1"/>
      <c r="AA36" s="1"/>
      <c r="AB36" s="1"/>
      <c r="AC36" s="1"/>
    </row>
    <row r="37" spans="2:29" s="9" customFormat="1" ht="16.5">
      <c r="B37" s="89">
        <v>2013</v>
      </c>
      <c r="C37" s="102">
        <f aca="true" t="shared" si="15" ref="C37:W37">+C14/C13-1</f>
        <v>0.017451710915448615</v>
      </c>
      <c r="D37" s="102">
        <f t="shared" si="15"/>
        <v>0.03846933194092994</v>
      </c>
      <c r="E37" s="102">
        <f t="shared" si="15"/>
        <v>0.15675726361911058</v>
      </c>
      <c r="F37" s="102">
        <f t="shared" si="15"/>
        <v>0.041461942726087386</v>
      </c>
      <c r="G37" s="102">
        <f t="shared" si="15"/>
        <v>0.05510733736225437</v>
      </c>
      <c r="H37" s="102">
        <f t="shared" si="15"/>
        <v>0.060338408272387456</v>
      </c>
      <c r="I37" s="102">
        <f t="shared" si="15"/>
        <v>0.07218827642408021</v>
      </c>
      <c r="J37" s="102">
        <f t="shared" si="15"/>
        <v>0.15350738372149486</v>
      </c>
      <c r="K37" s="102">
        <f t="shared" si="15"/>
        <v>0.07411507701029629</v>
      </c>
      <c r="L37" s="102">
        <f t="shared" si="15"/>
        <v>0.05893438609018031</v>
      </c>
      <c r="M37" s="102">
        <f t="shared" si="15"/>
        <v>0.1085952105836816</v>
      </c>
      <c r="N37" s="102">
        <f t="shared" si="15"/>
        <v>0.144667805808677</v>
      </c>
      <c r="O37" s="102">
        <f t="shared" si="15"/>
        <v>0.06046516304857841</v>
      </c>
      <c r="P37" s="102">
        <f t="shared" si="15"/>
        <v>0.03720980201233548</v>
      </c>
      <c r="Q37" s="102">
        <f t="shared" si="15"/>
        <v>0.02978546470671395</v>
      </c>
      <c r="R37" s="102">
        <f t="shared" si="15"/>
        <v>-0.033095126245952344</v>
      </c>
      <c r="S37" s="102">
        <f t="shared" si="15"/>
        <v>0.0475460607801077</v>
      </c>
      <c r="T37" s="102">
        <f t="shared" si="15"/>
        <v>0.18156670303871691</v>
      </c>
      <c r="U37" s="102">
        <f t="shared" si="15"/>
        <v>0.05953800253592045</v>
      </c>
      <c r="V37" s="102">
        <f t="shared" si="15"/>
        <v>0.22144209575491836</v>
      </c>
      <c r="W37" s="102">
        <f t="shared" si="15"/>
        <v>0.07141683294808865</v>
      </c>
      <c r="X37" s="1"/>
      <c r="Y37" s="1"/>
      <c r="Z37" s="1"/>
      <c r="AA37" s="1"/>
      <c r="AB37" s="1"/>
      <c r="AC37" s="1"/>
    </row>
    <row r="38" spans="2:23" ht="16.5">
      <c r="B38" s="89">
        <v>2014</v>
      </c>
      <c r="C38" s="102">
        <f aca="true" t="shared" si="16" ref="C38:W38">+C15/C14-1</f>
        <v>0.03800815958928849</v>
      </c>
      <c r="D38" s="102">
        <f t="shared" si="16"/>
        <v>0.027919833072313827</v>
      </c>
      <c r="E38" s="102">
        <f t="shared" si="16"/>
        <v>0.2462051506609193</v>
      </c>
      <c r="F38" s="102">
        <f t="shared" si="16"/>
        <v>0.02579599636397023</v>
      </c>
      <c r="G38" s="102">
        <f t="shared" si="16"/>
        <v>0.05320171227049508</v>
      </c>
      <c r="H38" s="102">
        <f t="shared" si="16"/>
        <v>0.02360889596163651</v>
      </c>
      <c r="I38" s="102">
        <f t="shared" si="16"/>
        <v>0.12089119324404929</v>
      </c>
      <c r="J38" s="102">
        <f t="shared" si="16"/>
        <v>0.09300225848158972</v>
      </c>
      <c r="K38" s="102">
        <f t="shared" si="16"/>
        <v>0.04007684423102709</v>
      </c>
      <c r="L38" s="102">
        <f t="shared" si="16"/>
        <v>0.04868269941650083</v>
      </c>
      <c r="M38" s="102">
        <f t="shared" si="16"/>
        <v>0.07554505426350255</v>
      </c>
      <c r="N38" s="102">
        <f t="shared" si="16"/>
        <v>0.14965034282970047</v>
      </c>
      <c r="O38" s="102">
        <f t="shared" si="16"/>
        <v>0.07658084754026473</v>
      </c>
      <c r="P38" s="102">
        <f t="shared" si="16"/>
        <v>0.10551128257821918</v>
      </c>
      <c r="Q38" s="102">
        <f t="shared" si="16"/>
        <v>0.07589042272131041</v>
      </c>
      <c r="R38" s="102">
        <f t="shared" si="16"/>
        <v>0.16675025389803522</v>
      </c>
      <c r="S38" s="102">
        <f t="shared" si="16"/>
        <v>0.050265248981996136</v>
      </c>
      <c r="T38" s="102">
        <f t="shared" si="16"/>
        <v>-0.012849492572306165</v>
      </c>
      <c r="U38" s="102">
        <f t="shared" si="16"/>
        <v>0.07378115713583844</v>
      </c>
      <c r="V38" s="102">
        <f t="shared" si="16"/>
        <v>0.08166629691576799</v>
      </c>
      <c r="W38" s="102">
        <f t="shared" si="16"/>
        <v>0.07444069490084693</v>
      </c>
    </row>
    <row r="39" spans="2:23" ht="16.5">
      <c r="B39" s="89">
        <v>2015</v>
      </c>
      <c r="C39" s="102">
        <f aca="true" t="shared" si="17" ref="C39:W39">+C16/C15-1</f>
        <v>0.03139747296482587</v>
      </c>
      <c r="D39" s="102">
        <f t="shared" si="17"/>
        <v>0.04485747683482555</v>
      </c>
      <c r="E39" s="102">
        <f t="shared" si="17"/>
        <v>0.2247323266046677</v>
      </c>
      <c r="F39" s="102">
        <f t="shared" si="17"/>
        <v>0.08482398797211022</v>
      </c>
      <c r="G39" s="102">
        <f t="shared" si="17"/>
        <v>0.12211904103097204</v>
      </c>
      <c r="H39" s="102">
        <f t="shared" si="17"/>
        <v>0.021529460601834804</v>
      </c>
      <c r="I39" s="102">
        <f t="shared" si="17"/>
        <v>0.11989637136202158</v>
      </c>
      <c r="J39" s="102">
        <f t="shared" si="17"/>
        <v>0.044249318191334375</v>
      </c>
      <c r="K39" s="102">
        <f t="shared" si="17"/>
        <v>0.07641601376984442</v>
      </c>
      <c r="L39" s="102">
        <f t="shared" si="17"/>
        <v>0.08162944310543319</v>
      </c>
      <c r="M39" s="102">
        <f t="shared" si="17"/>
        <v>0.10587770655265594</v>
      </c>
      <c r="N39" s="102">
        <f t="shared" si="17"/>
        <v>0.05901482779856937</v>
      </c>
      <c r="O39" s="102">
        <f t="shared" si="17"/>
        <v>0.07509601454103998</v>
      </c>
      <c r="P39" s="102">
        <f t="shared" si="17"/>
        <v>0.1482304155179548</v>
      </c>
      <c r="Q39" s="102">
        <f t="shared" si="17"/>
        <v>0.07423433146000935</v>
      </c>
      <c r="R39" s="102">
        <f t="shared" si="17"/>
        <v>0.10188420493058592</v>
      </c>
      <c r="S39" s="102">
        <f t="shared" si="17"/>
        <v>0.05395884485601998</v>
      </c>
      <c r="T39" s="102">
        <f t="shared" si="17"/>
        <v>0.2257006446057015</v>
      </c>
      <c r="U39" s="102">
        <f t="shared" si="17"/>
        <v>0.0698584802853337</v>
      </c>
      <c r="V39" s="102">
        <f t="shared" si="17"/>
        <v>0.02516363211716821</v>
      </c>
      <c r="W39" s="102">
        <f t="shared" si="17"/>
        <v>0.06609492251401594</v>
      </c>
    </row>
    <row r="40" spans="2:23" ht="16.5">
      <c r="B40" s="89">
        <v>2016</v>
      </c>
      <c r="C40" s="102">
        <f aca="true" t="shared" si="18" ref="C40:W40">+C17/C16-1</f>
        <v>-1</v>
      </c>
      <c r="D40" s="102">
        <f t="shared" si="18"/>
        <v>-1</v>
      </c>
      <c r="E40" s="102">
        <f t="shared" si="18"/>
        <v>-1</v>
      </c>
      <c r="F40" s="102">
        <f t="shared" si="18"/>
        <v>-1</v>
      </c>
      <c r="G40" s="102">
        <f t="shared" si="18"/>
        <v>-1</v>
      </c>
      <c r="H40" s="102">
        <f t="shared" si="18"/>
        <v>-1</v>
      </c>
      <c r="I40" s="102">
        <f t="shared" si="18"/>
        <v>-1</v>
      </c>
      <c r="J40" s="102">
        <f t="shared" si="18"/>
        <v>-1</v>
      </c>
      <c r="K40" s="102">
        <f t="shared" si="18"/>
        <v>-1</v>
      </c>
      <c r="L40" s="102">
        <f t="shared" si="18"/>
        <v>-1</v>
      </c>
      <c r="M40" s="102">
        <f t="shared" si="18"/>
        <v>-1</v>
      </c>
      <c r="N40" s="102">
        <f t="shared" si="18"/>
        <v>-1</v>
      </c>
      <c r="O40" s="102">
        <f t="shared" si="18"/>
        <v>-1</v>
      </c>
      <c r="P40" s="102">
        <f t="shared" si="18"/>
        <v>-1</v>
      </c>
      <c r="Q40" s="102">
        <f t="shared" si="18"/>
        <v>-1</v>
      </c>
      <c r="R40" s="102">
        <f t="shared" si="18"/>
        <v>-1</v>
      </c>
      <c r="S40" s="102">
        <f t="shared" si="18"/>
        <v>-1</v>
      </c>
      <c r="T40" s="102">
        <f t="shared" si="18"/>
        <v>-1</v>
      </c>
      <c r="U40" s="102">
        <f t="shared" si="18"/>
        <v>-1</v>
      </c>
      <c r="V40" s="102">
        <f t="shared" si="18"/>
        <v>-1</v>
      </c>
      <c r="W40" s="102">
        <f t="shared" si="18"/>
        <v>-1</v>
      </c>
    </row>
    <row r="41" spans="2:23" ht="16.5">
      <c r="B41" s="89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</row>
    <row r="42" ht="16.5">
      <c r="A42" s="120" t="s">
        <v>88</v>
      </c>
    </row>
    <row r="43" spans="2:23" ht="16.5">
      <c r="B43" s="89">
        <v>2008</v>
      </c>
      <c r="C43" s="102">
        <f>+C21*C32</f>
        <v>0.01506679065171256</v>
      </c>
      <c r="D43" s="102">
        <f aca="true" t="shared" si="19" ref="D43:W43">+D21*D32</f>
        <v>0.005955010061660825</v>
      </c>
      <c r="E43" s="102">
        <f t="shared" si="19"/>
        <v>0.001012337147502033</v>
      </c>
      <c r="F43" s="102">
        <f t="shared" si="19"/>
        <v>-0.0032473857027905955</v>
      </c>
      <c r="G43" s="102">
        <f t="shared" si="19"/>
        <v>0.007519504463397802</v>
      </c>
      <c r="H43" s="102">
        <f t="shared" si="19"/>
        <v>0.0005850555862019479</v>
      </c>
      <c r="I43" s="102">
        <f t="shared" si="19"/>
        <v>0.002689841550646042</v>
      </c>
      <c r="J43" s="102">
        <f t="shared" si="19"/>
        <v>0.01051631351986583</v>
      </c>
      <c r="K43" s="102">
        <f t="shared" si="19"/>
        <v>0.004773210602190554</v>
      </c>
      <c r="L43" s="102">
        <f t="shared" si="19"/>
        <v>0.00229665299981933</v>
      </c>
      <c r="M43" s="102">
        <f t="shared" si="19"/>
        <v>0.00412236149023361</v>
      </c>
      <c r="N43" s="102">
        <f t="shared" si="19"/>
        <v>0.0159892491425754</v>
      </c>
      <c r="O43" s="102">
        <f t="shared" si="19"/>
        <v>0.007886937396522164</v>
      </c>
      <c r="P43" s="102">
        <f t="shared" si="19"/>
        <v>0.0035088157482133</v>
      </c>
      <c r="Q43" s="102">
        <f t="shared" si="19"/>
        <v>0.0013791970929578345</v>
      </c>
      <c r="R43" s="102">
        <f t="shared" si="19"/>
        <v>0.000745762970266999</v>
      </c>
      <c r="S43" s="102">
        <f t="shared" si="19"/>
        <v>0.0005095869942339412</v>
      </c>
      <c r="T43" s="102">
        <f t="shared" si="19"/>
        <v>-0.01621001134230539</v>
      </c>
      <c r="U43" s="102">
        <f t="shared" si="19"/>
        <v>0.0645972543389382</v>
      </c>
      <c r="V43" s="102">
        <f t="shared" si="19"/>
        <v>0.0041761912353296</v>
      </c>
      <c r="W43" s="102">
        <f t="shared" si="19"/>
        <v>0.06876205432566374</v>
      </c>
    </row>
    <row r="44" spans="2:23" ht="16.5">
      <c r="B44" s="89">
        <v>2009</v>
      </c>
      <c r="C44" s="102">
        <f aca="true" t="shared" si="20" ref="C44:W44">+C22*C33</f>
        <v>0.015052864708249932</v>
      </c>
      <c r="D44" s="102">
        <f t="shared" si="20"/>
        <v>-0.0005648723833998364</v>
      </c>
      <c r="E44" s="102">
        <f t="shared" si="20"/>
        <v>0.0012425828580139963</v>
      </c>
      <c r="F44" s="102">
        <f t="shared" si="20"/>
        <v>8.925171811005543E-07</v>
      </c>
      <c r="G44" s="102">
        <f t="shared" si="20"/>
        <v>0.004552698660714268</v>
      </c>
      <c r="H44" s="102">
        <f t="shared" si="20"/>
        <v>7.225223729585648E-05</v>
      </c>
      <c r="I44" s="102">
        <f t="shared" si="20"/>
        <v>0.004630642775250815</v>
      </c>
      <c r="J44" s="102">
        <f t="shared" si="20"/>
        <v>0.001344108507764307</v>
      </c>
      <c r="K44" s="102">
        <f t="shared" si="20"/>
        <v>0.015661764679832726</v>
      </c>
      <c r="L44" s="102">
        <f t="shared" si="20"/>
        <v>0.0008350405627997956</v>
      </c>
      <c r="M44" s="102">
        <f t="shared" si="20"/>
        <v>0.0019809527886578263</v>
      </c>
      <c r="N44" s="102">
        <f t="shared" si="20"/>
        <v>-0.0010475269426340936</v>
      </c>
      <c r="O44" s="102">
        <f t="shared" si="20"/>
        <v>0.004413760910311829</v>
      </c>
      <c r="P44" s="102">
        <f t="shared" si="20"/>
        <v>0.004579374419630559</v>
      </c>
      <c r="Q44" s="102">
        <f t="shared" si="20"/>
        <v>0.01033114804430353</v>
      </c>
      <c r="R44" s="102">
        <f t="shared" si="20"/>
        <v>0.001098398263622055</v>
      </c>
      <c r="S44" s="102">
        <f t="shared" si="20"/>
        <v>0.0004943969198835438</v>
      </c>
      <c r="T44" s="102">
        <f t="shared" si="20"/>
        <v>-0.0006013380343886999</v>
      </c>
      <c r="U44" s="102">
        <f t="shared" si="20"/>
        <v>0.06079478763978315</v>
      </c>
      <c r="V44" s="102">
        <f t="shared" si="20"/>
        <v>0.0027673975174618546</v>
      </c>
      <c r="W44" s="102">
        <f t="shared" si="20"/>
        <v>0.06351461688647375</v>
      </c>
    </row>
    <row r="45" spans="2:23" ht="16.5">
      <c r="B45" s="89">
        <v>2010</v>
      </c>
      <c r="C45" s="102">
        <f aca="true" t="shared" si="21" ref="C45:W45">+C23*C34</f>
        <v>0.009962670467307144</v>
      </c>
      <c r="D45" s="102">
        <f t="shared" si="21"/>
        <v>0.005198786339635769</v>
      </c>
      <c r="E45" s="102">
        <f t="shared" si="21"/>
        <v>0.00042435861841692726</v>
      </c>
      <c r="F45" s="102">
        <f t="shared" si="21"/>
        <v>0.003346324205138068</v>
      </c>
      <c r="G45" s="102">
        <f t="shared" si="21"/>
        <v>0.0009066936603686455</v>
      </c>
      <c r="H45" s="102">
        <f t="shared" si="21"/>
        <v>0.00021595653146359772</v>
      </c>
      <c r="I45" s="102">
        <f t="shared" si="21"/>
        <v>0.0024346174583626022</v>
      </c>
      <c r="J45" s="102">
        <f t="shared" si="21"/>
        <v>0.012932898311700497</v>
      </c>
      <c r="K45" s="102">
        <f t="shared" si="21"/>
        <v>0.003980260268250057</v>
      </c>
      <c r="L45" s="102">
        <f t="shared" si="21"/>
        <v>0.0030362540553792753</v>
      </c>
      <c r="M45" s="102">
        <f t="shared" si="21"/>
        <v>0.004531205191011246</v>
      </c>
      <c r="N45" s="102">
        <f t="shared" si="21"/>
        <v>0.009958614113788029</v>
      </c>
      <c r="O45" s="102">
        <f t="shared" si="21"/>
        <v>0.00568706226996702</v>
      </c>
      <c r="P45" s="102">
        <f t="shared" si="21"/>
        <v>0.007577682568308019</v>
      </c>
      <c r="Q45" s="102">
        <f t="shared" si="21"/>
        <v>0.0038746928454663383</v>
      </c>
      <c r="R45" s="102">
        <f t="shared" si="21"/>
        <v>0.0010625155386878244</v>
      </c>
      <c r="S45" s="102">
        <f t="shared" si="21"/>
        <v>0.0005275903053130672</v>
      </c>
      <c r="T45" s="102">
        <f t="shared" si="21"/>
        <v>-0.007914880913269768</v>
      </c>
      <c r="U45" s="102">
        <f t="shared" si="21"/>
        <v>0.06592273979565405</v>
      </c>
      <c r="V45" s="102">
        <f t="shared" si="21"/>
        <v>0.0011391653172145029</v>
      </c>
      <c r="W45" s="102">
        <f t="shared" si="21"/>
        <v>0.06687731832096944</v>
      </c>
    </row>
    <row r="46" spans="2:23" ht="16.5">
      <c r="B46" s="89">
        <v>2011</v>
      </c>
      <c r="C46" s="102">
        <f aca="true" t="shared" si="22" ref="C46:W46">+C24*C35</f>
        <v>0.009461270992376319</v>
      </c>
      <c r="D46" s="102">
        <f t="shared" si="22"/>
        <v>0.0017106464224566817</v>
      </c>
      <c r="E46" s="102">
        <f t="shared" si="22"/>
        <v>0.004379561871621435</v>
      </c>
      <c r="F46" s="102">
        <f t="shared" si="22"/>
        <v>0.0021370786415798254</v>
      </c>
      <c r="G46" s="102">
        <f t="shared" si="22"/>
        <v>0.0013863921671703615</v>
      </c>
      <c r="H46" s="102">
        <f t="shared" si="22"/>
        <v>3.518944179945181E-05</v>
      </c>
      <c r="I46" s="102">
        <f t="shared" si="22"/>
        <v>0.0019018096067862794</v>
      </c>
      <c r="J46" s="102">
        <f t="shared" si="22"/>
        <v>0.005599834983697268</v>
      </c>
      <c r="K46" s="102">
        <f t="shared" si="22"/>
        <v>0.0020919296185532453</v>
      </c>
      <c r="L46" s="102">
        <f t="shared" si="22"/>
        <v>0.002591891091637686</v>
      </c>
      <c r="M46" s="102">
        <f t="shared" si="22"/>
        <v>0.003165631876477801</v>
      </c>
      <c r="N46" s="102">
        <f t="shared" si="22"/>
        <v>0.020588255268209833</v>
      </c>
      <c r="O46" s="102">
        <f t="shared" si="22"/>
        <v>0.003842203442286218</v>
      </c>
      <c r="P46" s="102">
        <f t="shared" si="22"/>
        <v>0.0080883533704321</v>
      </c>
      <c r="Q46" s="102">
        <f t="shared" si="22"/>
        <v>0.007023798367468054</v>
      </c>
      <c r="R46" s="102">
        <f t="shared" si="22"/>
        <v>8.743090871744792E-05</v>
      </c>
      <c r="S46" s="102">
        <f t="shared" si="22"/>
        <v>0.00041837736530029646</v>
      </c>
      <c r="T46" s="102">
        <f t="shared" si="22"/>
        <v>-0.009042599216915238</v>
      </c>
      <c r="U46" s="102">
        <f t="shared" si="22"/>
        <v>0.06101340219786363</v>
      </c>
      <c r="V46" s="102">
        <f t="shared" si="22"/>
        <v>0.010521632474503656</v>
      </c>
      <c r="W46" s="102">
        <f t="shared" si="22"/>
        <v>0.07117606646685348</v>
      </c>
    </row>
    <row r="47" spans="2:23" ht="16.5">
      <c r="B47" s="89">
        <v>2012</v>
      </c>
      <c r="C47" s="102">
        <f aca="true" t="shared" si="23" ref="C47:W47">+C25*C36</f>
        <v>0.0028176355090629365</v>
      </c>
      <c r="D47" s="102">
        <f t="shared" si="23"/>
        <v>0.002472093397070409</v>
      </c>
      <c r="E47" s="102">
        <f t="shared" si="23"/>
        <v>0.01755105040857145</v>
      </c>
      <c r="F47" s="102">
        <f t="shared" si="23"/>
        <v>4.7654491435369295E-05</v>
      </c>
      <c r="G47" s="102">
        <f t="shared" si="23"/>
        <v>-0.0004388544788586921</v>
      </c>
      <c r="H47" s="102">
        <f t="shared" si="23"/>
        <v>0.00012950792097035454</v>
      </c>
      <c r="I47" s="102">
        <f t="shared" si="23"/>
        <v>0.00024221131017896264</v>
      </c>
      <c r="J47" s="102">
        <f t="shared" si="23"/>
        <v>0.015288186364600878</v>
      </c>
      <c r="K47" s="102">
        <f t="shared" si="23"/>
        <v>0.006482632208492353</v>
      </c>
      <c r="L47" s="102">
        <f t="shared" si="23"/>
        <v>0.0007986068788570131</v>
      </c>
      <c r="M47" s="102">
        <f t="shared" si="23"/>
        <v>0.0023381295697244976</v>
      </c>
      <c r="N47" s="102">
        <f t="shared" si="23"/>
        <v>0.005528594145790499</v>
      </c>
      <c r="O47" s="102">
        <f t="shared" si="23"/>
        <v>0.005084501807705367</v>
      </c>
      <c r="P47" s="102">
        <f t="shared" si="23"/>
        <v>0.007465186680451951</v>
      </c>
      <c r="Q47" s="102">
        <f t="shared" si="23"/>
        <v>0.010026297735195422</v>
      </c>
      <c r="R47" s="102">
        <f t="shared" si="23"/>
        <v>0.0004826564562759688</v>
      </c>
      <c r="S47" s="102">
        <f t="shared" si="23"/>
        <v>0.00042434989567186846</v>
      </c>
      <c r="T47" s="102">
        <f t="shared" si="23"/>
        <v>-0.0015299034016811924</v>
      </c>
      <c r="U47" s="102">
        <f t="shared" si="23"/>
        <v>0.06674124244547432</v>
      </c>
      <c r="V47" s="102">
        <f t="shared" si="23"/>
        <v>0.005240638540550421</v>
      </c>
      <c r="W47" s="102">
        <f t="shared" si="23"/>
        <v>0.07198185831366088</v>
      </c>
    </row>
    <row r="48" spans="2:23" ht="16.5">
      <c r="B48" s="89">
        <v>2013</v>
      </c>
      <c r="C48" s="102">
        <f aca="true" t="shared" si="24" ref="C48:W48">+C26*C37</f>
        <v>0.003930750329960449</v>
      </c>
      <c r="D48" s="102">
        <f t="shared" si="24"/>
        <v>0.0006418977828101949</v>
      </c>
      <c r="E48" s="102">
        <f t="shared" si="24"/>
        <v>0.004375873464633107</v>
      </c>
      <c r="F48" s="102">
        <f t="shared" si="24"/>
        <v>0.003835339392328845</v>
      </c>
      <c r="G48" s="102">
        <f t="shared" si="24"/>
        <v>0.0014653385637297578</v>
      </c>
      <c r="H48" s="102">
        <f t="shared" si="24"/>
        <v>0.00010502347492359672</v>
      </c>
      <c r="I48" s="102">
        <f t="shared" si="24"/>
        <v>0.0013609876376082756</v>
      </c>
      <c r="J48" s="102">
        <f t="shared" si="24"/>
        <v>0.01724333564029185</v>
      </c>
      <c r="K48" s="102">
        <f t="shared" si="24"/>
        <v>0.006458341749554198</v>
      </c>
      <c r="L48" s="102">
        <f t="shared" si="24"/>
        <v>0.001466962349643599</v>
      </c>
      <c r="M48" s="102">
        <f t="shared" si="24"/>
        <v>0.004413773351291235</v>
      </c>
      <c r="N48" s="102">
        <f t="shared" si="24"/>
        <v>0.007750008341986593</v>
      </c>
      <c r="O48" s="102">
        <f t="shared" si="24"/>
        <v>0.004287825814670472</v>
      </c>
      <c r="P48" s="102">
        <f t="shared" si="24"/>
        <v>0.0020083612041863885</v>
      </c>
      <c r="Q48" s="102">
        <f t="shared" si="24"/>
        <v>0.002073144499004715</v>
      </c>
      <c r="R48" s="102">
        <f t="shared" si="24"/>
        <v>-0.0004312071325154965</v>
      </c>
      <c r="S48" s="102">
        <f t="shared" si="24"/>
        <v>0.00039405967421673815</v>
      </c>
      <c r="T48" s="102">
        <f t="shared" si="24"/>
        <v>-0.00500216720257574</v>
      </c>
      <c r="U48" s="102">
        <f t="shared" si="24"/>
        <v>0.05455805770024798</v>
      </c>
      <c r="V48" s="102">
        <f t="shared" si="24"/>
        <v>0.018522109815321274</v>
      </c>
      <c r="W48" s="102">
        <f t="shared" si="24"/>
        <v>0.07141683294808865</v>
      </c>
    </row>
    <row r="49" spans="2:23" ht="16.5">
      <c r="B49" s="89">
        <v>2014</v>
      </c>
      <c r="C49" s="102">
        <f aca="true" t="shared" si="25" ref="C49:W49">+C27*C38</f>
        <v>0.008270516044501266</v>
      </c>
      <c r="D49" s="102">
        <f t="shared" si="25"/>
        <v>0.0004456981640206425</v>
      </c>
      <c r="E49" s="102">
        <f t="shared" si="25"/>
        <v>0.007971523091623928</v>
      </c>
      <c r="F49" s="102">
        <f t="shared" si="25"/>
        <v>0.0022781641395205558</v>
      </c>
      <c r="G49" s="102">
        <f t="shared" si="25"/>
        <v>0.0013867024061514832</v>
      </c>
      <c r="H49" s="102">
        <f t="shared" si="25"/>
        <v>3.914892267119204E-05</v>
      </c>
      <c r="I49" s="102">
        <f t="shared" si="25"/>
        <v>0.0023777335176281993</v>
      </c>
      <c r="J49" s="102">
        <f t="shared" si="25"/>
        <v>0.010627328795922843</v>
      </c>
      <c r="K49" s="102">
        <f t="shared" si="25"/>
        <v>0.0033805779410634447</v>
      </c>
      <c r="L49" s="102">
        <f t="shared" si="25"/>
        <v>0.001182732441699857</v>
      </c>
      <c r="M49" s="102">
        <f t="shared" si="25"/>
        <v>0.0030736297591235006</v>
      </c>
      <c r="N49" s="102">
        <f t="shared" si="25"/>
        <v>0.0085781041652665</v>
      </c>
      <c r="O49" s="102">
        <f t="shared" si="25"/>
        <v>0.0054414704506781115</v>
      </c>
      <c r="P49" s="102">
        <f t="shared" si="25"/>
        <v>0.0058595477363229415</v>
      </c>
      <c r="Q49" s="102">
        <f t="shared" si="25"/>
        <v>0.0052892946126491935</v>
      </c>
      <c r="R49" s="102">
        <f t="shared" si="25"/>
        <v>0.0023593037205747918</v>
      </c>
      <c r="S49" s="102">
        <f t="shared" si="25"/>
        <v>0.0004072225673979469</v>
      </c>
      <c r="T49" s="102">
        <f t="shared" si="25"/>
        <v>0.00032524370415109823</v>
      </c>
      <c r="U49" s="102">
        <f t="shared" si="25"/>
        <v>0.06756836844326636</v>
      </c>
      <c r="V49" s="102">
        <f t="shared" si="25"/>
        <v>0.0068767618418939785</v>
      </c>
      <c r="W49" s="102">
        <f t="shared" si="25"/>
        <v>0.07444069490084693</v>
      </c>
    </row>
    <row r="50" spans="2:23" ht="16.5">
      <c r="B50" s="89">
        <v>2015</v>
      </c>
      <c r="C50" s="102">
        <f aca="true" t="shared" si="26" ref="C50:W50">+C28*C39</f>
        <v>0.0066096832972417025</v>
      </c>
      <c r="D50" s="102">
        <f t="shared" si="26"/>
        <v>0.0007018172670166098</v>
      </c>
      <c r="E50" s="102">
        <f t="shared" si="26"/>
        <v>0.008359013534462553</v>
      </c>
      <c r="F50" s="102">
        <f t="shared" si="26"/>
        <v>0.007622804752716465</v>
      </c>
      <c r="G50" s="102">
        <f t="shared" si="26"/>
        <v>0.003350303115863431</v>
      </c>
      <c r="H50" s="102">
        <f t="shared" si="26"/>
        <v>3.420836419880991E-05</v>
      </c>
      <c r="I50" s="102">
        <f t="shared" si="26"/>
        <v>0.002477174025624753</v>
      </c>
      <c r="J50" s="102">
        <f t="shared" si="26"/>
        <v>0.0049527400129166345</v>
      </c>
      <c r="K50" s="102">
        <f t="shared" si="26"/>
        <v>0.006508277931552199</v>
      </c>
      <c r="L50" s="102">
        <f t="shared" si="26"/>
        <v>0.0020120618070212423</v>
      </c>
      <c r="M50" s="102">
        <f t="shared" si="26"/>
        <v>0.00446849491976132</v>
      </c>
      <c r="N50" s="102">
        <f t="shared" si="26"/>
        <v>0.0033603221119532945</v>
      </c>
      <c r="O50" s="102">
        <f t="shared" si="26"/>
        <v>0.005381017104707624</v>
      </c>
      <c r="P50" s="102">
        <f t="shared" si="26"/>
        <v>0.008866162610024004</v>
      </c>
      <c r="Q50" s="102">
        <f t="shared" si="26"/>
        <v>0.00521337230534569</v>
      </c>
      <c r="R50" s="102">
        <f t="shared" si="26"/>
        <v>0.001489924604664797</v>
      </c>
      <c r="S50" s="102">
        <f t="shared" si="26"/>
        <v>0.00043216980602971654</v>
      </c>
      <c r="T50" s="102">
        <f t="shared" si="26"/>
        <v>-0.006568168109630251</v>
      </c>
      <c r="U50" s="102">
        <f t="shared" si="26"/>
        <v>0.0642018529163806</v>
      </c>
      <c r="V50" s="102">
        <f t="shared" si="26"/>
        <v>0.0020375663706804752</v>
      </c>
      <c r="W50" s="102">
        <f t="shared" si="26"/>
        <v>0.06609492251401594</v>
      </c>
    </row>
    <row r="51" spans="2:23" ht="16.5">
      <c r="B51" s="89">
        <v>2016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3:23" ht="16.5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3:23" ht="16.5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</sheetData>
  <sheetProtection/>
  <mergeCells count="3">
    <mergeCell ref="C6:E6"/>
    <mergeCell ref="F6:I6"/>
    <mergeCell ref="J6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showGridLines="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2" width="12.7109375" style="1" customWidth="1"/>
    <col min="3" max="21" width="19.28125" style="1" customWidth="1"/>
    <col min="22" max="22" width="11.421875" style="1" customWidth="1"/>
    <col min="23" max="23" width="9.28125" style="1" bestFit="1" customWidth="1"/>
    <col min="24" max="24" width="9.140625" style="1" customWidth="1"/>
    <col min="25" max="25" width="9.28125" style="1" bestFit="1" customWidth="1"/>
    <col min="26" max="16384" width="9.140625" style="1" customWidth="1"/>
  </cols>
  <sheetData>
    <row r="1" s="9" customFormat="1" ht="16.5">
      <c r="A1" s="9" t="s">
        <v>23</v>
      </c>
    </row>
    <row r="2" s="9" customFormat="1" ht="16.5">
      <c r="A2" s="9" t="s">
        <v>22</v>
      </c>
    </row>
    <row r="3" spans="1:2" ht="16.5">
      <c r="A3" s="2" t="s">
        <v>13</v>
      </c>
      <c r="B3" s="3">
        <v>42675</v>
      </c>
    </row>
    <row r="4" spans="1:2" ht="16.5">
      <c r="A4" s="4" t="s">
        <v>16</v>
      </c>
      <c r="B4" s="5" t="s">
        <v>17</v>
      </c>
    </row>
    <row r="5" spans="1:21" ht="16.5" customHeight="1">
      <c r="A5" s="4"/>
      <c r="B5" s="6"/>
      <c r="C5" s="109"/>
      <c r="D5" s="109">
        <v>100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ht="16.5" customHeight="1">
      <c r="A6" s="4"/>
      <c r="B6" s="6"/>
      <c r="C6" s="261" t="s">
        <v>81</v>
      </c>
      <c r="D6" s="262"/>
      <c r="E6" s="262"/>
      <c r="F6" s="265" t="s">
        <v>82</v>
      </c>
      <c r="G6" s="266"/>
      <c r="H6" s="261"/>
      <c r="I6" s="264" t="s">
        <v>83</v>
      </c>
      <c r="J6" s="267"/>
      <c r="K6" s="267"/>
      <c r="L6" s="267"/>
      <c r="M6" s="267"/>
      <c r="N6" s="267"/>
      <c r="O6" s="267"/>
      <c r="P6" s="267"/>
      <c r="Q6" s="267"/>
      <c r="R6" s="267"/>
      <c r="S6" s="109"/>
      <c r="T6" s="109"/>
      <c r="U6" s="109"/>
    </row>
    <row r="7" spans="1:21" ht="49.5">
      <c r="A7" s="100" t="s">
        <v>9</v>
      </c>
      <c r="B7" s="100" t="s">
        <v>12</v>
      </c>
      <c r="C7" s="123" t="s">
        <v>75</v>
      </c>
      <c r="D7" s="123" t="s">
        <v>63</v>
      </c>
      <c r="E7" s="115" t="s">
        <v>64</v>
      </c>
      <c r="F7" s="29" t="s">
        <v>55</v>
      </c>
      <c r="G7" s="29" t="s">
        <v>89</v>
      </c>
      <c r="H7" s="115" t="s">
        <v>65</v>
      </c>
      <c r="I7" s="29" t="s">
        <v>80</v>
      </c>
      <c r="J7" s="29" t="s">
        <v>67</v>
      </c>
      <c r="K7" s="29" t="s">
        <v>90</v>
      </c>
      <c r="L7" s="29" t="s">
        <v>69</v>
      </c>
      <c r="M7" s="29" t="s">
        <v>70</v>
      </c>
      <c r="N7" s="29" t="s">
        <v>73</v>
      </c>
      <c r="O7" s="29" t="s">
        <v>71</v>
      </c>
      <c r="P7" s="29" t="s">
        <v>72</v>
      </c>
      <c r="Q7" s="29" t="s">
        <v>30</v>
      </c>
      <c r="R7" s="29" t="s">
        <v>78</v>
      </c>
      <c r="S7" s="29" t="s">
        <v>79</v>
      </c>
      <c r="T7" s="29" t="s">
        <v>74</v>
      </c>
      <c r="U7" s="29" t="s">
        <v>24</v>
      </c>
    </row>
    <row r="8" spans="1:21" ht="16.5">
      <c r="A8" s="260">
        <v>2010</v>
      </c>
      <c r="B8" s="11" t="s">
        <v>6</v>
      </c>
      <c r="C8" s="103">
        <v>0.01266120773345979</v>
      </c>
      <c r="D8" s="103">
        <v>0.002864977685397015</v>
      </c>
      <c r="E8" s="103">
        <v>0.0024165713085464815</v>
      </c>
      <c r="F8" s="103">
        <v>0.006828204880091079</v>
      </c>
      <c r="G8" s="103">
        <v>0.001123450317315902</v>
      </c>
      <c r="H8" s="103">
        <v>0.005258762846300873</v>
      </c>
      <c r="I8" s="103">
        <v>0.011467470451340665</v>
      </c>
      <c r="J8" s="103">
        <v>0.0045625359701741905</v>
      </c>
      <c r="K8" s="103">
        <v>0.01582296671468783</v>
      </c>
      <c r="L8" s="103">
        <v>0.0022995738785811628</v>
      </c>
      <c r="M8" s="103">
        <v>0.0053605114531364885</v>
      </c>
      <c r="N8" s="103">
        <v>0.007495247592664325</v>
      </c>
      <c r="O8" s="103">
        <v>0.007042058066618978</v>
      </c>
      <c r="P8" s="103">
        <v>0.001280473082657879</v>
      </c>
      <c r="Q8" s="103">
        <v>0.0005256090211885765</v>
      </c>
      <c r="R8" s="103">
        <v>-0.003246649838654941</v>
      </c>
      <c r="S8" s="103">
        <v>0.08198921563508278</v>
      </c>
      <c r="T8" s="103">
        <v>-0.0010318807570643127</v>
      </c>
      <c r="U8" s="103">
        <v>0.08033848060687859</v>
      </c>
    </row>
    <row r="9" spans="1:21" ht="16.5">
      <c r="A9" s="260"/>
      <c r="B9" s="101" t="s">
        <v>2</v>
      </c>
      <c r="C9" s="104">
        <v>0.016687269820677517</v>
      </c>
      <c r="D9" s="104">
        <v>0.00600638015245813</v>
      </c>
      <c r="E9" s="104">
        <v>0.00011991664185962724</v>
      </c>
      <c r="F9" s="104">
        <v>0.0006212220600846953</v>
      </c>
      <c r="G9" s="104">
        <v>0.004537351827709671</v>
      </c>
      <c r="H9" s="104">
        <v>0.003876305747649758</v>
      </c>
      <c r="I9" s="104">
        <v>0.015787860552341444</v>
      </c>
      <c r="J9" s="104">
        <v>0.005140082951669463</v>
      </c>
      <c r="K9" s="104">
        <v>0.011162014979587876</v>
      </c>
      <c r="L9" s="104">
        <v>0.008794732163440446</v>
      </c>
      <c r="M9" s="104">
        <v>0.005780810148175227</v>
      </c>
      <c r="N9" s="104">
        <v>0.004716421898379673</v>
      </c>
      <c r="O9" s="104">
        <v>0.003337225750499249</v>
      </c>
      <c r="P9" s="104">
        <v>0.0011858834438817328</v>
      </c>
      <c r="Q9" s="104">
        <v>0.0005241253564417707</v>
      </c>
      <c r="R9" s="104">
        <v>-0.007050379778983154</v>
      </c>
      <c r="S9" s="104">
        <v>0.07837863486127661</v>
      </c>
      <c r="T9" s="104">
        <v>-0.002166608148805532</v>
      </c>
      <c r="U9" s="104">
        <v>0.075384595284347</v>
      </c>
    </row>
    <row r="10" spans="1:21" ht="16.5">
      <c r="A10" s="260"/>
      <c r="B10" s="101" t="s">
        <v>7</v>
      </c>
      <c r="C10" s="104">
        <v>0.007450856714633237</v>
      </c>
      <c r="D10" s="104">
        <v>0.007004226072545504</v>
      </c>
      <c r="E10" s="104">
        <v>0.00021479586670185887</v>
      </c>
      <c r="F10" s="104">
        <v>0.0019457652329057148</v>
      </c>
      <c r="G10" s="104">
        <v>0.0019658552656285485</v>
      </c>
      <c r="H10" s="104">
        <v>0.0019408548901492964</v>
      </c>
      <c r="I10" s="104">
        <v>0.01460725657254703</v>
      </c>
      <c r="J10" s="104">
        <v>0.0005426346504321435</v>
      </c>
      <c r="K10" s="104">
        <v>0.005284244917301946</v>
      </c>
      <c r="L10" s="104">
        <v>0.013365548393560436</v>
      </c>
      <c r="M10" s="104">
        <v>0.005960321377150916</v>
      </c>
      <c r="N10" s="104">
        <v>0.008373791992124869</v>
      </c>
      <c r="O10" s="104">
        <v>0.0021893303522360985</v>
      </c>
      <c r="P10" s="104">
        <v>0.001034829700175867</v>
      </c>
      <c r="Q10" s="104">
        <v>0.0005328219075780923</v>
      </c>
      <c r="R10" s="104">
        <v>-0.009525993516854505</v>
      </c>
      <c r="S10" s="104">
        <v>0.05938514297243805</v>
      </c>
      <c r="T10" s="104">
        <v>-0.00015372282465600805</v>
      </c>
      <c r="U10" s="104">
        <v>0.05895212730611092</v>
      </c>
    </row>
    <row r="11" spans="1:21" ht="16.5">
      <c r="A11" s="260"/>
      <c r="B11" s="16" t="s">
        <v>3</v>
      </c>
      <c r="C11" s="105">
        <v>0.0029961984786802134</v>
      </c>
      <c r="D11" s="105">
        <v>0.005224403937996741</v>
      </c>
      <c r="E11" s="105">
        <v>-0.0007136139839526551</v>
      </c>
      <c r="F11" s="105">
        <v>0.004340952608446434</v>
      </c>
      <c r="G11" s="105">
        <v>-0.0025629537311389035</v>
      </c>
      <c r="H11" s="105">
        <v>-0.0005376005558652315</v>
      </c>
      <c r="I11" s="105">
        <v>0.009935455378967383</v>
      </c>
      <c r="J11" s="105">
        <v>0.0024145441000377335</v>
      </c>
      <c r="K11" s="105">
        <v>0.001989528685305279</v>
      </c>
      <c r="L11" s="105">
        <v>0.016629677644288875</v>
      </c>
      <c r="M11" s="105">
        <v>0.005640010462321639</v>
      </c>
      <c r="N11" s="105">
        <v>0.01010122429003871</v>
      </c>
      <c r="O11" s="105">
        <v>0.0031470280834621526</v>
      </c>
      <c r="P11" s="105">
        <v>0.0007517927468459546</v>
      </c>
      <c r="Q11" s="105">
        <v>0.0005279211313104387</v>
      </c>
      <c r="R11" s="105">
        <v>-0.012748307249314927</v>
      </c>
      <c r="S11" s="105">
        <v>0.0441499867404312</v>
      </c>
      <c r="T11" s="105">
        <v>0.009037600281724508</v>
      </c>
      <c r="U11" s="105">
        <v>0.052968260066853075</v>
      </c>
    </row>
    <row r="12" spans="1:21" ht="16.5">
      <c r="A12" s="260">
        <v>2011</v>
      </c>
      <c r="B12" s="11" t="s">
        <v>6</v>
      </c>
      <c r="C12" s="258">
        <v>0.01852722484418041</v>
      </c>
      <c r="D12" s="258">
        <v>0.0028041425358786604</v>
      </c>
      <c r="E12" s="258">
        <v>0.016900905225088803</v>
      </c>
      <c r="F12" s="258">
        <v>0.004631569260568595</v>
      </c>
      <c r="G12" s="258">
        <v>0.001005821191451833</v>
      </c>
      <c r="H12" s="258">
        <v>0.004123209160791198</v>
      </c>
      <c r="I12" s="258">
        <v>0.007148810477776132</v>
      </c>
      <c r="J12" s="258">
        <v>0.006460961332299488</v>
      </c>
      <c r="K12" s="258">
        <v>0.005784606302467097</v>
      </c>
      <c r="L12" s="258">
        <v>0.034810619368133476</v>
      </c>
      <c r="M12" s="258">
        <v>0.004138746192998629</v>
      </c>
      <c r="N12" s="258">
        <v>0.006575439703352659</v>
      </c>
      <c r="O12" s="258">
        <v>0.0033626522630761917</v>
      </c>
      <c r="P12" s="258">
        <v>0.0002461708260174511</v>
      </c>
      <c r="Q12" s="258">
        <v>0.00044038631636083306</v>
      </c>
      <c r="R12" s="258">
        <v>-0.02179510279600521</v>
      </c>
      <c r="S12" s="258">
        <v>0.08348714186631316</v>
      </c>
      <c r="T12" s="258">
        <v>-0.0006613951636873257</v>
      </c>
      <c r="U12" s="258">
        <v>0.08230328501908972</v>
      </c>
    </row>
    <row r="13" spans="1:21" ht="16.5">
      <c r="A13" s="260"/>
      <c r="B13" s="101" t="s">
        <v>2</v>
      </c>
      <c r="C13" s="258">
        <v>0.007600718546111937</v>
      </c>
      <c r="D13" s="258">
        <v>0.0015798047154481172</v>
      </c>
      <c r="E13" s="258">
        <v>-0.0012570970555898808</v>
      </c>
      <c r="F13" s="258">
        <v>0.003830312835024574</v>
      </c>
      <c r="G13" s="258">
        <v>-0.00044333740379981555</v>
      </c>
      <c r="H13" s="258">
        <v>9.362649848656569E-05</v>
      </c>
      <c r="I13" s="258">
        <v>0.002803586027158792</v>
      </c>
      <c r="J13" s="258">
        <v>0.0030208790469424367</v>
      </c>
      <c r="K13" s="258">
        <v>0.0031057863616826714</v>
      </c>
      <c r="L13" s="258">
        <v>0.026627808424504084</v>
      </c>
      <c r="M13" s="258">
        <v>0.0035789617479086273</v>
      </c>
      <c r="N13" s="258">
        <v>0.006866729254834018</v>
      </c>
      <c r="O13" s="258">
        <v>0.006080042614346288</v>
      </c>
      <c r="P13" s="258">
        <v>7.96621476035613E-06</v>
      </c>
      <c r="Q13" s="258">
        <v>0.0004097763230010001</v>
      </c>
      <c r="R13" s="258">
        <v>-0.011072025120929774</v>
      </c>
      <c r="S13" s="258">
        <v>0.046127305169567076</v>
      </c>
      <c r="T13" s="258">
        <v>0.007112488843739681</v>
      </c>
      <c r="U13" s="258">
        <v>0.053024281241373504</v>
      </c>
    </row>
    <row r="14" spans="1:21" ht="16.5">
      <c r="A14" s="260"/>
      <c r="B14" s="101" t="s">
        <v>7</v>
      </c>
      <c r="C14" s="258">
        <v>0.008999470163446434</v>
      </c>
      <c r="D14" s="258">
        <v>0.0011426461209041601</v>
      </c>
      <c r="E14" s="258">
        <v>0.004412157382770854</v>
      </c>
      <c r="F14" s="258">
        <v>-0.0014146272830399455</v>
      </c>
      <c r="G14" s="258">
        <v>0.001088791553817645</v>
      </c>
      <c r="H14" s="258">
        <v>-0.0004082106196906752</v>
      </c>
      <c r="I14" s="258">
        <v>0.0036981644393358354</v>
      </c>
      <c r="J14" s="258">
        <v>0.002426797323439681</v>
      </c>
      <c r="K14" s="258">
        <v>0.005360089745653758</v>
      </c>
      <c r="L14" s="258">
        <v>0.016021951163843372</v>
      </c>
      <c r="M14" s="258">
        <v>0.003555016281094793</v>
      </c>
      <c r="N14" s="258">
        <v>0.009114773492861841</v>
      </c>
      <c r="O14" s="258">
        <v>0.00845305474558762</v>
      </c>
      <c r="P14" s="258">
        <v>-3.3243564738619814E-05</v>
      </c>
      <c r="Q14" s="258">
        <v>0.0004021150719626783</v>
      </c>
      <c r="R14" s="258">
        <v>-0.006398988157604865</v>
      </c>
      <c r="S14" s="258">
        <v>0.05218704745716865</v>
      </c>
      <c r="T14" s="258">
        <v>0.022296643262503846</v>
      </c>
      <c r="U14" s="258">
        <v>0.07170338190370741</v>
      </c>
    </row>
    <row r="15" spans="1:21" ht="16.5">
      <c r="A15" s="260"/>
      <c r="B15" s="16" t="s">
        <v>4</v>
      </c>
      <c r="C15" s="258">
        <v>0.003037200121485982</v>
      </c>
      <c r="D15" s="258">
        <v>0.0014194643081916214</v>
      </c>
      <c r="E15" s="258">
        <v>0.0023620245598610086</v>
      </c>
      <c r="F15" s="258">
        <v>0.0017323132869476673</v>
      </c>
      <c r="G15" s="258">
        <v>0.004457871260994494</v>
      </c>
      <c r="H15" s="258">
        <v>0.004742075257550073</v>
      </c>
      <c r="I15" s="258">
        <v>0.009071947195567191</v>
      </c>
      <c r="J15" s="258">
        <v>-0.0007237670523204003</v>
      </c>
      <c r="K15" s="258">
        <v>0.006555802849216719</v>
      </c>
      <c r="L15" s="258">
        <v>0.011083004628361079</v>
      </c>
      <c r="M15" s="258">
        <v>0.004111053487351992</v>
      </c>
      <c r="N15" s="258">
        <v>0.00993557267961006</v>
      </c>
      <c r="O15" s="258">
        <v>0.010604505097077768</v>
      </c>
      <c r="P15" s="258">
        <v>0.00013543820302624337</v>
      </c>
      <c r="Q15" s="258">
        <v>0.00042174097285184247</v>
      </c>
      <c r="R15" s="258">
        <v>-0.0018392981762142505</v>
      </c>
      <c r="S15" s="258">
        <v>0.06338693541340909</v>
      </c>
      <c r="T15" s="258">
        <v>0.015831244966803763</v>
      </c>
      <c r="U15" s="258">
        <v>0.07851865957289078</v>
      </c>
    </row>
    <row r="16" spans="1:21" ht="16.5">
      <c r="A16" s="260">
        <v>2012</v>
      </c>
      <c r="B16" s="11" t="s">
        <v>6</v>
      </c>
      <c r="C16" s="258">
        <v>0.018257496587050902</v>
      </c>
      <c r="D16" s="258">
        <v>-0.0013824276113927239</v>
      </c>
      <c r="E16" s="258">
        <v>-0.0012409370290847805</v>
      </c>
      <c r="F16" s="258">
        <v>-0.011794084828915943</v>
      </c>
      <c r="G16" s="258">
        <v>0.001170756024852006</v>
      </c>
      <c r="H16" s="258">
        <v>-0.0030293479853698933</v>
      </c>
      <c r="I16" s="258">
        <v>0.006794347176346429</v>
      </c>
      <c r="J16" s="258">
        <v>-0.0024961996133870444</v>
      </c>
      <c r="K16" s="258">
        <v>0.003797097559611291</v>
      </c>
      <c r="L16" s="258">
        <v>0.00435301614214359</v>
      </c>
      <c r="M16" s="258">
        <v>0.004721065099328919</v>
      </c>
      <c r="N16" s="258">
        <v>0.00656898706359246</v>
      </c>
      <c r="O16" s="258">
        <v>0.011171565254723405</v>
      </c>
      <c r="P16" s="258">
        <v>0.0005318099637375244</v>
      </c>
      <c r="Q16" s="258">
        <v>0.00041629474156107524</v>
      </c>
      <c r="R16" s="258">
        <v>0.0005563102542318982</v>
      </c>
      <c r="S16" s="258">
        <v>0.03172208049042447</v>
      </c>
      <c r="T16" s="258">
        <v>0.03199479337967802</v>
      </c>
      <c r="U16" s="258">
        <v>0.05595863431111155</v>
      </c>
    </row>
    <row r="17" spans="1:21" ht="16.5">
      <c r="A17" s="260"/>
      <c r="B17" s="101" t="s">
        <v>5</v>
      </c>
      <c r="C17" s="258">
        <v>-0.0026250584079572335</v>
      </c>
      <c r="D17" s="258">
        <v>0.004705704508726917</v>
      </c>
      <c r="E17" s="258">
        <v>0.06420232243422232</v>
      </c>
      <c r="F17" s="258">
        <v>-0.002837030761721165</v>
      </c>
      <c r="G17" s="258">
        <v>0.002902248629416496</v>
      </c>
      <c r="H17" s="258">
        <v>0.000332476412949187</v>
      </c>
      <c r="I17" s="258">
        <v>0.01713555246030393</v>
      </c>
      <c r="J17" s="258">
        <v>0.0014935235552833589</v>
      </c>
      <c r="K17" s="258">
        <v>0.007988542055584264</v>
      </c>
      <c r="L17" s="258">
        <v>0.0017260156944409722</v>
      </c>
      <c r="M17" s="258">
        <v>0.0050789981233317315</v>
      </c>
      <c r="N17" s="258">
        <v>0.006720639242730492</v>
      </c>
      <c r="O17" s="258">
        <v>0.010910924101146606</v>
      </c>
      <c r="P17" s="258">
        <v>0.0006766673433454716</v>
      </c>
      <c r="Q17" s="258">
        <v>0.0004166619003036448</v>
      </c>
      <c r="R17" s="258">
        <v>0.0004964536485343598</v>
      </c>
      <c r="S17" s="258">
        <v>0.07409560790365961</v>
      </c>
      <c r="T17" s="258">
        <v>0.004977800847931407</v>
      </c>
      <c r="U17" s="258">
        <v>0.07907340821342941</v>
      </c>
    </row>
    <row r="18" spans="1:21" ht="16.5">
      <c r="A18" s="260"/>
      <c r="B18" s="101" t="s">
        <v>7</v>
      </c>
      <c r="C18" s="258">
        <v>-0.004260003974945159</v>
      </c>
      <c r="D18" s="258">
        <v>0.0036288685725973735</v>
      </c>
      <c r="E18" s="258">
        <v>0.02007860110158266</v>
      </c>
      <c r="F18" s="258">
        <v>0.004754748033054618</v>
      </c>
      <c r="G18" s="258">
        <v>0.0007367564425004479</v>
      </c>
      <c r="H18" s="258">
        <v>0.0027251148248669055</v>
      </c>
      <c r="I18" s="258">
        <v>0.019561335493228818</v>
      </c>
      <c r="J18" s="258">
        <v>0.001830968012395558</v>
      </c>
      <c r="K18" s="258">
        <v>0.009151537913068079</v>
      </c>
      <c r="L18" s="258">
        <v>0.005391868919247314</v>
      </c>
      <c r="M18" s="258">
        <v>0.005301725959265386</v>
      </c>
      <c r="N18" s="258">
        <v>0.008929141572621197</v>
      </c>
      <c r="O18" s="258">
        <v>0.009997278503777319</v>
      </c>
      <c r="P18" s="258">
        <v>0.0005638028154594863</v>
      </c>
      <c r="Q18" s="258">
        <v>0.0004279022935549191</v>
      </c>
      <c r="R18" s="258">
        <v>-0.0013399859299181574</v>
      </c>
      <c r="S18" s="258">
        <v>0.07646817025419442</v>
      </c>
      <c r="T18" s="258">
        <v>-0.0036130221118473023</v>
      </c>
      <c r="U18" s="258">
        <v>0.0716287121172205</v>
      </c>
    </row>
    <row r="19" spans="1:21" ht="16.5">
      <c r="A19" s="260"/>
      <c r="B19" s="16" t="s">
        <v>4</v>
      </c>
      <c r="C19" s="258">
        <v>0.0014494814152273042</v>
      </c>
      <c r="D19" s="258">
        <v>0.004034680415695424</v>
      </c>
      <c r="E19" s="258">
        <v>0.018341054394890303</v>
      </c>
      <c r="F19" s="258">
        <v>0.013658299176293654</v>
      </c>
      <c r="G19" s="258">
        <v>-0.004747173403437735</v>
      </c>
      <c r="H19" s="258">
        <v>0.0020321830022989986</v>
      </c>
      <c r="I19" s="258">
        <v>0.01827467982412353</v>
      </c>
      <c r="J19" s="258">
        <v>0.0030342945824205214</v>
      </c>
      <c r="K19" s="258">
        <v>0.014667394123253297</v>
      </c>
      <c r="L19" s="258">
        <v>0.011278748615957922</v>
      </c>
      <c r="M19" s="258">
        <v>0.005231416409313448</v>
      </c>
      <c r="N19" s="258">
        <v>0.007655251703803763</v>
      </c>
      <c r="O19" s="258">
        <v>0.00808229911113896</v>
      </c>
      <c r="P19" s="258">
        <v>0.00016209136598888295</v>
      </c>
      <c r="Q19" s="258">
        <v>0.00043663058377759785</v>
      </c>
      <c r="R19" s="258">
        <v>-0.00699436855677661</v>
      </c>
      <c r="S19" s="258">
        <v>0.08579747847025172</v>
      </c>
      <c r="T19" s="258">
        <v>-0.003127693730754533</v>
      </c>
      <c r="U19" s="258">
        <v>0.08131381221738394</v>
      </c>
    </row>
    <row r="20" spans="1:21" ht="16.5">
      <c r="A20" s="260">
        <v>2013</v>
      </c>
      <c r="B20" s="11" t="s">
        <v>6</v>
      </c>
      <c r="C20" s="258">
        <v>0.005191074024069295</v>
      </c>
      <c r="D20" s="258">
        <v>0.00670556110289858</v>
      </c>
      <c r="E20" s="258">
        <v>0.008604432924653847</v>
      </c>
      <c r="F20" s="258">
        <v>0.007779653591584088</v>
      </c>
      <c r="G20" s="258">
        <v>-0.004327554255661427</v>
      </c>
      <c r="H20" s="258">
        <v>0.0018389152589546815</v>
      </c>
      <c r="I20" s="258">
        <v>0.02595139364201545</v>
      </c>
      <c r="J20" s="258">
        <v>0.0015820334026564213</v>
      </c>
      <c r="K20" s="258">
        <v>0.011276173655266376</v>
      </c>
      <c r="L20" s="258">
        <v>0.015097390698635381</v>
      </c>
      <c r="M20" s="258">
        <v>0.004371130944165727</v>
      </c>
      <c r="N20" s="258">
        <v>0.0022286943939412193</v>
      </c>
      <c r="O20" s="258">
        <v>0.00596593732302509</v>
      </c>
      <c r="P20" s="258">
        <v>-0.0004999397781204611</v>
      </c>
      <c r="Q20" s="258">
        <v>0.00039888457688033605</v>
      </c>
      <c r="R20" s="258">
        <v>-0.005854284884039666</v>
      </c>
      <c r="S20" s="258">
        <v>0.07729407334852163</v>
      </c>
      <c r="T20" s="258">
        <v>0.008589988443316588</v>
      </c>
      <c r="U20" s="258">
        <v>0.08582800908597576</v>
      </c>
    </row>
    <row r="21" spans="1:21" ht="16.5">
      <c r="A21" s="260"/>
      <c r="B21" s="101" t="s">
        <v>5</v>
      </c>
      <c r="C21" s="258">
        <v>0.009289891310340869</v>
      </c>
      <c r="D21" s="258">
        <v>-0.0014513992298952237</v>
      </c>
      <c r="E21" s="258">
        <v>0.00010790308995448807</v>
      </c>
      <c r="F21" s="258">
        <v>0.006761394401067163</v>
      </c>
      <c r="G21" s="258">
        <v>0.0010161595657282186</v>
      </c>
      <c r="H21" s="258">
        <v>0.0025516074436053053</v>
      </c>
      <c r="I21" s="258">
        <v>0.013467442004511243</v>
      </c>
      <c r="J21" s="258">
        <v>0.0006180646182204886</v>
      </c>
      <c r="K21" s="258">
        <v>0.011558274679462606</v>
      </c>
      <c r="L21" s="258">
        <v>0.010546210886418082</v>
      </c>
      <c r="M21" s="258">
        <v>0.0040417703763924225</v>
      </c>
      <c r="N21" s="258">
        <v>0.0017083273970419119</v>
      </c>
      <c r="O21" s="258">
        <v>0.003113942417529141</v>
      </c>
      <c r="P21" s="258">
        <v>-0.000738404266927789</v>
      </c>
      <c r="Q21" s="258">
        <v>0.0003844338917327813</v>
      </c>
      <c r="R21" s="258">
        <v>-0.00867807899176377</v>
      </c>
      <c r="S21" s="258">
        <v>0.05320284049029436</v>
      </c>
      <c r="T21" s="258">
        <v>0.02836860890051231</v>
      </c>
      <c r="U21" s="258">
        <v>0.07665794535461416</v>
      </c>
    </row>
    <row r="22" spans="1:21" ht="16.5">
      <c r="A22" s="260"/>
      <c r="B22" s="101" t="s">
        <v>7</v>
      </c>
      <c r="C22" s="258">
        <v>-0.0014110761078984222</v>
      </c>
      <c r="D22" s="258">
        <v>-0.0008441382988227279</v>
      </c>
      <c r="E22" s="258">
        <v>0.0076495329204676965</v>
      </c>
      <c r="F22" s="258">
        <v>0.0031873866364832827</v>
      </c>
      <c r="G22" s="258">
        <v>0.0013109295520361574</v>
      </c>
      <c r="H22" s="258">
        <v>0.002625715975755197</v>
      </c>
      <c r="I22" s="258">
        <v>0.012289811159731396</v>
      </c>
      <c r="J22" s="258">
        <v>0.0025029624448462463</v>
      </c>
      <c r="K22" s="258">
        <v>0.012332566353001673</v>
      </c>
      <c r="L22" s="258">
        <v>0.008794666459800898</v>
      </c>
      <c r="M22" s="258">
        <v>0.00415315571892082</v>
      </c>
      <c r="N22" s="258">
        <v>0.0007922201835901146</v>
      </c>
      <c r="O22" s="258">
        <v>0.0007957789170801469</v>
      </c>
      <c r="P22" s="258">
        <v>-0.0005650542488983236</v>
      </c>
      <c r="Q22" s="258">
        <v>0.00038965968142607555</v>
      </c>
      <c r="R22" s="258">
        <v>-0.005125015857964809</v>
      </c>
      <c r="S22" s="258">
        <v>0.04582348341472656</v>
      </c>
      <c r="T22" s="258">
        <v>0.026106264117490653</v>
      </c>
      <c r="U22" s="258">
        <v>0.06811553389493112</v>
      </c>
    </row>
    <row r="23" spans="1:21" ht="16.5">
      <c r="A23" s="260"/>
      <c r="B23" s="16" t="s">
        <v>4</v>
      </c>
      <c r="C23" s="258">
        <v>0.002759805240394681</v>
      </c>
      <c r="D23" s="258">
        <v>0.0002277702115379846</v>
      </c>
      <c r="E23" s="258">
        <v>0.0027348367322452428</v>
      </c>
      <c r="F23" s="258">
        <v>-0.0019011569625790575</v>
      </c>
      <c r="G23" s="258">
        <v>0.012840676223262779</v>
      </c>
      <c r="H23" s="258">
        <v>-0.0011653478942172813</v>
      </c>
      <c r="I23" s="258">
        <v>0.018184520880252675</v>
      </c>
      <c r="J23" s="258">
        <v>0.0012367545391451845</v>
      </c>
      <c r="K23" s="258">
        <v>0.008209900018304959</v>
      </c>
      <c r="L23" s="258">
        <v>-0.0012084901970715726</v>
      </c>
      <c r="M23" s="258">
        <v>0.0046007870552351015</v>
      </c>
      <c r="N23" s="258">
        <v>0.0034156123733667726</v>
      </c>
      <c r="O23" s="258">
        <v>-0.0012866816558285204</v>
      </c>
      <c r="P23" s="258">
        <v>0.00013598276899439034</v>
      </c>
      <c r="Q23" s="258">
        <v>0.0004037916985658817</v>
      </c>
      <c r="R23" s="258">
        <v>-0.0011346115079269583</v>
      </c>
      <c r="S23" s="258">
        <v>0.0425135686747649</v>
      </c>
      <c r="T23" s="258">
        <v>0.013298713696718596</v>
      </c>
      <c r="U23" s="258">
        <v>0.05510194486225045</v>
      </c>
    </row>
    <row r="24" spans="1:21" ht="16.5">
      <c r="A24" s="260">
        <v>2014</v>
      </c>
      <c r="B24" s="11" t="s">
        <v>6</v>
      </c>
      <c r="C24" s="258">
        <v>0.019153395278188837</v>
      </c>
      <c r="D24" s="258">
        <v>-0.0004469049183978729</v>
      </c>
      <c r="E24" s="258">
        <v>0.003345888946624681</v>
      </c>
      <c r="F24" s="258">
        <v>0.003658547622552337</v>
      </c>
      <c r="G24" s="258">
        <v>0.00806374738461487</v>
      </c>
      <c r="H24" s="258">
        <v>0.001554686746378168</v>
      </c>
      <c r="I24" s="258">
        <v>0.009322549754560643</v>
      </c>
      <c r="J24" s="258">
        <v>0.0019211910392057721</v>
      </c>
      <c r="K24" s="258">
        <v>0.00698094743555733</v>
      </c>
      <c r="L24" s="258">
        <v>0.008589831424062975</v>
      </c>
      <c r="M24" s="258">
        <v>0.0046850227289884595</v>
      </c>
      <c r="N24" s="258">
        <v>0.0060942145380742385</v>
      </c>
      <c r="O24" s="258">
        <v>0.0058923597813820795</v>
      </c>
      <c r="P24" s="258">
        <v>0.0013870272585507833</v>
      </c>
      <c r="Q24" s="258">
        <v>0.0003686224233976696</v>
      </c>
      <c r="R24" s="258">
        <v>0.00036225421288920784</v>
      </c>
      <c r="S24" s="258">
        <v>0.07952920539315411</v>
      </c>
      <c r="T24" s="258">
        <v>0.005481161690107592</v>
      </c>
      <c r="U24" s="258">
        <v>0.08499984401138747</v>
      </c>
    </row>
    <row r="25" spans="1:21" ht="16.5">
      <c r="A25" s="260"/>
      <c r="B25" s="101" t="s">
        <v>5</v>
      </c>
      <c r="C25" s="258">
        <v>0.027213886694782127</v>
      </c>
      <c r="D25" s="258">
        <v>0.00210514309844939</v>
      </c>
      <c r="E25" s="258">
        <v>0.0068652748094443624</v>
      </c>
      <c r="F25" s="258">
        <v>0.0026875046351453424</v>
      </c>
      <c r="G25" s="258">
        <v>-0.0009858170296254457</v>
      </c>
      <c r="H25" s="258">
        <v>0.0014395679431144848</v>
      </c>
      <c r="I25" s="258">
        <v>0.01103484090454911</v>
      </c>
      <c r="J25" s="258">
        <v>0.0015901219364686736</v>
      </c>
      <c r="K25" s="258">
        <v>0.005396191167325766</v>
      </c>
      <c r="L25" s="258">
        <v>0.010322496685062436</v>
      </c>
      <c r="M25" s="258">
        <v>0.005024839495804092</v>
      </c>
      <c r="N25" s="258">
        <v>0.00442299949116925</v>
      </c>
      <c r="O25" s="258">
        <v>0.0044025271836869995</v>
      </c>
      <c r="P25" s="258">
        <v>0.0023247281440450167</v>
      </c>
      <c r="Q25" s="258">
        <v>0.00037254158330831023</v>
      </c>
      <c r="R25" s="258">
        <v>0.0010987657462567001</v>
      </c>
      <c r="S25" s="258">
        <v>0.08372566106950766</v>
      </c>
      <c r="T25" s="258">
        <v>0.006811218650303688</v>
      </c>
      <c r="U25" s="258">
        <v>0.0905353153335551</v>
      </c>
    </row>
    <row r="26" spans="1:21" ht="16.5">
      <c r="A26" s="260"/>
      <c r="B26" s="101" t="s">
        <v>7</v>
      </c>
      <c r="C26" s="258">
        <v>0.001343509133566936</v>
      </c>
      <c r="D26" s="258">
        <v>0.0030477624161970433</v>
      </c>
      <c r="E26" s="258">
        <v>0.0076154065280148895</v>
      </c>
      <c r="F26" s="258">
        <v>0.008004342169150039</v>
      </c>
      <c r="G26" s="258">
        <v>-0.00018050063552342688</v>
      </c>
      <c r="H26" s="258">
        <v>0.0027902420464884625</v>
      </c>
      <c r="I26" s="258">
        <v>0.011689326261582488</v>
      </c>
      <c r="J26" s="258">
        <v>-0.0006016617154361308</v>
      </c>
      <c r="K26" s="258">
        <v>0.00602267753201749</v>
      </c>
      <c r="L26" s="258">
        <v>0.006559780009786652</v>
      </c>
      <c r="M26" s="258">
        <v>0.005707634110979609</v>
      </c>
      <c r="N26" s="258">
        <v>0.005882925547009758</v>
      </c>
      <c r="O26" s="258">
        <v>0.004622334531273675</v>
      </c>
      <c r="P26" s="258">
        <v>0.002919850610112052</v>
      </c>
      <c r="Q26" s="258">
        <v>0.00041609724098088</v>
      </c>
      <c r="R26" s="258">
        <v>0.0004707401808848814</v>
      </c>
      <c r="S26" s="258">
        <v>0.06393628303304565</v>
      </c>
      <c r="T26" s="258">
        <v>0.0019761484838584035</v>
      </c>
      <c r="U26" s="258">
        <v>0.06574938014167657</v>
      </c>
    </row>
    <row r="27" spans="1:21" ht="16.5">
      <c r="A27" s="260"/>
      <c r="B27" s="16" t="s">
        <v>4</v>
      </c>
      <c r="C27" s="258">
        <v>-0.012400949876663053</v>
      </c>
      <c r="D27" s="258">
        <v>-0.0020896414394347743</v>
      </c>
      <c r="E27" s="258">
        <v>0.015765923761121813</v>
      </c>
      <c r="F27" s="258">
        <v>-0.004671147218086103</v>
      </c>
      <c r="G27" s="258">
        <v>0.0004105225089101732</v>
      </c>
      <c r="H27" s="258">
        <v>0.003941472652023433</v>
      </c>
      <c r="I27" s="258">
        <v>0.010493149446940499</v>
      </c>
      <c r="J27" s="258">
        <v>0.002023895888352482</v>
      </c>
      <c r="K27" s="258">
        <v>0.007375292726941197</v>
      </c>
      <c r="L27" s="258">
        <v>0.008912372164747282</v>
      </c>
      <c r="M27" s="258">
        <v>0.006418366472986861</v>
      </c>
      <c r="N27" s="258">
        <v>0.007174156344395439</v>
      </c>
      <c r="O27" s="258">
        <v>0.006341247499579166</v>
      </c>
      <c r="P27" s="258">
        <v>0.002901703363951146</v>
      </c>
      <c r="Q27" s="258">
        <v>0.0004763792546683916</v>
      </c>
      <c r="R27" s="258">
        <v>-0.0007808057067179152</v>
      </c>
      <c r="S27" s="258">
        <v>0.04233276092862471</v>
      </c>
      <c r="T27" s="258">
        <v>0.014140355812495682</v>
      </c>
      <c r="U27" s="258">
        <v>0.05575079680607998</v>
      </c>
    </row>
    <row r="28" spans="1:21" ht="16.5">
      <c r="A28" s="260">
        <v>2015</v>
      </c>
      <c r="B28" s="11" t="s">
        <v>6</v>
      </c>
      <c r="C28" s="258">
        <v>0.002820170155626926</v>
      </c>
      <c r="D28" s="258">
        <v>-0.0015624599858085398</v>
      </c>
      <c r="E28" s="258">
        <v>0.0046809294034467356</v>
      </c>
      <c r="F28" s="258">
        <v>0.00380725192700227</v>
      </c>
      <c r="G28" s="258">
        <v>0.0024018027188752065</v>
      </c>
      <c r="H28" s="258">
        <v>0.0012703264236604362</v>
      </c>
      <c r="I28" s="258">
        <v>0.008275601670241321</v>
      </c>
      <c r="J28" s="258">
        <v>0.003465588129506888</v>
      </c>
      <c r="K28" s="258">
        <v>0.005356376556944951</v>
      </c>
      <c r="L28" s="258">
        <v>0.006843091535813519</v>
      </c>
      <c r="M28" s="258">
        <v>0.006198257279134053</v>
      </c>
      <c r="N28" s="258">
        <v>0.006291189986495141</v>
      </c>
      <c r="O28" s="258">
        <v>0.001968019082273534</v>
      </c>
      <c r="P28" s="258">
        <v>0.0019980769861954496</v>
      </c>
      <c r="Q28" s="258">
        <v>0.00048123969831022286</v>
      </c>
      <c r="R28" s="258">
        <v>-0.0038122046205218397</v>
      </c>
      <c r="S28" s="258">
        <v>0.048674102723401044</v>
      </c>
      <c r="T28" s="258">
        <v>0.006516716205782571</v>
      </c>
      <c r="U28" s="258">
        <v>0.05512392350709731</v>
      </c>
    </row>
    <row r="29" spans="1:21" ht="16.5">
      <c r="A29" s="260"/>
      <c r="B29" s="101" t="s">
        <v>5</v>
      </c>
      <c r="C29" s="258">
        <v>0.009587521840618913</v>
      </c>
      <c r="D29" s="258">
        <v>0.0016991633638989007</v>
      </c>
      <c r="E29" s="258">
        <v>0.006559417269489899</v>
      </c>
      <c r="F29" s="258">
        <v>0.00421550633003142</v>
      </c>
      <c r="G29" s="258">
        <v>0.004217712348740885</v>
      </c>
      <c r="H29" s="258">
        <v>0.0029414796720989016</v>
      </c>
      <c r="I29" s="258">
        <v>0.010510998916048613</v>
      </c>
      <c r="J29" s="258">
        <v>0.0022192551775628033</v>
      </c>
      <c r="K29" s="258">
        <v>0.007510888769582601</v>
      </c>
      <c r="L29" s="258">
        <v>0.009446307564126302</v>
      </c>
      <c r="M29" s="258">
        <v>0.00575750970109836</v>
      </c>
      <c r="N29" s="258">
        <v>0.006020856860688955</v>
      </c>
      <c r="O29" s="258">
        <v>0.004365407213018953</v>
      </c>
      <c r="P29" s="258">
        <v>0.0014865364156635584</v>
      </c>
      <c r="Q29" s="258">
        <v>0.00046027631063415926</v>
      </c>
      <c r="R29" s="258">
        <v>-0.005572197679163129</v>
      </c>
      <c r="S29" s="258">
        <v>0.07029713723976169</v>
      </c>
      <c r="T29" s="258">
        <v>0.0014060569295449863</v>
      </c>
      <c r="U29" s="258">
        <v>0.07147976112977189</v>
      </c>
    </row>
    <row r="30" spans="1:21" ht="16.5">
      <c r="A30" s="260"/>
      <c r="B30" s="101" t="s">
        <v>7</v>
      </c>
      <c r="C30" s="258">
        <v>0.007030462328531631</v>
      </c>
      <c r="D30" s="258">
        <v>0.0003607044682306666</v>
      </c>
      <c r="E30" s="258">
        <v>0.021844708644507545</v>
      </c>
      <c r="F30" s="258">
        <v>0.010329579692999781</v>
      </c>
      <c r="G30" s="258">
        <v>0.004476909918177961</v>
      </c>
      <c r="H30" s="258">
        <v>0.0025719449994679937</v>
      </c>
      <c r="I30" s="258">
        <v>0.006251404115920019</v>
      </c>
      <c r="J30" s="258">
        <v>0.00025473866688721896</v>
      </c>
      <c r="K30" s="258">
        <v>0.005687752474162631</v>
      </c>
      <c r="L30" s="258">
        <v>0.0007373687249947532</v>
      </c>
      <c r="M30" s="258">
        <v>0.00525969921306502</v>
      </c>
      <c r="N30" s="258">
        <v>0.009585958421279944</v>
      </c>
      <c r="O30" s="258">
        <v>0.0065540132014569085</v>
      </c>
      <c r="P30" s="258">
        <v>0.0012701823648094022</v>
      </c>
      <c r="Q30" s="258">
        <v>0.00042930580007699776</v>
      </c>
      <c r="R30" s="258">
        <v>-0.007094493715758162</v>
      </c>
      <c r="S30" s="258">
        <v>0.0701710160628829</v>
      </c>
      <c r="T30" s="258">
        <v>0.006851646201290221</v>
      </c>
      <c r="U30" s="258">
        <v>0.07702151194894655</v>
      </c>
    </row>
    <row r="31" spans="1:21" ht="16.5">
      <c r="A31" s="260"/>
      <c r="B31" s="16" t="s">
        <v>4</v>
      </c>
      <c r="C31" s="258">
        <v>0.005762767483858458</v>
      </c>
      <c r="D31" s="258">
        <v>0.0031108146734957582</v>
      </c>
      <c r="E31" s="258">
        <v>0.0026041566197258785</v>
      </c>
      <c r="F31" s="258">
        <v>0.015187729412782767</v>
      </c>
      <c r="G31" s="258">
        <v>0.002433203994428037</v>
      </c>
      <c r="H31" s="258">
        <v>0.003192991508779281</v>
      </c>
      <c r="I31" s="258">
        <v>0.007875386628689179</v>
      </c>
      <c r="J31" s="258">
        <v>0.0023392809946391783</v>
      </c>
      <c r="K31" s="258">
        <v>0.004099869311463671</v>
      </c>
      <c r="L31" s="258">
        <v>-0.0026580757231413864</v>
      </c>
      <c r="M31" s="258">
        <v>0.004288985079962342</v>
      </c>
      <c r="N31" s="258">
        <v>0.01458719103066973</v>
      </c>
      <c r="O31" s="258">
        <v>0.008413749677200376</v>
      </c>
      <c r="P31" s="258">
        <v>0.0012274745201537641</v>
      </c>
      <c r="Q31" s="258">
        <v>0.00035527398851750036</v>
      </c>
      <c r="R31" s="258">
        <v>-0.010375919695235731</v>
      </c>
      <c r="S31" s="258">
        <v>0.06058151779053567</v>
      </c>
      <c r="T31" s="258">
        <v>-0.00041548032050008185</v>
      </c>
      <c r="U31" s="258">
        <v>0.059738412728708</v>
      </c>
    </row>
    <row r="32" spans="1:21" ht="16.5">
      <c r="A32" s="260">
        <v>2016</v>
      </c>
      <c r="B32" s="11" t="s">
        <v>6</v>
      </c>
      <c r="C32" s="258">
        <v>0.003653760645810682</v>
      </c>
      <c r="D32" s="258">
        <v>0.00040506798198541334</v>
      </c>
      <c r="E32" s="258">
        <v>0.003375625342903449</v>
      </c>
      <c r="F32" s="258">
        <v>0.012418871984216893</v>
      </c>
      <c r="G32" s="258">
        <v>0.0028590284010889156</v>
      </c>
      <c r="H32" s="258">
        <v>0.002125923905154866</v>
      </c>
      <c r="I32" s="258">
        <v>0.006937111677567893</v>
      </c>
      <c r="J32" s="258">
        <v>0.0021525470277582023</v>
      </c>
      <c r="K32" s="258">
        <v>0.003200663822753848</v>
      </c>
      <c r="L32" s="258">
        <v>0.004222593804531436</v>
      </c>
      <c r="M32" s="258">
        <v>0.002295510830122093</v>
      </c>
      <c r="N32" s="258">
        <v>0.007859401660533226</v>
      </c>
      <c r="O32" s="258">
        <v>0.0026309333304091404</v>
      </c>
      <c r="P32" s="258">
        <v>0.0011626714534954433</v>
      </c>
      <c r="Q32" s="258">
        <v>0.00019122573385918937</v>
      </c>
      <c r="R32" s="258">
        <v>-0.008922163098121173</v>
      </c>
      <c r="S32" s="258">
        <v>0.04617988889258317</v>
      </c>
      <c r="T32" s="258">
        <v>0.0036074110056875577</v>
      </c>
      <c r="U32" s="258">
        <v>0.04978667673935533</v>
      </c>
    </row>
    <row r="33" spans="1:21" ht="16.5">
      <c r="A33" s="260"/>
      <c r="B33" s="101" t="s">
        <v>5</v>
      </c>
      <c r="C33" s="258">
        <v>0.007542487899355589</v>
      </c>
      <c r="D33" s="258">
        <v>0.0005663854414523894</v>
      </c>
      <c r="E33" s="258">
        <v>0.003809419087619236</v>
      </c>
      <c r="F33" s="258">
        <v>0.008850057194033433</v>
      </c>
      <c r="G33" s="258">
        <v>0.0021273792936618054</v>
      </c>
      <c r="H33" s="258">
        <v>0.0029071462702374416</v>
      </c>
      <c r="I33" s="258">
        <v>0.0038259723996378974</v>
      </c>
      <c r="J33" s="258">
        <v>0.0005599963964001008</v>
      </c>
      <c r="K33" s="258">
        <v>0.0012974016689800245</v>
      </c>
      <c r="L33" s="258">
        <v>0.006141779267280122</v>
      </c>
      <c r="M33" s="258">
        <v>0.0010925578823517753</v>
      </c>
      <c r="N33" s="258">
        <v>0.0046766492807563155</v>
      </c>
      <c r="O33" s="258">
        <v>0.0030075438903492185</v>
      </c>
      <c r="P33" s="258">
        <v>0.0011568530308609306</v>
      </c>
      <c r="Q33" s="258">
        <v>9.138898685702218E-05</v>
      </c>
      <c r="R33" s="258">
        <v>-0.007841708917227828</v>
      </c>
      <c r="S33" s="258">
        <v>0.03977222737200126</v>
      </c>
      <c r="T33" s="258">
        <v>-0.0046256069238785925</v>
      </c>
      <c r="U33" s="258">
        <v>0.034319062472229975</v>
      </c>
    </row>
    <row r="34" spans="1:21" ht="16.5">
      <c r="A34" s="260"/>
      <c r="B34" s="101" t="s">
        <v>7</v>
      </c>
      <c r="C34" s="258">
        <v>0.006047588424052992</v>
      </c>
      <c r="D34" s="258">
        <v>0.0005904036366867842</v>
      </c>
      <c r="E34" s="258">
        <v>0.006011649792859052</v>
      </c>
      <c r="F34" s="258">
        <v>0.006202621922183859</v>
      </c>
      <c r="G34" s="258">
        <v>-0.0029831412455551564</v>
      </c>
      <c r="H34" s="258">
        <v>0.000654462382090216</v>
      </c>
      <c r="I34" s="258">
        <v>0.00525130319790796</v>
      </c>
      <c r="J34" s="258">
        <v>-0.002602315207973999</v>
      </c>
      <c r="K34" s="258">
        <v>0.004539730700657206</v>
      </c>
      <c r="L34" s="258">
        <v>0.028273131476291433</v>
      </c>
      <c r="M34" s="258">
        <v>0.0003717438345644769</v>
      </c>
      <c r="N34" s="258">
        <v>0.00030781376671579447</v>
      </c>
      <c r="O34" s="258">
        <v>0.003424328800931688</v>
      </c>
      <c r="P34" s="258">
        <v>0.0011270182073676279</v>
      </c>
      <c r="Q34" s="258">
        <v>3.1178381926371976E-05</v>
      </c>
      <c r="R34" s="258">
        <v>-0.014249218881576613</v>
      </c>
      <c r="S34" s="258">
        <v>0.03768531292195737</v>
      </c>
      <c r="T34" s="258">
        <v>-0.0003319485830442628</v>
      </c>
      <c r="U34" s="258">
        <v>0.03720095760648661</v>
      </c>
    </row>
    <row r="35" spans="1:5" ht="16.5">
      <c r="A35" s="260"/>
      <c r="B35" s="16" t="s">
        <v>4</v>
      </c>
      <c r="C35" s="17"/>
      <c r="D35" s="17"/>
      <c r="E35" s="68"/>
    </row>
  </sheetData>
  <sheetProtection/>
  <mergeCells count="10">
    <mergeCell ref="C6:E6"/>
    <mergeCell ref="F6:H6"/>
    <mergeCell ref="I6:R6"/>
    <mergeCell ref="A28:A31"/>
    <mergeCell ref="A32:A35"/>
    <mergeCell ref="A8:A11"/>
    <mergeCell ref="A12:A15"/>
    <mergeCell ref="A16:A19"/>
    <mergeCell ref="A20:A23"/>
    <mergeCell ref="A24:A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B9"/>
  <sheetViews>
    <sheetView zoomScalePageLayoutView="0" workbookViewId="0" topLeftCell="A1">
      <selection activeCell="B4" sqref="B4"/>
    </sheetView>
  </sheetViews>
  <sheetFormatPr defaultColWidth="8.8515625" defaultRowHeight="15"/>
  <cols>
    <col min="1" max="16384" width="8.8515625" style="122" customWidth="1"/>
  </cols>
  <sheetData>
    <row r="2" ht="18.75">
      <c r="B2" s="173" t="s">
        <v>26</v>
      </c>
    </row>
    <row r="4" ht="15.75">
      <c r="B4" s="172" t="s">
        <v>288</v>
      </c>
    </row>
    <row r="5" ht="15">
      <c r="B5" s="251" t="s">
        <v>296</v>
      </c>
    </row>
    <row r="6" ht="15">
      <c r="B6" s="250" t="s">
        <v>297</v>
      </c>
    </row>
    <row r="7" ht="15">
      <c r="B7" s="251" t="s">
        <v>298</v>
      </c>
    </row>
    <row r="8" ht="15">
      <c r="B8" s="250" t="s">
        <v>299</v>
      </c>
    </row>
    <row r="9" ht="15">
      <c r="B9" s="251" t="s">
        <v>300</v>
      </c>
    </row>
  </sheetData>
  <sheetProtection/>
  <hyperlinks>
    <hyperlink ref="B5" location="'BOP | Annual'!A1" display="Balance of Payments summary (Annual)"/>
    <hyperlink ref="B6" location="'BOP | Quarterly'!A1" display="Balace of Payments summary (Quarterly)"/>
    <hyperlink ref="B7" location="'Goods trade | Annual'!A1" display="Trade in Goods (Annual)"/>
    <hyperlink ref="B8" location="'Goods trade | Quarterly'!A1" display="Trade in Goods (Quarterly)"/>
    <hyperlink ref="B9" location="Reserves!A1" display="Reserve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2006-09-25T13:34:53Z</dcterms:created>
  <dcterms:modified xsi:type="dcterms:W3CDTF">2016-12-07T06:52:16Z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