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harts/chart16.xml" ContentType="application/vnd.openxmlformats-officedocument.drawingml.chart+xml"/>
  <Override PartName="/xl/charts/style14.xml" ContentType="application/vnd.ms-office.chartstyle+xml"/>
  <Override PartName="/xl/charts/colors14.xml" ContentType="application/vnd.ms-office.chartcolorstyle+xml"/>
  <Override PartName="/xl/charts/chart17.xml" ContentType="application/vnd.openxmlformats-officedocument.drawingml.chart+xml"/>
  <Override PartName="/xl/charts/style15.xml" ContentType="application/vnd.ms-office.chartstyle+xml"/>
  <Override PartName="/xl/charts/colors15.xml" ContentType="application/vnd.ms-office.chartcolorstyle+xml"/>
  <Override PartName="/xl/charts/chart18.xml" ContentType="application/vnd.openxmlformats-officedocument.drawingml.chart+xml"/>
  <Override PartName="/xl/charts/style16.xml" ContentType="application/vnd.ms-office.chartstyle+xml"/>
  <Override PartName="/xl/charts/colors1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worldbankgroup-my.sharepoint.com/personal/dbarne_worldbankgroup_org/Documents/Documents/Climate/RIST/"/>
    </mc:Choice>
  </mc:AlternateContent>
  <xr:revisionPtr revIDLastSave="0" documentId="8_{77BE394D-2AD8-413E-988A-C09B9CC780B9}" xr6:coauthVersionLast="45" xr6:coauthVersionMax="45" xr10:uidLastSave="{00000000-0000-0000-0000-000000000000}"/>
  <bookViews>
    <workbookView xWindow="-110" yWindow="-110" windowWidth="19420" windowHeight="10420" tabRatio="944" xr2:uid="{00000000-000D-0000-FFFF-FFFF00000000}"/>
  </bookViews>
  <sheets>
    <sheet name="OVERVIEW" sheetId="23" r:id="rId1"/>
    <sheet name="Excel Sheet Navigation" sheetId="22" r:id="rId2"/>
    <sheet name="Input &gt;&gt;" sheetId="19" r:id="rId3"/>
    <sheet name="Calculations &gt;&gt;" sheetId="17" r:id="rId4"/>
    <sheet name="Parameters_Results" sheetId="2" r:id="rId5"/>
    <sheet name="Baseline scenario" sheetId="20" r:id="rId6"/>
    <sheet name="Climate impacts" sheetId="16" r:id="rId7"/>
    <sheet name="Expected flows" sheetId="7" r:id="rId8"/>
    <sheet name="Extrapolation disasters" sheetId="5" r:id="rId9"/>
    <sheet name="Extrapolation average con." sheetId="3" r:id="rId10"/>
    <sheet name="Tables" sheetId="10" r:id="rId11"/>
  </sheets>
  <definedNames>
    <definedName name="_ftn1" localSheetId="0">OVERVIEW!#REF!</definedName>
    <definedName name="_ftnref1" localSheetId="0">OVERVIEW!$B$3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20" i="2" l="1"/>
  <c r="D19" i="2"/>
  <c r="D18" i="2"/>
  <c r="D17" i="2"/>
  <c r="D16" i="2"/>
  <c r="F41" i="5" l="1"/>
  <c r="E55" i="5" l="1"/>
  <c r="F55" i="5"/>
  <c r="G55" i="5"/>
  <c r="D55" i="5"/>
  <c r="G41" i="5"/>
  <c r="D41" i="5"/>
  <c r="E41" i="5"/>
  <c r="K57" i="5"/>
  <c r="W154" i="16"/>
  <c r="X154" i="16"/>
  <c r="Y154" i="16"/>
  <c r="Z154" i="16"/>
  <c r="AA154" i="16"/>
  <c r="AB154" i="16"/>
  <c r="AC154" i="16"/>
  <c r="AD154" i="16"/>
  <c r="W155" i="16"/>
  <c r="X155" i="16"/>
  <c r="Y155" i="16"/>
  <c r="Z155" i="16"/>
  <c r="AA155" i="16"/>
  <c r="AB155" i="16"/>
  <c r="AC155" i="16"/>
  <c r="AD155" i="16"/>
  <c r="W156" i="16"/>
  <c r="X156" i="16"/>
  <c r="Y156" i="16"/>
  <c r="Z156" i="16"/>
  <c r="AA156" i="16"/>
  <c r="AB156" i="16"/>
  <c r="AC156" i="16"/>
  <c r="AD156" i="16"/>
  <c r="W157" i="16"/>
  <c r="X157" i="16"/>
  <c r="Y157" i="16"/>
  <c r="Z157" i="16"/>
  <c r="AA157" i="16"/>
  <c r="AB157" i="16"/>
  <c r="AC157" i="16"/>
  <c r="AD157" i="16"/>
  <c r="X140" i="16"/>
  <c r="Z140" i="16"/>
  <c r="AA140" i="16"/>
  <c r="AB140" i="16"/>
  <c r="W141" i="16"/>
  <c r="X141" i="16"/>
  <c r="Y141" i="16"/>
  <c r="Z141" i="16"/>
  <c r="AA141" i="16"/>
  <c r="AB141" i="16"/>
  <c r="AC141" i="16"/>
  <c r="AD141" i="16"/>
  <c r="X142" i="16"/>
  <c r="AB142" i="16"/>
  <c r="W143" i="16"/>
  <c r="X143" i="16"/>
  <c r="Y143" i="16"/>
  <c r="Z143" i="16"/>
  <c r="AA143" i="16"/>
  <c r="AB143" i="16"/>
  <c r="AC143" i="16"/>
  <c r="AD143" i="16"/>
  <c r="M139" i="16"/>
  <c r="N139" i="16"/>
  <c r="O139" i="16"/>
  <c r="P139" i="16"/>
  <c r="Q139" i="16"/>
  <c r="R139" i="16"/>
  <c r="S139" i="16"/>
  <c r="T139" i="16"/>
  <c r="M140" i="16"/>
  <c r="N140" i="16"/>
  <c r="O140" i="16"/>
  <c r="P140" i="16"/>
  <c r="Q140" i="16"/>
  <c r="R140" i="16"/>
  <c r="S140" i="16"/>
  <c r="T140" i="16"/>
  <c r="M141" i="16"/>
  <c r="N141" i="16"/>
  <c r="O141" i="16"/>
  <c r="P141" i="16"/>
  <c r="Q141" i="16"/>
  <c r="R141" i="16"/>
  <c r="S141" i="16"/>
  <c r="T141" i="16"/>
  <c r="M142" i="16"/>
  <c r="N142" i="16"/>
  <c r="O142" i="16"/>
  <c r="P142" i="16"/>
  <c r="Q142" i="16"/>
  <c r="R142" i="16"/>
  <c r="S142" i="16"/>
  <c r="T142" i="16"/>
  <c r="M143" i="16"/>
  <c r="N143" i="16"/>
  <c r="O143" i="16"/>
  <c r="P143" i="16"/>
  <c r="Q143" i="16"/>
  <c r="R143" i="16"/>
  <c r="S143" i="16"/>
  <c r="T143" i="16"/>
  <c r="O79" i="16"/>
  <c r="AD142" i="16" s="1"/>
  <c r="N79" i="16"/>
  <c r="AC142" i="16" s="1"/>
  <c r="O77" i="16"/>
  <c r="AD140" i="16" s="1"/>
  <c r="N77" i="16"/>
  <c r="AC140" i="16" s="1"/>
  <c r="O75" i="16"/>
  <c r="N75" i="16"/>
  <c r="J79" i="16"/>
  <c r="I79" i="16"/>
  <c r="J77" i="16"/>
  <c r="I77" i="16"/>
  <c r="J75" i="16"/>
  <c r="I75" i="16"/>
  <c r="M153" i="16"/>
  <c r="N153" i="16"/>
  <c r="O153" i="16"/>
  <c r="P153" i="16"/>
  <c r="Q153" i="16"/>
  <c r="R153" i="16"/>
  <c r="S153" i="16"/>
  <c r="T153" i="16"/>
  <c r="M154" i="16"/>
  <c r="N154" i="16"/>
  <c r="O154" i="16"/>
  <c r="P154" i="16"/>
  <c r="Q154" i="16"/>
  <c r="R154" i="16"/>
  <c r="S154" i="16"/>
  <c r="T154" i="16"/>
  <c r="M155" i="16"/>
  <c r="N155" i="16"/>
  <c r="O155" i="16"/>
  <c r="P155" i="16"/>
  <c r="Q155" i="16"/>
  <c r="R155" i="16"/>
  <c r="S155" i="16"/>
  <c r="T155" i="16"/>
  <c r="M156" i="16"/>
  <c r="N156" i="16"/>
  <c r="O156" i="16"/>
  <c r="P156" i="16"/>
  <c r="Q156" i="16"/>
  <c r="R156" i="16"/>
  <c r="S156" i="16"/>
  <c r="T156" i="16"/>
  <c r="M157" i="16"/>
  <c r="N157" i="16"/>
  <c r="O157" i="16"/>
  <c r="P157" i="16"/>
  <c r="Q157" i="16"/>
  <c r="R157" i="16"/>
  <c r="S157" i="16"/>
  <c r="T157" i="16"/>
  <c r="AA142" i="16" l="1"/>
  <c r="Z142" i="16"/>
  <c r="Y142" i="16"/>
  <c r="Y140" i="16"/>
  <c r="U41" i="5"/>
  <c r="W142" i="16"/>
  <c r="W140" i="16"/>
  <c r="T57" i="5"/>
  <c r="U58" i="5"/>
  <c r="T58" i="5"/>
  <c r="T56" i="5"/>
  <c r="U56" i="5"/>
  <c r="S58" i="5"/>
  <c r="S56" i="5"/>
  <c r="R58" i="5"/>
  <c r="R56" i="5"/>
  <c r="U57" i="5"/>
  <c r="U55" i="5"/>
  <c r="T55" i="5"/>
  <c r="S57" i="5"/>
  <c r="S55" i="5"/>
  <c r="R57" i="5"/>
  <c r="R55" i="5"/>
  <c r="U44" i="5"/>
  <c r="U42" i="5"/>
  <c r="T44" i="5"/>
  <c r="R43" i="5"/>
  <c r="T42" i="5"/>
  <c r="R41" i="5"/>
  <c r="S44" i="5"/>
  <c r="S42" i="5"/>
  <c r="R44" i="5"/>
  <c r="R42" i="5"/>
  <c r="N41" i="5"/>
  <c r="U43" i="5"/>
  <c r="T43" i="5"/>
  <c r="T41" i="5"/>
  <c r="S43" i="5"/>
  <c r="S41" i="5"/>
  <c r="L55" i="5"/>
  <c r="M57" i="5"/>
  <c r="L58" i="5"/>
  <c r="N56" i="5"/>
  <c r="L56" i="5"/>
  <c r="K56" i="5"/>
  <c r="N58" i="5"/>
  <c r="K55" i="5"/>
  <c r="M58" i="5"/>
  <c r="K41" i="5"/>
  <c r="M56" i="5"/>
  <c r="K58" i="5"/>
  <c r="N57" i="5"/>
  <c r="N55" i="5"/>
  <c r="M55" i="5"/>
  <c r="L57" i="5"/>
  <c r="L43" i="5"/>
  <c r="L41" i="5"/>
  <c r="N42" i="5"/>
  <c r="L44" i="5"/>
  <c r="L42" i="5"/>
  <c r="M44" i="5"/>
  <c r="K44" i="5"/>
  <c r="K42" i="5"/>
  <c r="N44" i="5"/>
  <c r="M42" i="5"/>
  <c r="N43" i="5"/>
  <c r="M43" i="5"/>
  <c r="M41" i="5"/>
  <c r="K43" i="5"/>
  <c r="D54" i="5" l="1"/>
  <c r="W153" i="16"/>
  <c r="X153" i="16"/>
  <c r="Y153" i="16"/>
  <c r="Z153" i="16"/>
  <c r="AA153" i="16"/>
  <c r="AB153" i="16"/>
  <c r="AC153" i="16"/>
  <c r="AD153" i="16"/>
  <c r="W139" i="16"/>
  <c r="X139" i="16"/>
  <c r="Y139" i="16"/>
  <c r="Z139" i="16"/>
  <c r="AA139" i="16"/>
  <c r="AB139" i="16"/>
  <c r="AC139" i="16"/>
  <c r="AD139" i="16"/>
  <c r="W125" i="16"/>
  <c r="X125" i="16"/>
  <c r="Y125" i="16"/>
  <c r="Z125" i="16"/>
  <c r="AA125" i="16"/>
  <c r="AB125" i="16"/>
  <c r="T30" i="5" s="1"/>
  <c r="AC125" i="16"/>
  <c r="AD125" i="16"/>
  <c r="W111" i="16"/>
  <c r="X111" i="16"/>
  <c r="Y111" i="16"/>
  <c r="Z111" i="16"/>
  <c r="AA111" i="16"/>
  <c r="AB111" i="16"/>
  <c r="AC111" i="16"/>
  <c r="AD111" i="16"/>
  <c r="M125" i="16"/>
  <c r="N125" i="16"/>
  <c r="O125" i="16"/>
  <c r="P125" i="16"/>
  <c r="Q125" i="16"/>
  <c r="R125" i="16"/>
  <c r="S125" i="16"/>
  <c r="T125" i="16"/>
  <c r="D125" i="16"/>
  <c r="E125" i="16"/>
  <c r="F125" i="16"/>
  <c r="G125" i="16"/>
  <c r="H125" i="16"/>
  <c r="I125" i="16"/>
  <c r="J125" i="16"/>
  <c r="K125" i="16"/>
  <c r="D139" i="16"/>
  <c r="E139" i="16"/>
  <c r="F139" i="16"/>
  <c r="G139" i="16"/>
  <c r="H139" i="16"/>
  <c r="I139" i="16"/>
  <c r="J139" i="16"/>
  <c r="K139" i="16"/>
  <c r="D153" i="16"/>
  <c r="E153" i="16"/>
  <c r="F153" i="16"/>
  <c r="G153" i="16"/>
  <c r="H153" i="16"/>
  <c r="I153" i="16"/>
  <c r="J153" i="16"/>
  <c r="K153" i="16"/>
  <c r="G40" i="5" l="1"/>
  <c r="F40" i="5"/>
  <c r="E40" i="5"/>
  <c r="D40" i="5"/>
  <c r="E54" i="5"/>
  <c r="F54" i="5"/>
  <c r="G54" i="5"/>
  <c r="R40" i="5"/>
  <c r="T54" i="5"/>
  <c r="S54" i="5"/>
  <c r="R54" i="5"/>
  <c r="U54" i="5"/>
  <c r="S40" i="5"/>
  <c r="R16" i="5"/>
  <c r="U40" i="5"/>
  <c r="N30" i="5"/>
  <c r="T40" i="5"/>
  <c r="R30" i="5"/>
  <c r="U30" i="5"/>
  <c r="S30" i="5"/>
  <c r="T16" i="5"/>
  <c r="L30" i="5"/>
  <c r="L16" i="5"/>
  <c r="U16" i="5"/>
  <c r="S16" i="5"/>
  <c r="M30" i="5"/>
  <c r="K30" i="5"/>
  <c r="N54" i="5"/>
  <c r="N16" i="5"/>
  <c r="M16" i="5"/>
  <c r="F16" i="5"/>
  <c r="K16" i="5"/>
  <c r="K40" i="5"/>
  <c r="E16" i="5"/>
  <c r="D16" i="5"/>
  <c r="G16" i="5"/>
  <c r="L40" i="5"/>
  <c r="M40" i="5"/>
  <c r="M54" i="5"/>
  <c r="N40" i="5"/>
  <c r="F30" i="5"/>
  <c r="L54" i="5"/>
  <c r="K54" i="5"/>
  <c r="G30" i="5"/>
  <c r="E30" i="5"/>
  <c r="D30" i="5"/>
  <c r="C16" i="3"/>
  <c r="D8" i="3"/>
  <c r="W148" i="16"/>
  <c r="X148" i="16"/>
  <c r="Y148" i="16"/>
  <c r="Z148" i="16"/>
  <c r="AA148" i="16"/>
  <c r="AB148" i="16"/>
  <c r="AC148" i="16"/>
  <c r="AD148" i="16"/>
  <c r="W149" i="16"/>
  <c r="X149" i="16"/>
  <c r="Y149" i="16"/>
  <c r="Z149" i="16"/>
  <c r="AA149" i="16"/>
  <c r="AB149" i="16"/>
  <c r="AC149" i="16"/>
  <c r="AD149" i="16"/>
  <c r="W150" i="16"/>
  <c r="X150" i="16"/>
  <c r="Y150" i="16"/>
  <c r="Z150" i="16"/>
  <c r="AA150" i="16"/>
  <c r="AB150" i="16"/>
  <c r="AC150" i="16"/>
  <c r="AD150" i="16"/>
  <c r="W151" i="16"/>
  <c r="X151" i="16"/>
  <c r="Y151" i="16"/>
  <c r="Z151" i="16"/>
  <c r="AA151" i="16"/>
  <c r="AB151" i="16"/>
  <c r="AC151" i="16"/>
  <c r="AD151" i="16"/>
  <c r="W134" i="16"/>
  <c r="X134" i="16"/>
  <c r="Y134" i="16"/>
  <c r="Z134" i="16"/>
  <c r="AA134" i="16"/>
  <c r="AB134" i="16"/>
  <c r="AC134" i="16"/>
  <c r="AD134" i="16"/>
  <c r="W135" i="16"/>
  <c r="X135" i="16"/>
  <c r="Y135" i="16"/>
  <c r="Z135" i="16"/>
  <c r="S36" i="5" s="1"/>
  <c r="AA135" i="16"/>
  <c r="AB135" i="16"/>
  <c r="AC135" i="16"/>
  <c r="AD135" i="16"/>
  <c r="W136" i="16"/>
  <c r="X136" i="16"/>
  <c r="Y136" i="16"/>
  <c r="Z136" i="16"/>
  <c r="AA136" i="16"/>
  <c r="AB136" i="16"/>
  <c r="AC136" i="16"/>
  <c r="AD136" i="16"/>
  <c r="W137" i="16"/>
  <c r="X137" i="16"/>
  <c r="Y137" i="16"/>
  <c r="Z137" i="16"/>
  <c r="AA137" i="16"/>
  <c r="AB137" i="16"/>
  <c r="AC137" i="16"/>
  <c r="AD137" i="16"/>
  <c r="W138" i="16"/>
  <c r="X138" i="16"/>
  <c r="Y138" i="16"/>
  <c r="Z138" i="16"/>
  <c r="AA138" i="16"/>
  <c r="AB138" i="16"/>
  <c r="AC138" i="16"/>
  <c r="AD138" i="16"/>
  <c r="W120" i="16"/>
  <c r="X120" i="16"/>
  <c r="Y120" i="16"/>
  <c r="Z120" i="16"/>
  <c r="AA120" i="16"/>
  <c r="AB120" i="16"/>
  <c r="AC120" i="16"/>
  <c r="AD120" i="16"/>
  <c r="W121" i="16"/>
  <c r="X121" i="16"/>
  <c r="Y121" i="16"/>
  <c r="Z121" i="16"/>
  <c r="AA121" i="16"/>
  <c r="AB121" i="16"/>
  <c r="AC121" i="16"/>
  <c r="AD121" i="16"/>
  <c r="W122" i="16"/>
  <c r="X122" i="16"/>
  <c r="Y122" i="16"/>
  <c r="Z122" i="16"/>
  <c r="AA122" i="16"/>
  <c r="AB122" i="16"/>
  <c r="AC122" i="16"/>
  <c r="AD122" i="16"/>
  <c r="W123" i="16"/>
  <c r="X123" i="16"/>
  <c r="Y123" i="16"/>
  <c r="Z123" i="16"/>
  <c r="AA123" i="16"/>
  <c r="AB123" i="16"/>
  <c r="AC123" i="16"/>
  <c r="AD123" i="16"/>
  <c r="W124" i="16"/>
  <c r="X124" i="16"/>
  <c r="Y124" i="16"/>
  <c r="Z124" i="16"/>
  <c r="AA124" i="16"/>
  <c r="AB124" i="16"/>
  <c r="AC124" i="16"/>
  <c r="AD124" i="16"/>
  <c r="W106" i="16"/>
  <c r="X106" i="16"/>
  <c r="Y106" i="16"/>
  <c r="Z106" i="16"/>
  <c r="AA106" i="16"/>
  <c r="AB106" i="16"/>
  <c r="AC106" i="16"/>
  <c r="AD106" i="16"/>
  <c r="W107" i="16"/>
  <c r="X107" i="16"/>
  <c r="Y107" i="16"/>
  <c r="Z107" i="16"/>
  <c r="AA107" i="16"/>
  <c r="AB107" i="16"/>
  <c r="AC107" i="16"/>
  <c r="AD107" i="16"/>
  <c r="W108" i="16"/>
  <c r="X108" i="16"/>
  <c r="Y108" i="16"/>
  <c r="Z108" i="16"/>
  <c r="AA108" i="16"/>
  <c r="AB108" i="16"/>
  <c r="AC108" i="16"/>
  <c r="AD108" i="16"/>
  <c r="W109" i="16"/>
  <c r="X109" i="16"/>
  <c r="Y109" i="16"/>
  <c r="Z109" i="16"/>
  <c r="AA109" i="16"/>
  <c r="AB109" i="16"/>
  <c r="AC109" i="16"/>
  <c r="AD109" i="16"/>
  <c r="W110" i="16"/>
  <c r="X110" i="16"/>
  <c r="Y110" i="16"/>
  <c r="Z110" i="16"/>
  <c r="AA110" i="16"/>
  <c r="AB110" i="16"/>
  <c r="AC110" i="16"/>
  <c r="AD110" i="16"/>
  <c r="M120" i="16"/>
  <c r="N120" i="16"/>
  <c r="O120" i="16"/>
  <c r="P120" i="16"/>
  <c r="Q120" i="16"/>
  <c r="R120" i="16"/>
  <c r="S120" i="16"/>
  <c r="T120" i="16"/>
  <c r="M121" i="16"/>
  <c r="N121" i="16"/>
  <c r="O121" i="16"/>
  <c r="P121" i="16"/>
  <c r="Q121" i="16"/>
  <c r="R121" i="16"/>
  <c r="S121" i="16"/>
  <c r="T121" i="16"/>
  <c r="M122" i="16"/>
  <c r="N122" i="16"/>
  <c r="O122" i="16"/>
  <c r="P122" i="16"/>
  <c r="Q122" i="16"/>
  <c r="R122" i="16"/>
  <c r="S122" i="16"/>
  <c r="T122" i="16"/>
  <c r="M123" i="16"/>
  <c r="N123" i="16"/>
  <c r="O123" i="16"/>
  <c r="P123" i="16"/>
  <c r="Q123" i="16"/>
  <c r="R123" i="16"/>
  <c r="S123" i="16"/>
  <c r="T123" i="16"/>
  <c r="M124" i="16"/>
  <c r="N124" i="16"/>
  <c r="O124" i="16"/>
  <c r="P124" i="16"/>
  <c r="Q124" i="16"/>
  <c r="R124" i="16"/>
  <c r="S124" i="16"/>
  <c r="T124" i="16"/>
  <c r="M134" i="16"/>
  <c r="N134" i="16"/>
  <c r="O134" i="16"/>
  <c r="P134" i="16"/>
  <c r="Q134" i="16"/>
  <c r="R134" i="16"/>
  <c r="S134" i="16"/>
  <c r="T134" i="16"/>
  <c r="M135" i="16"/>
  <c r="N135" i="16"/>
  <c r="O135" i="16"/>
  <c r="P135" i="16"/>
  <c r="Q135" i="16"/>
  <c r="R135" i="16"/>
  <c r="S135" i="16"/>
  <c r="T135" i="16"/>
  <c r="M136" i="16"/>
  <c r="N136" i="16"/>
  <c r="O136" i="16"/>
  <c r="P136" i="16"/>
  <c r="Q136" i="16"/>
  <c r="R136" i="16"/>
  <c r="S136" i="16"/>
  <c r="T136" i="16"/>
  <c r="M137" i="16"/>
  <c r="N137" i="16"/>
  <c r="O137" i="16"/>
  <c r="P137" i="16"/>
  <c r="Q137" i="16"/>
  <c r="R137" i="16"/>
  <c r="S137" i="16"/>
  <c r="T137" i="16"/>
  <c r="M138" i="16"/>
  <c r="N138" i="16"/>
  <c r="O138" i="16"/>
  <c r="P138" i="16"/>
  <c r="Q138" i="16"/>
  <c r="R138" i="16"/>
  <c r="S138" i="16"/>
  <c r="T138" i="16"/>
  <c r="M148" i="16"/>
  <c r="N148" i="16"/>
  <c r="O148" i="16"/>
  <c r="P148" i="16"/>
  <c r="Q148" i="16"/>
  <c r="R148" i="16"/>
  <c r="S148" i="16"/>
  <c r="T148" i="16"/>
  <c r="M149" i="16"/>
  <c r="N149" i="16"/>
  <c r="O149" i="16"/>
  <c r="P149" i="16"/>
  <c r="Q149" i="16"/>
  <c r="R149" i="16"/>
  <c r="S149" i="16"/>
  <c r="T149" i="16"/>
  <c r="M150" i="16"/>
  <c r="N150" i="16"/>
  <c r="O150" i="16"/>
  <c r="P150" i="16"/>
  <c r="Q150" i="16"/>
  <c r="R150" i="16"/>
  <c r="S150" i="16"/>
  <c r="T150" i="16"/>
  <c r="M151" i="16"/>
  <c r="N151" i="16"/>
  <c r="O151" i="16"/>
  <c r="P151" i="16"/>
  <c r="Q151" i="16"/>
  <c r="R151" i="16"/>
  <c r="S151" i="16"/>
  <c r="T151" i="16"/>
  <c r="M152" i="16"/>
  <c r="N152" i="16"/>
  <c r="O152" i="16"/>
  <c r="P152" i="16"/>
  <c r="Q152" i="16"/>
  <c r="R152" i="16"/>
  <c r="S152" i="16"/>
  <c r="T152" i="16"/>
  <c r="M106" i="16"/>
  <c r="N106" i="16"/>
  <c r="O106" i="16"/>
  <c r="P106" i="16"/>
  <c r="Q106" i="16"/>
  <c r="R106" i="16"/>
  <c r="S106" i="16"/>
  <c r="T106" i="16"/>
  <c r="M107" i="16"/>
  <c r="N107" i="16"/>
  <c r="O107" i="16"/>
  <c r="P107" i="16"/>
  <c r="Q107" i="16"/>
  <c r="R107" i="16"/>
  <c r="S107" i="16"/>
  <c r="T107" i="16"/>
  <c r="M108" i="16"/>
  <c r="N108" i="16"/>
  <c r="O108" i="16"/>
  <c r="P108" i="16"/>
  <c r="Q108" i="16"/>
  <c r="R108" i="16"/>
  <c r="S108" i="16"/>
  <c r="T108" i="16"/>
  <c r="M109" i="16"/>
  <c r="N109" i="16"/>
  <c r="O109" i="16"/>
  <c r="P109" i="16"/>
  <c r="Q109" i="16"/>
  <c r="R109" i="16"/>
  <c r="S109" i="16"/>
  <c r="T109" i="16"/>
  <c r="D148" i="16"/>
  <c r="E148" i="16"/>
  <c r="F148" i="16"/>
  <c r="G148" i="16"/>
  <c r="H148" i="16"/>
  <c r="I148" i="16"/>
  <c r="J148" i="16"/>
  <c r="K148" i="16"/>
  <c r="D149" i="16"/>
  <c r="E149" i="16"/>
  <c r="F149" i="16"/>
  <c r="G149" i="16"/>
  <c r="H149" i="16"/>
  <c r="I149" i="16"/>
  <c r="J149" i="16"/>
  <c r="K149" i="16"/>
  <c r="D150" i="16"/>
  <c r="E150" i="16"/>
  <c r="F150" i="16"/>
  <c r="G150" i="16"/>
  <c r="H150" i="16"/>
  <c r="I150" i="16"/>
  <c r="J150" i="16"/>
  <c r="K150" i="16"/>
  <c r="D151" i="16"/>
  <c r="E151" i="16"/>
  <c r="F151" i="16"/>
  <c r="G151" i="16"/>
  <c r="H151" i="16"/>
  <c r="I151" i="16"/>
  <c r="J151" i="16"/>
  <c r="K151" i="16"/>
  <c r="D152" i="16"/>
  <c r="E152" i="16"/>
  <c r="F152" i="16"/>
  <c r="G152" i="16"/>
  <c r="H152" i="16"/>
  <c r="I152" i="16"/>
  <c r="J152" i="16"/>
  <c r="K152" i="16"/>
  <c r="D134" i="16"/>
  <c r="E134" i="16"/>
  <c r="F134" i="16"/>
  <c r="G134" i="16"/>
  <c r="H134" i="16"/>
  <c r="I134" i="16"/>
  <c r="J134" i="16"/>
  <c r="K134" i="16"/>
  <c r="D135" i="16"/>
  <c r="E135" i="16"/>
  <c r="F135" i="16"/>
  <c r="G135" i="16"/>
  <c r="H135" i="16"/>
  <c r="I135" i="16"/>
  <c r="J135" i="16"/>
  <c r="K135" i="16"/>
  <c r="D136" i="16"/>
  <c r="E136" i="16"/>
  <c r="F136" i="16"/>
  <c r="G136" i="16"/>
  <c r="H136" i="16"/>
  <c r="I136" i="16"/>
  <c r="J136" i="16"/>
  <c r="K136" i="16"/>
  <c r="D137" i="16"/>
  <c r="E137" i="16"/>
  <c r="F137" i="16"/>
  <c r="G137" i="16"/>
  <c r="H137" i="16"/>
  <c r="I137" i="16"/>
  <c r="J137" i="16"/>
  <c r="K137" i="16"/>
  <c r="D138" i="16"/>
  <c r="E138" i="16"/>
  <c r="F138" i="16"/>
  <c r="G138" i="16"/>
  <c r="H138" i="16"/>
  <c r="I138" i="16"/>
  <c r="J138" i="16"/>
  <c r="K138" i="16"/>
  <c r="D120" i="16"/>
  <c r="E120" i="16"/>
  <c r="F120" i="16"/>
  <c r="G120" i="16"/>
  <c r="H120" i="16"/>
  <c r="I120" i="16"/>
  <c r="J120" i="16"/>
  <c r="K120" i="16"/>
  <c r="D121" i="16"/>
  <c r="E121" i="16"/>
  <c r="F121" i="16"/>
  <c r="G121" i="16"/>
  <c r="H121" i="16"/>
  <c r="I121" i="16"/>
  <c r="J121" i="16"/>
  <c r="K121" i="16"/>
  <c r="D122" i="16"/>
  <c r="E122" i="16"/>
  <c r="F122" i="16"/>
  <c r="G122" i="16"/>
  <c r="H122" i="16"/>
  <c r="I122" i="16"/>
  <c r="J122" i="16"/>
  <c r="K122" i="16"/>
  <c r="D123" i="16"/>
  <c r="E123" i="16"/>
  <c r="F123" i="16"/>
  <c r="G123" i="16"/>
  <c r="H123" i="16"/>
  <c r="I123" i="16"/>
  <c r="J123" i="16"/>
  <c r="K123" i="16"/>
  <c r="D124" i="16"/>
  <c r="E124" i="16"/>
  <c r="F124" i="16"/>
  <c r="G124" i="16"/>
  <c r="H124" i="16"/>
  <c r="I124" i="16"/>
  <c r="J124" i="16"/>
  <c r="K124" i="16"/>
  <c r="D106" i="16"/>
  <c r="E106" i="16"/>
  <c r="F106" i="16"/>
  <c r="G106" i="16"/>
  <c r="H106" i="16"/>
  <c r="I106" i="16"/>
  <c r="J106" i="16"/>
  <c r="K106" i="16"/>
  <c r="D107" i="16"/>
  <c r="E107" i="16"/>
  <c r="F107" i="16"/>
  <c r="G107" i="16"/>
  <c r="H107" i="16"/>
  <c r="I107" i="16"/>
  <c r="J107" i="16"/>
  <c r="K107" i="16"/>
  <c r="D108" i="16"/>
  <c r="E108" i="16"/>
  <c r="F108" i="16"/>
  <c r="G108" i="16"/>
  <c r="H108" i="16"/>
  <c r="I108" i="16"/>
  <c r="J108" i="16"/>
  <c r="K108" i="16"/>
  <c r="D109" i="16"/>
  <c r="E109" i="16"/>
  <c r="F109" i="16"/>
  <c r="G109" i="16"/>
  <c r="H109" i="16"/>
  <c r="I109" i="16"/>
  <c r="J109" i="16"/>
  <c r="K109" i="16"/>
  <c r="D110" i="16"/>
  <c r="E110" i="16"/>
  <c r="F110" i="16"/>
  <c r="G110" i="16"/>
  <c r="H110" i="16"/>
  <c r="I110" i="16"/>
  <c r="J110" i="16"/>
  <c r="K110" i="16"/>
  <c r="E123" i="20"/>
  <c r="F123" i="20"/>
  <c r="G123" i="20"/>
  <c r="H123" i="20"/>
  <c r="I123" i="20"/>
  <c r="J123" i="20"/>
  <c r="K123" i="20"/>
  <c r="L123" i="20"/>
  <c r="M123" i="20"/>
  <c r="N123" i="20"/>
  <c r="O123" i="20"/>
  <c r="P123" i="20"/>
  <c r="Q123" i="20"/>
  <c r="R123" i="20"/>
  <c r="S123" i="20"/>
  <c r="T123" i="20"/>
  <c r="U123" i="20"/>
  <c r="V123" i="20"/>
  <c r="W123" i="20"/>
  <c r="X123" i="20"/>
  <c r="Y123" i="20"/>
  <c r="Z123" i="20"/>
  <c r="AA123" i="20"/>
  <c r="AB123" i="20"/>
  <c r="AC123" i="20"/>
  <c r="AD123" i="20"/>
  <c r="AE123" i="20"/>
  <c r="AF123" i="20"/>
  <c r="AG123" i="20"/>
  <c r="AH123" i="20"/>
  <c r="AI123" i="20"/>
  <c r="AJ123" i="20"/>
  <c r="AK123" i="20"/>
  <c r="AL123" i="20"/>
  <c r="AM123" i="20"/>
  <c r="AN123" i="20"/>
  <c r="AO123" i="20"/>
  <c r="AP123" i="20"/>
  <c r="AQ123" i="20"/>
  <c r="D123" i="20"/>
  <c r="E121" i="20"/>
  <c r="F121" i="20"/>
  <c r="G121" i="20"/>
  <c r="H121" i="20"/>
  <c r="I121" i="20"/>
  <c r="J121" i="20"/>
  <c r="K121" i="20"/>
  <c r="L121" i="20"/>
  <c r="M121" i="20"/>
  <c r="N121" i="20"/>
  <c r="O121" i="20"/>
  <c r="P121" i="20"/>
  <c r="Q121" i="20"/>
  <c r="R121" i="20"/>
  <c r="S121" i="20"/>
  <c r="T121" i="20"/>
  <c r="U121" i="20"/>
  <c r="V121" i="20"/>
  <c r="W121" i="20"/>
  <c r="X121" i="20"/>
  <c r="Y121" i="20"/>
  <c r="Z121" i="20"/>
  <c r="AA121" i="20"/>
  <c r="AB121" i="20"/>
  <c r="AC121" i="20"/>
  <c r="AD121" i="20"/>
  <c r="AE121" i="20"/>
  <c r="AF121" i="20"/>
  <c r="AG121" i="20"/>
  <c r="AH121" i="20"/>
  <c r="AI121" i="20"/>
  <c r="AJ121" i="20"/>
  <c r="AK121" i="20"/>
  <c r="AL121" i="20"/>
  <c r="AM121" i="20"/>
  <c r="AN121" i="20"/>
  <c r="AO121" i="20"/>
  <c r="AP121" i="20"/>
  <c r="AQ121" i="20"/>
  <c r="E122" i="20"/>
  <c r="F122" i="20"/>
  <c r="G122" i="20"/>
  <c r="H122" i="20"/>
  <c r="I122" i="20"/>
  <c r="J122" i="20"/>
  <c r="K122" i="20"/>
  <c r="L122" i="20"/>
  <c r="M122" i="20"/>
  <c r="N122" i="20"/>
  <c r="O122" i="20"/>
  <c r="P122" i="20"/>
  <c r="Q122" i="20"/>
  <c r="R122" i="20"/>
  <c r="S122" i="20"/>
  <c r="T122" i="20"/>
  <c r="U122" i="20"/>
  <c r="V122" i="20"/>
  <c r="W122" i="20"/>
  <c r="X122" i="20"/>
  <c r="Y122" i="20"/>
  <c r="Z122" i="20"/>
  <c r="AA122" i="20"/>
  <c r="AB122" i="20"/>
  <c r="AC122" i="20"/>
  <c r="AD122" i="20"/>
  <c r="AE122" i="20"/>
  <c r="AF122" i="20"/>
  <c r="AG122" i="20"/>
  <c r="AH122" i="20"/>
  <c r="AI122" i="20"/>
  <c r="AJ122" i="20"/>
  <c r="AK122" i="20"/>
  <c r="AL122" i="20"/>
  <c r="AM122" i="20"/>
  <c r="AN122" i="20"/>
  <c r="AO122" i="20"/>
  <c r="AP122" i="20"/>
  <c r="AQ122" i="20"/>
  <c r="D122" i="20"/>
  <c r="D121" i="20"/>
  <c r="U49" i="5" l="1"/>
  <c r="U39" i="5"/>
  <c r="U51" i="5"/>
  <c r="S49" i="5"/>
  <c r="R49" i="5"/>
  <c r="S51" i="5"/>
  <c r="R39" i="5"/>
  <c r="R51" i="5"/>
  <c r="T39" i="5"/>
  <c r="S39" i="5"/>
  <c r="R35" i="5"/>
  <c r="T50" i="5"/>
  <c r="T51" i="5"/>
  <c r="R53" i="5"/>
  <c r="R50" i="5"/>
  <c r="T52" i="5"/>
  <c r="R52" i="5"/>
  <c r="T49" i="5"/>
  <c r="U52" i="5"/>
  <c r="U50" i="5"/>
  <c r="S52" i="5"/>
  <c r="S50" i="5"/>
  <c r="S37" i="5"/>
  <c r="R37" i="5"/>
  <c r="U38" i="5"/>
  <c r="T38" i="5"/>
  <c r="L27" i="5"/>
  <c r="U37" i="5"/>
  <c r="T35" i="5"/>
  <c r="U36" i="5"/>
  <c r="T36" i="5"/>
  <c r="R36" i="5"/>
  <c r="R38" i="5"/>
  <c r="U35" i="5"/>
  <c r="T37" i="5"/>
  <c r="S35" i="5"/>
  <c r="R29" i="5"/>
  <c r="S38" i="5"/>
  <c r="R11" i="5"/>
  <c r="R25" i="5"/>
  <c r="U29" i="5"/>
  <c r="S25" i="5"/>
  <c r="S29" i="5"/>
  <c r="U27" i="5"/>
  <c r="S27" i="5"/>
  <c r="R27" i="5"/>
  <c r="U25" i="5"/>
  <c r="U28" i="5"/>
  <c r="U26" i="5"/>
  <c r="T28" i="5"/>
  <c r="T26" i="5"/>
  <c r="S28" i="5"/>
  <c r="S26" i="5"/>
  <c r="R28" i="5"/>
  <c r="R26" i="5"/>
  <c r="T29" i="5"/>
  <c r="T27" i="5"/>
  <c r="T25" i="5"/>
  <c r="T15" i="5"/>
  <c r="U14" i="5"/>
  <c r="T14" i="5"/>
  <c r="U15" i="5"/>
  <c r="U13" i="5"/>
  <c r="U12" i="5"/>
  <c r="T13" i="5"/>
  <c r="T12" i="5"/>
  <c r="U11" i="5"/>
  <c r="S14" i="5"/>
  <c r="S12" i="5"/>
  <c r="L35" i="5"/>
  <c r="R14" i="5"/>
  <c r="R12" i="5"/>
  <c r="T11" i="5"/>
  <c r="S15" i="5"/>
  <c r="S13" i="5"/>
  <c r="S11" i="5"/>
  <c r="R15" i="5"/>
  <c r="R13" i="5"/>
  <c r="N38" i="5"/>
  <c r="K52" i="5"/>
  <c r="L51" i="5"/>
  <c r="K51" i="5"/>
  <c r="M50" i="5"/>
  <c r="L53" i="5"/>
  <c r="L50" i="5"/>
  <c r="K53" i="5"/>
  <c r="K50" i="5"/>
  <c r="M52" i="5"/>
  <c r="L49" i="5"/>
  <c r="L52" i="5"/>
  <c r="K49" i="5"/>
  <c r="N52" i="5"/>
  <c r="N50" i="5"/>
  <c r="N53" i="5"/>
  <c r="N51" i="5"/>
  <c r="N49" i="5"/>
  <c r="M25" i="5"/>
  <c r="M53" i="5"/>
  <c r="M51" i="5"/>
  <c r="M49" i="5"/>
  <c r="M38" i="5"/>
  <c r="L37" i="5"/>
  <c r="L36" i="5"/>
  <c r="M37" i="5"/>
  <c r="K36" i="5"/>
  <c r="L39" i="5"/>
  <c r="K35" i="5"/>
  <c r="M39" i="5"/>
  <c r="K37" i="5"/>
  <c r="K39" i="5"/>
  <c r="M36" i="5"/>
  <c r="L38" i="5"/>
  <c r="M35" i="5"/>
  <c r="K11" i="5"/>
  <c r="K38" i="5"/>
  <c r="N36" i="5"/>
  <c r="N39" i="5"/>
  <c r="N35" i="5"/>
  <c r="L29" i="5"/>
  <c r="N37" i="5"/>
  <c r="K29" i="5"/>
  <c r="L11" i="5"/>
  <c r="K14" i="5"/>
  <c r="K27" i="5"/>
  <c r="L25" i="5"/>
  <c r="K25" i="5"/>
  <c r="N28" i="5"/>
  <c r="N26" i="5"/>
  <c r="M28" i="5"/>
  <c r="M26" i="5"/>
  <c r="L28" i="5"/>
  <c r="L26" i="5"/>
  <c r="K28" i="5"/>
  <c r="K26" i="5"/>
  <c r="N29" i="5"/>
  <c r="N27" i="5"/>
  <c r="N25" i="5"/>
  <c r="N13" i="5"/>
  <c r="M29" i="5"/>
  <c r="M27" i="5"/>
  <c r="E51" i="5"/>
  <c r="N15" i="5"/>
  <c r="N12" i="5"/>
  <c r="N14" i="5"/>
  <c r="K12" i="5"/>
  <c r="M13" i="5"/>
  <c r="K13" i="5"/>
  <c r="K15" i="5"/>
  <c r="M12" i="5"/>
  <c r="M14" i="5"/>
  <c r="N11" i="5"/>
  <c r="L14" i="5"/>
  <c r="L12" i="5"/>
  <c r="M15" i="5"/>
  <c r="M11" i="5"/>
  <c r="L15" i="5"/>
  <c r="L13" i="5"/>
  <c r="F53" i="5"/>
  <c r="D52" i="5"/>
  <c r="G53" i="5"/>
  <c r="D51" i="5"/>
  <c r="E49" i="5"/>
  <c r="E53" i="5"/>
  <c r="D50" i="5"/>
  <c r="E50" i="5"/>
  <c r="D53" i="5"/>
  <c r="F49" i="5"/>
  <c r="D49" i="5"/>
  <c r="F51" i="5"/>
  <c r="G27" i="5"/>
  <c r="G51" i="5"/>
  <c r="E52" i="5"/>
  <c r="G49" i="5"/>
  <c r="G52" i="5"/>
  <c r="G50" i="5"/>
  <c r="F52" i="5"/>
  <c r="F50" i="5"/>
  <c r="E38" i="5"/>
  <c r="E29" i="5"/>
  <c r="G37" i="5"/>
  <c r="F27" i="5"/>
  <c r="F35" i="5"/>
  <c r="E39" i="5"/>
  <c r="E35" i="5"/>
  <c r="D39" i="5"/>
  <c r="D35" i="5"/>
  <c r="G38" i="5"/>
  <c r="G36" i="5"/>
  <c r="D15" i="5"/>
  <c r="E36" i="5"/>
  <c r="D38" i="5"/>
  <c r="G39" i="5"/>
  <c r="G35" i="5"/>
  <c r="F39" i="5"/>
  <c r="F37" i="5"/>
  <c r="D26" i="5"/>
  <c r="E37" i="5"/>
  <c r="D37" i="5"/>
  <c r="F38" i="5"/>
  <c r="F36" i="5"/>
  <c r="D36" i="5"/>
  <c r="E27" i="5"/>
  <c r="D27" i="5"/>
  <c r="E25" i="5"/>
  <c r="F29" i="5"/>
  <c r="G29" i="5"/>
  <c r="F26" i="5"/>
  <c r="D29" i="5"/>
  <c r="D25" i="5"/>
  <c r="F28" i="5"/>
  <c r="G25" i="5"/>
  <c r="D28" i="5"/>
  <c r="F25" i="5"/>
  <c r="G28" i="5"/>
  <c r="G26" i="5"/>
  <c r="E28" i="5"/>
  <c r="E26" i="5"/>
  <c r="D11" i="5"/>
  <c r="G14" i="5"/>
  <c r="G12" i="5"/>
  <c r="F14" i="5"/>
  <c r="F12" i="5"/>
  <c r="E14" i="5"/>
  <c r="E12" i="5"/>
  <c r="D14" i="5"/>
  <c r="D12" i="5"/>
  <c r="G15" i="5"/>
  <c r="G13" i="5"/>
  <c r="G11" i="5"/>
  <c r="F15" i="5"/>
  <c r="F13" i="5"/>
  <c r="F11" i="5"/>
  <c r="E15" i="5"/>
  <c r="E13" i="5"/>
  <c r="E11" i="5"/>
  <c r="D13" i="5"/>
  <c r="E12" i="3"/>
  <c r="D7" i="3"/>
  <c r="E10" i="3"/>
  <c r="D11" i="3"/>
  <c r="D10" i="3"/>
  <c r="E6" i="3"/>
  <c r="E7" i="3"/>
  <c r="E5" i="3"/>
  <c r="D12" i="3"/>
  <c r="C6" i="3"/>
  <c r="E8" i="3"/>
  <c r="D9" i="3"/>
  <c r="C15" i="3"/>
  <c r="E14" i="3"/>
  <c r="C12" i="3"/>
  <c r="D15" i="3"/>
  <c r="E17" i="3"/>
  <c r="D17" i="3"/>
  <c r="E9" i="3"/>
  <c r="C5" i="3"/>
  <c r="C17" i="3"/>
  <c r="E16" i="3"/>
  <c r="C14" i="3"/>
  <c r="D16" i="3"/>
  <c r="E15" i="3"/>
  <c r="C11" i="3"/>
  <c r="C8" i="3"/>
  <c r="E4" i="3"/>
  <c r="D4" i="3"/>
  <c r="C4" i="3"/>
  <c r="D5" i="3"/>
  <c r="C10" i="3"/>
  <c r="C7" i="3"/>
  <c r="E11" i="3"/>
  <c r="C9" i="3"/>
  <c r="D6" i="3"/>
  <c r="W63" i="20"/>
  <c r="X63" i="20"/>
  <c r="Y63" i="20"/>
  <c r="Z63" i="20"/>
  <c r="AA63" i="20"/>
  <c r="AB63" i="20"/>
  <c r="AC63" i="20"/>
  <c r="AD63" i="20"/>
  <c r="AE63" i="20"/>
  <c r="AF63" i="20"/>
  <c r="AG63" i="20"/>
  <c r="AH63" i="20"/>
  <c r="AI63" i="20"/>
  <c r="AJ63" i="20"/>
  <c r="AK63" i="20"/>
  <c r="AL63" i="20"/>
  <c r="AM63" i="20"/>
  <c r="AN63" i="20"/>
  <c r="AO63" i="20"/>
  <c r="AP63" i="20"/>
  <c r="AQ63" i="20"/>
  <c r="W64" i="20"/>
  <c r="X64" i="20"/>
  <c r="Y64" i="20"/>
  <c r="Z64" i="20"/>
  <c r="AA64" i="20"/>
  <c r="AB64" i="20"/>
  <c r="AC64" i="20"/>
  <c r="AD64" i="20"/>
  <c r="AE64" i="20"/>
  <c r="AF64" i="20"/>
  <c r="AG64" i="20"/>
  <c r="AH64" i="20"/>
  <c r="AI64" i="20"/>
  <c r="AJ64" i="20"/>
  <c r="AK64" i="20"/>
  <c r="AL64" i="20"/>
  <c r="AM64" i="20"/>
  <c r="AN64" i="20"/>
  <c r="AO64" i="20"/>
  <c r="AP64" i="20"/>
  <c r="AQ64" i="20"/>
  <c r="W65" i="20"/>
  <c r="X65" i="20"/>
  <c r="Y65" i="20"/>
  <c r="Z65" i="20"/>
  <c r="AA65" i="20"/>
  <c r="AB65" i="20"/>
  <c r="AC65" i="20"/>
  <c r="AD65" i="20"/>
  <c r="AE65" i="20"/>
  <c r="AF65" i="20"/>
  <c r="AG65" i="20"/>
  <c r="AH65" i="20"/>
  <c r="AI65" i="20"/>
  <c r="AJ65" i="20"/>
  <c r="AK65" i="20"/>
  <c r="AL65" i="20"/>
  <c r="AM65" i="20"/>
  <c r="AN65" i="20"/>
  <c r="AO65" i="20"/>
  <c r="AP65" i="20"/>
  <c r="AQ65" i="20"/>
  <c r="C20" i="3" l="1"/>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C38" i="7"/>
  <c r="I22" i="16"/>
  <c r="D14" i="3" s="1"/>
  <c r="D20" i="3" l="1"/>
  <c r="E22" i="3"/>
  <c r="D22" i="3"/>
  <c r="E24" i="3"/>
  <c r="C22" i="3"/>
  <c r="C23" i="3"/>
  <c r="E21" i="3"/>
  <c r="C24" i="3"/>
  <c r="D21" i="3"/>
  <c r="E23" i="3"/>
  <c r="C21" i="3"/>
  <c r="D24" i="3"/>
  <c r="D23" i="3"/>
  <c r="E20" i="3"/>
  <c r="E87" i="20" l="1"/>
  <c r="D39" i="7" s="1"/>
  <c r="F87" i="20"/>
  <c r="E39" i="7" s="1"/>
  <c r="G87" i="20"/>
  <c r="F39" i="7" s="1"/>
  <c r="H87" i="20"/>
  <c r="G39" i="7" s="1"/>
  <c r="I87" i="20"/>
  <c r="H39" i="7" s="1"/>
  <c r="J87" i="20"/>
  <c r="I39" i="7" s="1"/>
  <c r="K87" i="20"/>
  <c r="J39" i="7" s="1"/>
  <c r="L87" i="20"/>
  <c r="K39" i="7" s="1"/>
  <c r="M87" i="20"/>
  <c r="L39" i="7" s="1"/>
  <c r="N87" i="20"/>
  <c r="M39" i="7" s="1"/>
  <c r="O87" i="20"/>
  <c r="N39" i="7" s="1"/>
  <c r="P87" i="20"/>
  <c r="O39" i="7" s="1"/>
  <c r="Q87" i="20"/>
  <c r="P39" i="7" s="1"/>
  <c r="R87" i="20"/>
  <c r="Q39" i="7" s="1"/>
  <c r="S87" i="20"/>
  <c r="R39" i="7" s="1"/>
  <c r="T87" i="20"/>
  <c r="S39" i="7" s="1"/>
  <c r="U87" i="20"/>
  <c r="T39" i="7" s="1"/>
  <c r="V87" i="20"/>
  <c r="U39" i="7" s="1"/>
  <c r="W87" i="20"/>
  <c r="V39" i="7" s="1"/>
  <c r="X87" i="20"/>
  <c r="W39" i="7" s="1"/>
  <c r="Y87" i="20"/>
  <c r="X39" i="7" s="1"/>
  <c r="Z87" i="20"/>
  <c r="Y39" i="7" s="1"/>
  <c r="AA87" i="20"/>
  <c r="Z39" i="7" s="1"/>
  <c r="AB87" i="20"/>
  <c r="AA39" i="7" s="1"/>
  <c r="AC87" i="20"/>
  <c r="AB39" i="7" s="1"/>
  <c r="AD87" i="20"/>
  <c r="AC39" i="7" s="1"/>
  <c r="AE87" i="20"/>
  <c r="AD39" i="7" s="1"/>
  <c r="AF87" i="20"/>
  <c r="AE39" i="7" s="1"/>
  <c r="AG87" i="20"/>
  <c r="AF39" i="7" s="1"/>
  <c r="AH87" i="20"/>
  <c r="AG39" i="7" s="1"/>
  <c r="AI87" i="20"/>
  <c r="AH39" i="7" s="1"/>
  <c r="AJ87" i="20"/>
  <c r="AI39" i="7" s="1"/>
  <c r="AK87" i="20"/>
  <c r="AJ39" i="7" s="1"/>
  <c r="AL87" i="20"/>
  <c r="AK39" i="7" s="1"/>
  <c r="AM87" i="20"/>
  <c r="AL39" i="7" s="1"/>
  <c r="AN87" i="20"/>
  <c r="AM39" i="7" s="1"/>
  <c r="AO87" i="20"/>
  <c r="AN39" i="7" s="1"/>
  <c r="AP87" i="20"/>
  <c r="AO39" i="7" s="1"/>
  <c r="AQ87" i="20"/>
  <c r="AP39" i="7" s="1"/>
  <c r="D87" i="20"/>
  <c r="C39" i="7" s="1"/>
  <c r="E82" i="20"/>
  <c r="D34" i="7" s="1"/>
  <c r="F82" i="20"/>
  <c r="E34" i="7" s="1"/>
  <c r="G82" i="20"/>
  <c r="F34" i="7" s="1"/>
  <c r="H82" i="20"/>
  <c r="G34" i="7" s="1"/>
  <c r="I82" i="20"/>
  <c r="H34" i="7" s="1"/>
  <c r="J82" i="20"/>
  <c r="I34" i="7" s="1"/>
  <c r="K82" i="20"/>
  <c r="J34" i="7" s="1"/>
  <c r="L82" i="20"/>
  <c r="K34" i="7" s="1"/>
  <c r="M82" i="20"/>
  <c r="L34" i="7" s="1"/>
  <c r="N82" i="20"/>
  <c r="M34" i="7" s="1"/>
  <c r="O82" i="20"/>
  <c r="N34" i="7" s="1"/>
  <c r="P82" i="20"/>
  <c r="O34" i="7" s="1"/>
  <c r="Q82" i="20"/>
  <c r="P34" i="7" s="1"/>
  <c r="R82" i="20"/>
  <c r="Q34" i="7" s="1"/>
  <c r="S82" i="20"/>
  <c r="R34" i="7" s="1"/>
  <c r="T82" i="20"/>
  <c r="S34" i="7" s="1"/>
  <c r="U82" i="20"/>
  <c r="T34" i="7" s="1"/>
  <c r="V82" i="20"/>
  <c r="U34" i="7" s="1"/>
  <c r="W82" i="20"/>
  <c r="V34" i="7" s="1"/>
  <c r="X82" i="20"/>
  <c r="W34" i="7" s="1"/>
  <c r="Y82" i="20"/>
  <c r="X34" i="7" s="1"/>
  <c r="Z82" i="20"/>
  <c r="Y34" i="7" s="1"/>
  <c r="AA82" i="20"/>
  <c r="Z34" i="7" s="1"/>
  <c r="AB82" i="20"/>
  <c r="AA34" i="7" s="1"/>
  <c r="AC82" i="20"/>
  <c r="AB34" i="7" s="1"/>
  <c r="AD82" i="20"/>
  <c r="AC34" i="7" s="1"/>
  <c r="AE82" i="20"/>
  <c r="AD34" i="7" s="1"/>
  <c r="AF82" i="20"/>
  <c r="AE34" i="7" s="1"/>
  <c r="AG82" i="20"/>
  <c r="AF34" i="7" s="1"/>
  <c r="AH82" i="20"/>
  <c r="AG34" i="7" s="1"/>
  <c r="AI82" i="20"/>
  <c r="AH34" i="7" s="1"/>
  <c r="AJ82" i="20"/>
  <c r="AI34" i="7" s="1"/>
  <c r="AK82" i="20"/>
  <c r="AJ34" i="7" s="1"/>
  <c r="AL82" i="20"/>
  <c r="AK34" i="7" s="1"/>
  <c r="AM82" i="20"/>
  <c r="AL34" i="7" s="1"/>
  <c r="AN82" i="20"/>
  <c r="AM34" i="7" s="1"/>
  <c r="AO82" i="20"/>
  <c r="AN34" i="7" s="1"/>
  <c r="AP82" i="20"/>
  <c r="AO34" i="7" s="1"/>
  <c r="AQ82" i="20"/>
  <c r="AP34" i="7" s="1"/>
  <c r="D82" i="20"/>
  <c r="C34" i="7" s="1"/>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D79" i="20"/>
  <c r="E75" i="20"/>
  <c r="D27" i="7" s="1"/>
  <c r="F75" i="20"/>
  <c r="E27" i="7" s="1"/>
  <c r="G75" i="20"/>
  <c r="F27" i="7" s="1"/>
  <c r="H75" i="20"/>
  <c r="G27" i="7" s="1"/>
  <c r="I75" i="20"/>
  <c r="H27" i="7" s="1"/>
  <c r="J75" i="20"/>
  <c r="I27" i="7" s="1"/>
  <c r="K75" i="20"/>
  <c r="J27" i="7" s="1"/>
  <c r="L75" i="20"/>
  <c r="K27" i="7" s="1"/>
  <c r="M75" i="20"/>
  <c r="L27" i="7" s="1"/>
  <c r="N75" i="20"/>
  <c r="M27" i="7" s="1"/>
  <c r="O75" i="20"/>
  <c r="N27" i="7" s="1"/>
  <c r="P75" i="20"/>
  <c r="O27" i="7" s="1"/>
  <c r="Q75" i="20"/>
  <c r="P27" i="7" s="1"/>
  <c r="R75" i="20"/>
  <c r="Q27" i="7" s="1"/>
  <c r="S75" i="20"/>
  <c r="R27" i="7" s="1"/>
  <c r="T75" i="20"/>
  <c r="S27" i="7" s="1"/>
  <c r="U75" i="20"/>
  <c r="T27" i="7" s="1"/>
  <c r="V75" i="20"/>
  <c r="U27" i="7" s="1"/>
  <c r="W75" i="20"/>
  <c r="V27" i="7" s="1"/>
  <c r="X75" i="20"/>
  <c r="W27" i="7" s="1"/>
  <c r="Y75" i="20"/>
  <c r="X27" i="7" s="1"/>
  <c r="Z75" i="20"/>
  <c r="Y27" i="7" s="1"/>
  <c r="AA75" i="20"/>
  <c r="Z27" i="7" s="1"/>
  <c r="AB75" i="20"/>
  <c r="AA27" i="7" s="1"/>
  <c r="AC75" i="20"/>
  <c r="AB27" i="7" s="1"/>
  <c r="AD75" i="20"/>
  <c r="AC27" i="7" s="1"/>
  <c r="AE75" i="20"/>
  <c r="AD27" i="7" s="1"/>
  <c r="AF75" i="20"/>
  <c r="AE27" i="7" s="1"/>
  <c r="AG75" i="20"/>
  <c r="AF27" i="7" s="1"/>
  <c r="AH75" i="20"/>
  <c r="AG27" i="7" s="1"/>
  <c r="AI75" i="20"/>
  <c r="AH27" i="7" s="1"/>
  <c r="AJ75" i="20"/>
  <c r="AI27" i="7" s="1"/>
  <c r="AK75" i="20"/>
  <c r="AJ27" i="7" s="1"/>
  <c r="AL75" i="20"/>
  <c r="AK27" i="7" s="1"/>
  <c r="AM75" i="20"/>
  <c r="AL27" i="7" s="1"/>
  <c r="AN75" i="20"/>
  <c r="AM27" i="7" s="1"/>
  <c r="AO75" i="20"/>
  <c r="AN27" i="7" s="1"/>
  <c r="AP75" i="20"/>
  <c r="AO27" i="7" s="1"/>
  <c r="AQ75" i="20"/>
  <c r="AP27" i="7" s="1"/>
  <c r="D75" i="20"/>
  <c r="C27" i="7" s="1"/>
  <c r="E67" i="20"/>
  <c r="D19" i="7" s="1"/>
  <c r="F67" i="20"/>
  <c r="E19" i="7" s="1"/>
  <c r="G67" i="20"/>
  <c r="F19" i="7" s="1"/>
  <c r="H67" i="20"/>
  <c r="G19" i="7" s="1"/>
  <c r="I67" i="20"/>
  <c r="H19" i="7" s="1"/>
  <c r="J67" i="20"/>
  <c r="I19" i="7" s="1"/>
  <c r="K67" i="20"/>
  <c r="J19" i="7" s="1"/>
  <c r="L67" i="20"/>
  <c r="K19" i="7" s="1"/>
  <c r="M67" i="20"/>
  <c r="L19" i="7" s="1"/>
  <c r="N67" i="20"/>
  <c r="M19" i="7" s="1"/>
  <c r="O67" i="20"/>
  <c r="N19" i="7" s="1"/>
  <c r="P67" i="20"/>
  <c r="O19" i="7" s="1"/>
  <c r="Q67" i="20"/>
  <c r="P19" i="7" s="1"/>
  <c r="R67" i="20"/>
  <c r="Q19" i="7" s="1"/>
  <c r="S67" i="20"/>
  <c r="R19" i="7" s="1"/>
  <c r="T67" i="20"/>
  <c r="S19" i="7" s="1"/>
  <c r="U67" i="20"/>
  <c r="T19" i="7" s="1"/>
  <c r="V67" i="20"/>
  <c r="U19" i="7" s="1"/>
  <c r="W67" i="20"/>
  <c r="V19" i="7" s="1"/>
  <c r="X67" i="20"/>
  <c r="W19" i="7" s="1"/>
  <c r="Y67" i="20"/>
  <c r="X19" i="7" s="1"/>
  <c r="Z67" i="20"/>
  <c r="Y19" i="7" s="1"/>
  <c r="AA67" i="20"/>
  <c r="Z19" i="7" s="1"/>
  <c r="AB67" i="20"/>
  <c r="AA19" i="7" s="1"/>
  <c r="AC67" i="20"/>
  <c r="AB19" i="7" s="1"/>
  <c r="AD67" i="20"/>
  <c r="AC19" i="7" s="1"/>
  <c r="AE67" i="20"/>
  <c r="AD19" i="7" s="1"/>
  <c r="AF67" i="20"/>
  <c r="AE19" i="7" s="1"/>
  <c r="AG67" i="20"/>
  <c r="AF19" i="7" s="1"/>
  <c r="AH67" i="20"/>
  <c r="AG19" i="7" s="1"/>
  <c r="AI67" i="20"/>
  <c r="AH19" i="7" s="1"/>
  <c r="AJ67" i="20"/>
  <c r="AI19" i="7" s="1"/>
  <c r="AK67" i="20"/>
  <c r="AJ19" i="7" s="1"/>
  <c r="AL67" i="20"/>
  <c r="AK19" i="7" s="1"/>
  <c r="AM67" i="20"/>
  <c r="AL19" i="7" s="1"/>
  <c r="AN67" i="20"/>
  <c r="AM19" i="7" s="1"/>
  <c r="AO67" i="20"/>
  <c r="AN19" i="7" s="1"/>
  <c r="AP67" i="20"/>
  <c r="AO19" i="7" s="1"/>
  <c r="AQ67" i="20"/>
  <c r="AP19" i="7" s="1"/>
  <c r="D67" i="20"/>
  <c r="C19" i="7" s="1"/>
  <c r="E61" i="20"/>
  <c r="D13" i="7" s="1"/>
  <c r="F61" i="20"/>
  <c r="E13" i="7" s="1"/>
  <c r="G61" i="20"/>
  <c r="F13" i="7" s="1"/>
  <c r="H61" i="20"/>
  <c r="G13" i="7" s="1"/>
  <c r="I61" i="20"/>
  <c r="H13" i="7" s="1"/>
  <c r="J61" i="20"/>
  <c r="I13" i="7" s="1"/>
  <c r="K61" i="20"/>
  <c r="J13" i="7" s="1"/>
  <c r="L61" i="20"/>
  <c r="K13" i="7" s="1"/>
  <c r="M61" i="20"/>
  <c r="L13" i="7" s="1"/>
  <c r="N61" i="20"/>
  <c r="M13" i="7" s="1"/>
  <c r="O61" i="20"/>
  <c r="N13" i="7" s="1"/>
  <c r="P61" i="20"/>
  <c r="O13" i="7" s="1"/>
  <c r="Q61" i="20"/>
  <c r="P13" i="7" s="1"/>
  <c r="R61" i="20"/>
  <c r="Q13" i="7" s="1"/>
  <c r="S61" i="20"/>
  <c r="R13" i="7" s="1"/>
  <c r="T61" i="20"/>
  <c r="S13" i="7" s="1"/>
  <c r="U61" i="20"/>
  <c r="T13" i="7" s="1"/>
  <c r="V61" i="20"/>
  <c r="U13" i="7" s="1"/>
  <c r="W61" i="20"/>
  <c r="V13" i="7" s="1"/>
  <c r="X61" i="20"/>
  <c r="W13" i="7" s="1"/>
  <c r="Y61" i="20"/>
  <c r="X13" i="7" s="1"/>
  <c r="Z61" i="20"/>
  <c r="Y13" i="7" s="1"/>
  <c r="AA61" i="20"/>
  <c r="Z13" i="7" s="1"/>
  <c r="AB61" i="20"/>
  <c r="AA13" i="7" s="1"/>
  <c r="AC61" i="20"/>
  <c r="AB13" i="7" s="1"/>
  <c r="AD61" i="20"/>
  <c r="AC13" i="7" s="1"/>
  <c r="AE61" i="20"/>
  <c r="AD13" i="7" s="1"/>
  <c r="AF61" i="20"/>
  <c r="AE13" i="7" s="1"/>
  <c r="AG61" i="20"/>
  <c r="AF13" i="7" s="1"/>
  <c r="AH61" i="20"/>
  <c r="AG13" i="7" s="1"/>
  <c r="AI61" i="20"/>
  <c r="AH13" i="7" s="1"/>
  <c r="AJ61" i="20"/>
  <c r="AI13" i="7" s="1"/>
  <c r="AK61" i="20"/>
  <c r="AJ13" i="7" s="1"/>
  <c r="AL61" i="20"/>
  <c r="AK13" i="7" s="1"/>
  <c r="AM61" i="20"/>
  <c r="AL13" i="7" s="1"/>
  <c r="AN61" i="20"/>
  <c r="AM13" i="7" s="1"/>
  <c r="AO61" i="20"/>
  <c r="AN13" i="7" s="1"/>
  <c r="AP61" i="20"/>
  <c r="AO13" i="7" s="1"/>
  <c r="AQ61" i="20"/>
  <c r="AP13" i="7" s="1"/>
  <c r="D61" i="20"/>
  <c r="C13" i="7" s="1"/>
  <c r="T31" i="7" l="1"/>
  <c r="U124" i="20"/>
  <c r="AA31" i="7"/>
  <c r="AB124" i="20"/>
  <c r="AP31" i="7"/>
  <c r="AQ124" i="20"/>
  <c r="AH31" i="7"/>
  <c r="AI124" i="20"/>
  <c r="Z31" i="7"/>
  <c r="AA124" i="20"/>
  <c r="R31" i="7"/>
  <c r="S124" i="20"/>
  <c r="J31" i="7"/>
  <c r="K124" i="20"/>
  <c r="AJ31" i="7"/>
  <c r="AK124" i="20"/>
  <c r="C31" i="7"/>
  <c r="D124" i="20"/>
  <c r="K31" i="7"/>
  <c r="L124" i="20"/>
  <c r="AO31" i="7"/>
  <c r="AP124" i="20"/>
  <c r="AG31" i="7"/>
  <c r="AH124" i="20"/>
  <c r="Y31" i="7"/>
  <c r="Z124" i="20"/>
  <c r="Q31" i="7"/>
  <c r="R124" i="20"/>
  <c r="I31" i="7"/>
  <c r="J124" i="20"/>
  <c r="S31" i="7"/>
  <c r="T124" i="20"/>
  <c r="AN31" i="7"/>
  <c r="AO124" i="20"/>
  <c r="AF31" i="7"/>
  <c r="AG124" i="20"/>
  <c r="X31" i="7"/>
  <c r="Y124" i="20"/>
  <c r="P31" i="7"/>
  <c r="Q124" i="20"/>
  <c r="H31" i="7"/>
  <c r="I124" i="20"/>
  <c r="D31" i="7"/>
  <c r="E124" i="20"/>
  <c r="AM31" i="7"/>
  <c r="AN124" i="20"/>
  <c r="AE31" i="7"/>
  <c r="AF124" i="20"/>
  <c r="W31" i="7"/>
  <c r="X124" i="20"/>
  <c r="O31" i="7"/>
  <c r="P124" i="20"/>
  <c r="G31" i="7"/>
  <c r="H124" i="20"/>
  <c r="L31" i="7"/>
  <c r="M124" i="20"/>
  <c r="AI31" i="7"/>
  <c r="AJ124" i="20"/>
  <c r="AL31" i="7"/>
  <c r="AM124" i="20"/>
  <c r="AD31" i="7"/>
  <c r="AE124" i="20"/>
  <c r="V31" i="7"/>
  <c r="W124" i="20"/>
  <c r="N31" i="7"/>
  <c r="O124" i="20"/>
  <c r="F31" i="7"/>
  <c r="G124" i="20"/>
  <c r="AK31" i="7"/>
  <c r="AL124" i="20"/>
  <c r="AC31" i="7"/>
  <c r="AD124" i="20"/>
  <c r="U31" i="7"/>
  <c r="V124" i="20"/>
  <c r="M31" i="7"/>
  <c r="N124" i="20"/>
  <c r="E31" i="7"/>
  <c r="F124" i="20"/>
  <c r="AB31" i="7"/>
  <c r="AC124" i="20"/>
  <c r="W110" i="7"/>
  <c r="X110" i="7"/>
  <c r="Y110" i="7"/>
  <c r="Z110" i="7"/>
  <c r="AA110" i="7"/>
  <c r="AB110" i="7"/>
  <c r="AC110" i="7"/>
  <c r="AD110" i="7"/>
  <c r="AE110" i="7"/>
  <c r="AF110" i="7"/>
  <c r="AG110" i="7"/>
  <c r="AH110" i="7"/>
  <c r="AI110" i="7"/>
  <c r="AJ110" i="7"/>
  <c r="AK110" i="7"/>
  <c r="AL110" i="7"/>
  <c r="AM110" i="7"/>
  <c r="AN110" i="7"/>
  <c r="AO110" i="7"/>
  <c r="AP110" i="7"/>
  <c r="W73" i="7"/>
  <c r="X73" i="7"/>
  <c r="Y73" i="7"/>
  <c r="Z73" i="7"/>
  <c r="AA73" i="7"/>
  <c r="AB73" i="7"/>
  <c r="AC73" i="7"/>
  <c r="AD73" i="7"/>
  <c r="AE73" i="7"/>
  <c r="AF73" i="7"/>
  <c r="AG73" i="7"/>
  <c r="AH73" i="7"/>
  <c r="AI73" i="7"/>
  <c r="AJ73" i="7"/>
  <c r="AK73" i="7"/>
  <c r="AL73" i="7"/>
  <c r="AM73" i="7"/>
  <c r="AN73" i="7"/>
  <c r="AO73" i="7"/>
  <c r="AP73" i="7"/>
  <c r="W76" i="7"/>
  <c r="X76" i="7"/>
  <c r="Y76" i="7"/>
  <c r="Z76" i="7"/>
  <c r="AA76" i="7"/>
  <c r="AB76" i="7"/>
  <c r="AC76" i="7"/>
  <c r="AD76" i="7"/>
  <c r="AE76" i="7"/>
  <c r="AF76" i="7"/>
  <c r="AG76" i="7"/>
  <c r="AH76" i="7"/>
  <c r="AI76" i="7"/>
  <c r="AJ76" i="7"/>
  <c r="AK76" i="7"/>
  <c r="AL76" i="7"/>
  <c r="AM76" i="7"/>
  <c r="AN76" i="7"/>
  <c r="AO76" i="7"/>
  <c r="AP76" i="7"/>
  <c r="X30" i="7"/>
  <c r="Y30" i="7"/>
  <c r="Z30" i="7"/>
  <c r="AA30" i="7"/>
  <c r="AB30" i="7"/>
  <c r="AC30" i="7"/>
  <c r="AD30" i="7"/>
  <c r="AE30" i="7"/>
  <c r="AF30" i="7"/>
  <c r="AG30" i="7"/>
  <c r="AH30" i="7"/>
  <c r="AI30" i="7"/>
  <c r="AJ30" i="7"/>
  <c r="AK30" i="7"/>
  <c r="AL30" i="7"/>
  <c r="AM30" i="7"/>
  <c r="AN30" i="7"/>
  <c r="AO30" i="7"/>
  <c r="AP30" i="7"/>
  <c r="X33" i="7"/>
  <c r="Y33" i="7"/>
  <c r="Z33" i="7"/>
  <c r="AA33" i="7"/>
  <c r="AB33" i="7"/>
  <c r="AC33" i="7"/>
  <c r="AD33" i="7"/>
  <c r="AE33" i="7"/>
  <c r="AF33" i="7"/>
  <c r="AG33" i="7"/>
  <c r="AH33" i="7"/>
  <c r="AI33" i="7"/>
  <c r="AJ33" i="7"/>
  <c r="AK33" i="7"/>
  <c r="AL33" i="7"/>
  <c r="AM33" i="7"/>
  <c r="AN33" i="7"/>
  <c r="AO33" i="7"/>
  <c r="AP33" i="7"/>
  <c r="X36" i="7"/>
  <c r="Y36" i="7"/>
  <c r="Z36" i="7"/>
  <c r="AA36" i="7"/>
  <c r="AB36" i="7"/>
  <c r="AC36" i="7"/>
  <c r="AD36" i="7"/>
  <c r="AE36" i="7"/>
  <c r="AF36" i="7"/>
  <c r="AG36" i="7"/>
  <c r="AH36" i="7"/>
  <c r="AI36" i="7"/>
  <c r="AJ36" i="7"/>
  <c r="AK36" i="7"/>
  <c r="AL36" i="7"/>
  <c r="AM36" i="7"/>
  <c r="AN36" i="7"/>
  <c r="AO36" i="7"/>
  <c r="AP36" i="7"/>
  <c r="X37" i="7"/>
  <c r="Y37" i="7"/>
  <c r="Z37" i="7"/>
  <c r="AA37" i="7"/>
  <c r="AB37" i="7"/>
  <c r="AC37" i="7"/>
  <c r="AD37" i="7"/>
  <c r="AE37" i="7"/>
  <c r="AF37" i="7"/>
  <c r="AG37" i="7"/>
  <c r="AH37" i="7"/>
  <c r="AI37" i="7"/>
  <c r="AJ37" i="7"/>
  <c r="AK37" i="7"/>
  <c r="AL37" i="7"/>
  <c r="AM37" i="7"/>
  <c r="AN37" i="7"/>
  <c r="AO37" i="7"/>
  <c r="AP37" i="7"/>
  <c r="X15" i="7"/>
  <c r="Y15" i="7"/>
  <c r="Z15" i="7"/>
  <c r="AA15" i="7"/>
  <c r="AB15" i="7"/>
  <c r="AC15" i="7"/>
  <c r="AD15" i="7"/>
  <c r="AE15" i="7"/>
  <c r="AF15" i="7"/>
  <c r="AG15" i="7"/>
  <c r="AH15" i="7"/>
  <c r="AI15" i="7"/>
  <c r="AJ15" i="7"/>
  <c r="AK15" i="7"/>
  <c r="AL15" i="7"/>
  <c r="AM15" i="7"/>
  <c r="AN15" i="7"/>
  <c r="AO15" i="7"/>
  <c r="AP15" i="7"/>
  <c r="X16" i="7"/>
  <c r="Y16" i="7"/>
  <c r="Z16" i="7"/>
  <c r="AA16" i="7"/>
  <c r="AB16" i="7"/>
  <c r="AC16" i="7"/>
  <c r="AD16" i="7"/>
  <c r="AE16" i="7"/>
  <c r="AF16" i="7"/>
  <c r="AG16" i="7"/>
  <c r="AH16" i="7"/>
  <c r="AI16" i="7"/>
  <c r="AJ16" i="7"/>
  <c r="AK16" i="7"/>
  <c r="AL16" i="7"/>
  <c r="AM16" i="7"/>
  <c r="AN16" i="7"/>
  <c r="AO16" i="7"/>
  <c r="AP16" i="7"/>
  <c r="X17" i="7"/>
  <c r="Y17" i="7"/>
  <c r="Z17" i="7"/>
  <c r="AA17" i="7"/>
  <c r="AB17" i="7"/>
  <c r="AC17" i="7"/>
  <c r="AD17" i="7"/>
  <c r="AE17" i="7"/>
  <c r="AF17" i="7"/>
  <c r="AG17" i="7"/>
  <c r="AH17" i="7"/>
  <c r="AI17" i="7"/>
  <c r="AJ17" i="7"/>
  <c r="AK17" i="7"/>
  <c r="AL17" i="7"/>
  <c r="AM17" i="7"/>
  <c r="AN17" i="7"/>
  <c r="AO17" i="7"/>
  <c r="AP17" i="7"/>
  <c r="X21" i="7"/>
  <c r="Y21" i="7"/>
  <c r="Z21" i="7"/>
  <c r="AA21" i="7"/>
  <c r="AB21" i="7"/>
  <c r="AC21" i="7"/>
  <c r="AD21" i="7"/>
  <c r="AE21" i="7"/>
  <c r="AF21" i="7"/>
  <c r="AG21" i="7"/>
  <c r="AH21" i="7"/>
  <c r="AI21" i="7"/>
  <c r="AJ21" i="7"/>
  <c r="AK21" i="7"/>
  <c r="AL21" i="7"/>
  <c r="AM21" i="7"/>
  <c r="AN21" i="7"/>
  <c r="AO21" i="7"/>
  <c r="AP21" i="7"/>
  <c r="X22" i="7"/>
  <c r="Y22" i="7"/>
  <c r="Z22" i="7"/>
  <c r="AA22" i="7"/>
  <c r="AB22" i="7"/>
  <c r="AC22" i="7"/>
  <c r="AD22" i="7"/>
  <c r="AE22" i="7"/>
  <c r="AF22" i="7"/>
  <c r="AG22" i="7"/>
  <c r="AH22" i="7"/>
  <c r="AI22" i="7"/>
  <c r="AJ22" i="7"/>
  <c r="AK22" i="7"/>
  <c r="AL22" i="7"/>
  <c r="AM22" i="7"/>
  <c r="AN22" i="7"/>
  <c r="AO22" i="7"/>
  <c r="AP22" i="7"/>
  <c r="X23" i="7"/>
  <c r="Y23" i="7"/>
  <c r="Z23" i="7"/>
  <c r="AA23" i="7"/>
  <c r="AB23" i="7"/>
  <c r="AC23" i="7"/>
  <c r="AD23" i="7"/>
  <c r="AE23" i="7"/>
  <c r="AF23" i="7"/>
  <c r="AG23" i="7"/>
  <c r="AH23" i="7"/>
  <c r="AI23" i="7"/>
  <c r="AJ23" i="7"/>
  <c r="AK23" i="7"/>
  <c r="AL23" i="7"/>
  <c r="AM23" i="7"/>
  <c r="AN23" i="7"/>
  <c r="AO23" i="7"/>
  <c r="AP23" i="7"/>
  <c r="AE24" i="7"/>
  <c r="AL24" i="7"/>
  <c r="AM24" i="7"/>
  <c r="X72" i="20"/>
  <c r="Y72" i="20"/>
  <c r="X24" i="7" s="1"/>
  <c r="Z72" i="20"/>
  <c r="Y24" i="7" s="1"/>
  <c r="AA72" i="20"/>
  <c r="Z24" i="7" s="1"/>
  <c r="AB72" i="20"/>
  <c r="AA24" i="7" s="1"/>
  <c r="AC72" i="20"/>
  <c r="AB24" i="7" s="1"/>
  <c r="AD72" i="20"/>
  <c r="AC24" i="7" s="1"/>
  <c r="AE72" i="20"/>
  <c r="AD24" i="7" s="1"/>
  <c r="AF72" i="20"/>
  <c r="AG72" i="20"/>
  <c r="AF24" i="7" s="1"/>
  <c r="AH72" i="20"/>
  <c r="AG24" i="7" s="1"/>
  <c r="AI72" i="20"/>
  <c r="AH24" i="7" s="1"/>
  <c r="AJ72" i="20"/>
  <c r="AI24" i="7" s="1"/>
  <c r="AK72" i="20"/>
  <c r="AJ24" i="7" s="1"/>
  <c r="AL72" i="20"/>
  <c r="AK24" i="7" s="1"/>
  <c r="AM72" i="20"/>
  <c r="AN72" i="20"/>
  <c r="AO72" i="20"/>
  <c r="AN24" i="7" s="1"/>
  <c r="AP72" i="20"/>
  <c r="AO24" i="7" s="1"/>
  <c r="AQ72" i="20"/>
  <c r="AP24" i="7" s="1"/>
  <c r="X73" i="20"/>
  <c r="Y73" i="20"/>
  <c r="X25" i="7" s="1"/>
  <c r="Z73" i="20"/>
  <c r="Y25" i="7" s="1"/>
  <c r="AA73" i="20"/>
  <c r="Z25" i="7" s="1"/>
  <c r="AB73" i="20"/>
  <c r="AA25" i="7" s="1"/>
  <c r="AC73" i="20"/>
  <c r="AB25" i="7" s="1"/>
  <c r="AD73" i="20"/>
  <c r="AC25" i="7" s="1"/>
  <c r="AE73" i="20"/>
  <c r="AD25" i="7" s="1"/>
  <c r="AF73" i="20"/>
  <c r="AE25" i="7" s="1"/>
  <c r="AG73" i="20"/>
  <c r="AF25" i="7" s="1"/>
  <c r="AH73" i="20"/>
  <c r="AG25" i="7" s="1"/>
  <c r="AI73" i="20"/>
  <c r="AH25" i="7" s="1"/>
  <c r="AJ73" i="20"/>
  <c r="AI25" i="7" s="1"/>
  <c r="AK73" i="20"/>
  <c r="AJ25" i="7" s="1"/>
  <c r="AL73" i="20"/>
  <c r="AK25" i="7" s="1"/>
  <c r="AM73" i="20"/>
  <c r="AL25" i="7" s="1"/>
  <c r="AN73" i="20"/>
  <c r="AM25" i="7" s="1"/>
  <c r="AO73" i="20"/>
  <c r="AN25" i="7" s="1"/>
  <c r="AP73" i="20"/>
  <c r="AO25" i="7" s="1"/>
  <c r="AQ73" i="20"/>
  <c r="AP25" i="7" s="1"/>
  <c r="X74" i="20"/>
  <c r="Y74" i="20"/>
  <c r="X26" i="7" s="1"/>
  <c r="Z74" i="20"/>
  <c r="Y26" i="7" s="1"/>
  <c r="AA74" i="20"/>
  <c r="Z26" i="7" s="1"/>
  <c r="AB74" i="20"/>
  <c r="AA26" i="7" s="1"/>
  <c r="AC74" i="20"/>
  <c r="AB26" i="7" s="1"/>
  <c r="AD74" i="20"/>
  <c r="AC26" i="7" s="1"/>
  <c r="AE74" i="20"/>
  <c r="AD26" i="7" s="1"/>
  <c r="AF74" i="20"/>
  <c r="AE26" i="7" s="1"/>
  <c r="AG74" i="20"/>
  <c r="AF26" i="7" s="1"/>
  <c r="AH74" i="20"/>
  <c r="AG26" i="7" s="1"/>
  <c r="AI74" i="20"/>
  <c r="AH26" i="7" s="1"/>
  <c r="AJ74" i="20"/>
  <c r="AI26" i="7" s="1"/>
  <c r="AK74" i="20"/>
  <c r="AJ26" i="7" s="1"/>
  <c r="AL74" i="20"/>
  <c r="AK26" i="7" s="1"/>
  <c r="AM74" i="20"/>
  <c r="AL26" i="7" s="1"/>
  <c r="AN74" i="20"/>
  <c r="AM26" i="7" s="1"/>
  <c r="AO74" i="20"/>
  <c r="AN26" i="7" s="1"/>
  <c r="AP74" i="20"/>
  <c r="AO26" i="7" s="1"/>
  <c r="AQ74" i="20"/>
  <c r="AP26" i="7" s="1"/>
  <c r="X66" i="20"/>
  <c r="Y66" i="20"/>
  <c r="X18" i="7" s="1"/>
  <c r="Z66" i="20"/>
  <c r="Y18" i="7" s="1"/>
  <c r="AA66" i="20"/>
  <c r="Z18" i="7" s="1"/>
  <c r="AB66" i="20"/>
  <c r="AA18" i="7" s="1"/>
  <c r="AC66" i="20"/>
  <c r="AB18" i="7" s="1"/>
  <c r="AD66" i="20"/>
  <c r="AC18" i="7" s="1"/>
  <c r="AE66" i="20"/>
  <c r="AD18" i="7" s="1"/>
  <c r="AF66" i="20"/>
  <c r="AE18" i="7" s="1"/>
  <c r="AG66" i="20"/>
  <c r="AF18" i="7" s="1"/>
  <c r="AH66" i="20"/>
  <c r="AG18" i="7" s="1"/>
  <c r="AI66" i="20"/>
  <c r="AH18" i="7" s="1"/>
  <c r="AJ66" i="20"/>
  <c r="AI18" i="7" s="1"/>
  <c r="AK66" i="20"/>
  <c r="AJ18" i="7" s="1"/>
  <c r="AL66" i="20"/>
  <c r="AK18" i="7" s="1"/>
  <c r="AM66" i="20"/>
  <c r="AL18" i="7" s="1"/>
  <c r="AN66" i="20"/>
  <c r="AM18" i="7" s="1"/>
  <c r="AO66" i="20"/>
  <c r="AN18" i="7" s="1"/>
  <c r="AP66" i="20"/>
  <c r="AO18" i="7" s="1"/>
  <c r="AQ66" i="20"/>
  <c r="AP18" i="7" s="1"/>
  <c r="X60" i="20"/>
  <c r="Y60" i="20"/>
  <c r="X12" i="7" s="1"/>
  <c r="Z60" i="20"/>
  <c r="Y12" i="7" s="1"/>
  <c r="AA60" i="20"/>
  <c r="Z12" i="7" s="1"/>
  <c r="AB60" i="20"/>
  <c r="AA12" i="7" s="1"/>
  <c r="AC60" i="20"/>
  <c r="AB12" i="7" s="1"/>
  <c r="AD60" i="20"/>
  <c r="AC12" i="7" s="1"/>
  <c r="AE60" i="20"/>
  <c r="AD12" i="7" s="1"/>
  <c r="AF60" i="20"/>
  <c r="AE12" i="7" s="1"/>
  <c r="AG60" i="20"/>
  <c r="AF12" i="7" s="1"/>
  <c r="AH60" i="20"/>
  <c r="AG12" i="7" s="1"/>
  <c r="AI60" i="20"/>
  <c r="AH12" i="7" s="1"/>
  <c r="AJ60" i="20"/>
  <c r="AI12" i="7" s="1"/>
  <c r="AK60" i="20"/>
  <c r="AJ12" i="7" s="1"/>
  <c r="AL60" i="20"/>
  <c r="AK12" i="7" s="1"/>
  <c r="AM60" i="20"/>
  <c r="AL12" i="7" s="1"/>
  <c r="AN60" i="20"/>
  <c r="AM12" i="7" s="1"/>
  <c r="AO60" i="20"/>
  <c r="AN12" i="7" s="1"/>
  <c r="AP60" i="20"/>
  <c r="AO12" i="7" s="1"/>
  <c r="AQ60" i="20"/>
  <c r="AP12" i="7" s="1"/>
  <c r="D110" i="7" l="1"/>
  <c r="E110" i="7"/>
  <c r="F110" i="7"/>
  <c r="G110" i="7"/>
  <c r="H110" i="7"/>
  <c r="I110" i="7"/>
  <c r="J110" i="7"/>
  <c r="K110" i="7"/>
  <c r="L110" i="7"/>
  <c r="M110" i="7"/>
  <c r="N110" i="7"/>
  <c r="O110" i="7"/>
  <c r="P110" i="7"/>
  <c r="Q110" i="7"/>
  <c r="R110" i="7"/>
  <c r="S110" i="7"/>
  <c r="T110" i="7"/>
  <c r="U110" i="7"/>
  <c r="V110" i="7"/>
  <c r="C110" i="7"/>
  <c r="D73" i="7"/>
  <c r="E73" i="7"/>
  <c r="F73" i="7"/>
  <c r="G73" i="7"/>
  <c r="H73" i="7"/>
  <c r="I73" i="7"/>
  <c r="J73" i="7"/>
  <c r="K73" i="7"/>
  <c r="L73" i="7"/>
  <c r="M73" i="7"/>
  <c r="N73" i="7"/>
  <c r="O73" i="7"/>
  <c r="P73" i="7"/>
  <c r="Q73" i="7"/>
  <c r="R73" i="7"/>
  <c r="S73" i="7"/>
  <c r="T73" i="7"/>
  <c r="U73" i="7"/>
  <c r="V73" i="7"/>
  <c r="D76" i="7"/>
  <c r="E76" i="7"/>
  <c r="F76" i="7"/>
  <c r="G76" i="7"/>
  <c r="H76" i="7"/>
  <c r="I76" i="7"/>
  <c r="J76" i="7"/>
  <c r="K76" i="7"/>
  <c r="L76" i="7"/>
  <c r="M76" i="7"/>
  <c r="N76" i="7"/>
  <c r="O76" i="7"/>
  <c r="P76" i="7"/>
  <c r="Q76" i="7"/>
  <c r="R76" i="7"/>
  <c r="S76" i="7"/>
  <c r="T76" i="7"/>
  <c r="U76" i="7"/>
  <c r="V76" i="7"/>
  <c r="C73" i="7"/>
  <c r="C76" i="7"/>
  <c r="D30" i="7"/>
  <c r="E30" i="7"/>
  <c r="F30" i="7"/>
  <c r="G30" i="7"/>
  <c r="H30" i="7"/>
  <c r="I30" i="7"/>
  <c r="J30" i="7"/>
  <c r="K30" i="7"/>
  <c r="L30" i="7"/>
  <c r="M30" i="7"/>
  <c r="N30" i="7"/>
  <c r="O30" i="7"/>
  <c r="P30" i="7"/>
  <c r="Q30" i="7"/>
  <c r="R30" i="7"/>
  <c r="S30" i="7"/>
  <c r="T30" i="7"/>
  <c r="U30" i="7"/>
  <c r="V30" i="7"/>
  <c r="W30" i="7"/>
  <c r="D33" i="7"/>
  <c r="E33" i="7"/>
  <c r="F33" i="7"/>
  <c r="G33" i="7"/>
  <c r="H33" i="7"/>
  <c r="I33" i="7"/>
  <c r="J33" i="7"/>
  <c r="K33" i="7"/>
  <c r="L33" i="7"/>
  <c r="M33" i="7"/>
  <c r="N33" i="7"/>
  <c r="O33" i="7"/>
  <c r="P33" i="7"/>
  <c r="Q33" i="7"/>
  <c r="R33" i="7"/>
  <c r="S33" i="7"/>
  <c r="T33" i="7"/>
  <c r="U33" i="7"/>
  <c r="V33" i="7"/>
  <c r="W33" i="7"/>
  <c r="D36" i="7"/>
  <c r="E36" i="7"/>
  <c r="F36" i="7"/>
  <c r="G36" i="7"/>
  <c r="H36" i="7"/>
  <c r="I36" i="7"/>
  <c r="J36" i="7"/>
  <c r="K36" i="7"/>
  <c r="L36" i="7"/>
  <c r="M36" i="7"/>
  <c r="N36" i="7"/>
  <c r="O36" i="7"/>
  <c r="P36" i="7"/>
  <c r="Q36" i="7"/>
  <c r="R36" i="7"/>
  <c r="S36" i="7"/>
  <c r="T36" i="7"/>
  <c r="U36" i="7"/>
  <c r="V36" i="7"/>
  <c r="W36" i="7"/>
  <c r="D37" i="7"/>
  <c r="E37" i="7"/>
  <c r="F37" i="7"/>
  <c r="G37" i="7"/>
  <c r="H37" i="7"/>
  <c r="I37" i="7"/>
  <c r="J37" i="7"/>
  <c r="K37" i="7"/>
  <c r="L37" i="7"/>
  <c r="M37" i="7"/>
  <c r="N37" i="7"/>
  <c r="O37" i="7"/>
  <c r="P37" i="7"/>
  <c r="Q37" i="7"/>
  <c r="R37" i="7"/>
  <c r="S37" i="7"/>
  <c r="T37" i="7"/>
  <c r="U37" i="7"/>
  <c r="V37" i="7"/>
  <c r="W37" i="7"/>
  <c r="C33" i="7"/>
  <c r="C30" i="7"/>
  <c r="C36" i="7"/>
  <c r="C37" i="7"/>
  <c r="W23" i="7"/>
  <c r="W24" i="7"/>
  <c r="W25" i="7"/>
  <c r="W26" i="7"/>
  <c r="I11" i="7"/>
  <c r="J11" i="7"/>
  <c r="K11" i="7"/>
  <c r="L11" i="7"/>
  <c r="M11" i="7"/>
  <c r="N11" i="7"/>
  <c r="O11" i="7"/>
  <c r="P11" i="7"/>
  <c r="Q11" i="7"/>
  <c r="R11" i="7"/>
  <c r="S11" i="7"/>
  <c r="T11" i="7"/>
  <c r="U11" i="7"/>
  <c r="V11" i="7"/>
  <c r="W11" i="7"/>
  <c r="W12" i="7"/>
  <c r="V15" i="7"/>
  <c r="W15" i="7"/>
  <c r="V16" i="7"/>
  <c r="W16" i="7"/>
  <c r="V17" i="7"/>
  <c r="W17" i="7"/>
  <c r="W18" i="7"/>
  <c r="V21" i="7"/>
  <c r="W21" i="7"/>
  <c r="V22" i="7"/>
  <c r="W22" i="7"/>
  <c r="I10" i="7"/>
  <c r="J10" i="7"/>
  <c r="K10" i="7"/>
  <c r="L10" i="7"/>
  <c r="M10" i="7"/>
  <c r="N10" i="7"/>
  <c r="O10" i="7"/>
  <c r="P10" i="7"/>
  <c r="Q10" i="7"/>
  <c r="R10" i="7"/>
  <c r="S10" i="7"/>
  <c r="T10" i="7"/>
  <c r="U10" i="7"/>
  <c r="V10" i="7"/>
  <c r="W10" i="7"/>
  <c r="D31" i="5" l="1"/>
  <c r="E74" i="20"/>
  <c r="D26" i="7" s="1"/>
  <c r="F74" i="20"/>
  <c r="E26" i="7" s="1"/>
  <c r="G74" i="20"/>
  <c r="F26" i="7" s="1"/>
  <c r="H74" i="20"/>
  <c r="G26" i="7" s="1"/>
  <c r="I74" i="20"/>
  <c r="H26" i="7" s="1"/>
  <c r="J74" i="20"/>
  <c r="I26" i="7" s="1"/>
  <c r="K74" i="20"/>
  <c r="J26" i="7" s="1"/>
  <c r="L74" i="20"/>
  <c r="K26" i="7" s="1"/>
  <c r="M74" i="20"/>
  <c r="L26" i="7" s="1"/>
  <c r="N74" i="20"/>
  <c r="M26" i="7" s="1"/>
  <c r="O74" i="20"/>
  <c r="N26" i="7" s="1"/>
  <c r="P74" i="20"/>
  <c r="O26" i="7" s="1"/>
  <c r="Q74" i="20"/>
  <c r="P26" i="7" s="1"/>
  <c r="R74" i="20"/>
  <c r="Q26" i="7" s="1"/>
  <c r="S74" i="20"/>
  <c r="R26" i="7" s="1"/>
  <c r="T74" i="20"/>
  <c r="S26" i="7" s="1"/>
  <c r="U74" i="20"/>
  <c r="T26" i="7" s="1"/>
  <c r="V74" i="20"/>
  <c r="U26" i="7" s="1"/>
  <c r="W74" i="20"/>
  <c r="V26" i="7" s="1"/>
  <c r="D74" i="20"/>
  <c r="C26" i="7" s="1"/>
  <c r="E66" i="20"/>
  <c r="D18" i="7" s="1"/>
  <c r="F66" i="20"/>
  <c r="E18" i="7" s="1"/>
  <c r="G66" i="20"/>
  <c r="F18" i="7" s="1"/>
  <c r="H66" i="20"/>
  <c r="G18" i="7" s="1"/>
  <c r="I66" i="20"/>
  <c r="H18" i="7" s="1"/>
  <c r="J66" i="20"/>
  <c r="I18" i="7" s="1"/>
  <c r="K66" i="20"/>
  <c r="J18" i="7" s="1"/>
  <c r="L66" i="20"/>
  <c r="K18" i="7" s="1"/>
  <c r="M66" i="20"/>
  <c r="L18" i="7" s="1"/>
  <c r="N66" i="20"/>
  <c r="M18" i="7" s="1"/>
  <c r="O66" i="20"/>
  <c r="N18" i="7" s="1"/>
  <c r="P66" i="20"/>
  <c r="O18" i="7" s="1"/>
  <c r="Q66" i="20"/>
  <c r="P18" i="7" s="1"/>
  <c r="R66" i="20"/>
  <c r="Q18" i="7" s="1"/>
  <c r="S66" i="20"/>
  <c r="R18" i="7" s="1"/>
  <c r="T66" i="20"/>
  <c r="S18" i="7" s="1"/>
  <c r="U66" i="20"/>
  <c r="T18" i="7" s="1"/>
  <c r="V66" i="20"/>
  <c r="U18" i="7" s="1"/>
  <c r="W66" i="20"/>
  <c r="D66" i="20"/>
  <c r="C18" i="7" s="1"/>
  <c r="E60" i="20"/>
  <c r="D12" i="7" s="1"/>
  <c r="F60" i="20"/>
  <c r="E12" i="7" s="1"/>
  <c r="G60" i="20"/>
  <c r="F12" i="7" s="1"/>
  <c r="H60" i="20"/>
  <c r="G12" i="7" s="1"/>
  <c r="I60" i="20"/>
  <c r="H12" i="7" s="1"/>
  <c r="J60" i="20"/>
  <c r="I12" i="7" s="1"/>
  <c r="K60" i="20"/>
  <c r="J12" i="7" s="1"/>
  <c r="L60" i="20"/>
  <c r="K12" i="7" s="1"/>
  <c r="M60" i="20"/>
  <c r="L12" i="7" s="1"/>
  <c r="N60" i="20"/>
  <c r="M12" i="7" s="1"/>
  <c r="O60" i="20"/>
  <c r="N12" i="7" s="1"/>
  <c r="P60" i="20"/>
  <c r="O12" i="7" s="1"/>
  <c r="Q60" i="20"/>
  <c r="P12" i="7" s="1"/>
  <c r="R60" i="20"/>
  <c r="Q12" i="7" s="1"/>
  <c r="S60" i="20"/>
  <c r="R12" i="7" s="1"/>
  <c r="T60" i="20"/>
  <c r="S12" i="7" s="1"/>
  <c r="U60" i="20"/>
  <c r="T12" i="7" s="1"/>
  <c r="V60" i="20"/>
  <c r="U12" i="7" s="1"/>
  <c r="W60" i="20"/>
  <c r="V12" i="7" s="1"/>
  <c r="D60" i="20"/>
  <c r="C12" i="7" s="1"/>
  <c r="Q63" i="20"/>
  <c r="P15" i="7" s="1"/>
  <c r="R63" i="20"/>
  <c r="Q15" i="7" s="1"/>
  <c r="S63" i="20"/>
  <c r="R15" i="7" s="1"/>
  <c r="T63" i="20"/>
  <c r="S15" i="7" s="1"/>
  <c r="U63" i="20"/>
  <c r="T15" i="7" s="1"/>
  <c r="V63" i="20"/>
  <c r="U15" i="7" s="1"/>
  <c r="Q64" i="20"/>
  <c r="P16" i="7" s="1"/>
  <c r="R64" i="20"/>
  <c r="Q16" i="7" s="1"/>
  <c r="S64" i="20"/>
  <c r="R16" i="7" s="1"/>
  <c r="T64" i="20"/>
  <c r="S16" i="7" s="1"/>
  <c r="U64" i="20"/>
  <c r="T16" i="7" s="1"/>
  <c r="V64" i="20"/>
  <c r="U16" i="7" s="1"/>
  <c r="Q65" i="20"/>
  <c r="P17" i="7" s="1"/>
  <c r="R65" i="20"/>
  <c r="Q17" i="7" s="1"/>
  <c r="S65" i="20"/>
  <c r="R17" i="7" s="1"/>
  <c r="T65" i="20"/>
  <c r="S17" i="7" s="1"/>
  <c r="U65" i="20"/>
  <c r="T17" i="7" s="1"/>
  <c r="V65" i="20"/>
  <c r="U17" i="7" s="1"/>
  <c r="Q69" i="20"/>
  <c r="P21" i="7" s="1"/>
  <c r="R69" i="20"/>
  <c r="Q21" i="7" s="1"/>
  <c r="S69" i="20"/>
  <c r="R21" i="7" s="1"/>
  <c r="T69" i="20"/>
  <c r="S21" i="7" s="1"/>
  <c r="U69" i="20"/>
  <c r="T21" i="7" s="1"/>
  <c r="V69" i="20"/>
  <c r="U21" i="7" s="1"/>
  <c r="Q70" i="20"/>
  <c r="P22" i="7" s="1"/>
  <c r="R70" i="20"/>
  <c r="Q22" i="7" s="1"/>
  <c r="S70" i="20"/>
  <c r="R22" i="7" s="1"/>
  <c r="T70" i="20"/>
  <c r="S22" i="7" s="1"/>
  <c r="U70" i="20"/>
  <c r="T22" i="7" s="1"/>
  <c r="V70" i="20"/>
  <c r="U22" i="7" s="1"/>
  <c r="Q71" i="20"/>
  <c r="P23" i="7" s="1"/>
  <c r="R71" i="20"/>
  <c r="Q23" i="7" s="1"/>
  <c r="S71" i="20"/>
  <c r="R23" i="7" s="1"/>
  <c r="T71" i="20"/>
  <c r="S23" i="7" s="1"/>
  <c r="U71" i="20"/>
  <c r="T23" i="7" s="1"/>
  <c r="V71" i="20"/>
  <c r="U23" i="7" s="1"/>
  <c r="W71" i="20"/>
  <c r="V23" i="7" s="1"/>
  <c r="Q72" i="20"/>
  <c r="P24" i="7" s="1"/>
  <c r="R72" i="20"/>
  <c r="Q24" i="7" s="1"/>
  <c r="S72" i="20"/>
  <c r="R24" i="7" s="1"/>
  <c r="T72" i="20"/>
  <c r="S24" i="7" s="1"/>
  <c r="U72" i="20"/>
  <c r="T24" i="7" s="1"/>
  <c r="V72" i="20"/>
  <c r="U24" i="7" s="1"/>
  <c r="W72" i="20"/>
  <c r="V24" i="7" s="1"/>
  <c r="Q73" i="20"/>
  <c r="P25" i="7" s="1"/>
  <c r="R73" i="20"/>
  <c r="Q25" i="7" s="1"/>
  <c r="S73" i="20"/>
  <c r="R25" i="7" s="1"/>
  <c r="T73" i="20"/>
  <c r="S25" i="7" s="1"/>
  <c r="U73" i="20"/>
  <c r="T25" i="7" s="1"/>
  <c r="V73" i="20"/>
  <c r="U25" i="7" s="1"/>
  <c r="W73" i="20"/>
  <c r="V25" i="7" s="1"/>
  <c r="E63" i="20"/>
  <c r="D15" i="7" s="1"/>
  <c r="F63" i="20"/>
  <c r="E15" i="7" s="1"/>
  <c r="G63" i="20"/>
  <c r="F15" i="7" s="1"/>
  <c r="H63" i="20"/>
  <c r="G15" i="7" s="1"/>
  <c r="I63" i="20"/>
  <c r="H15" i="7" s="1"/>
  <c r="J63" i="20"/>
  <c r="I15" i="7" s="1"/>
  <c r="K63" i="20"/>
  <c r="J15" i="7" s="1"/>
  <c r="L63" i="20"/>
  <c r="K15" i="7" s="1"/>
  <c r="M63" i="20"/>
  <c r="L15" i="7" s="1"/>
  <c r="N63" i="20"/>
  <c r="M15" i="7" s="1"/>
  <c r="O63" i="20"/>
  <c r="N15" i="7" s="1"/>
  <c r="P63" i="20"/>
  <c r="O15" i="7" s="1"/>
  <c r="E64" i="20"/>
  <c r="D16" i="7" s="1"/>
  <c r="F64" i="20"/>
  <c r="E16" i="7" s="1"/>
  <c r="G64" i="20"/>
  <c r="F16" i="7" s="1"/>
  <c r="H64" i="20"/>
  <c r="G16" i="7" s="1"/>
  <c r="I64" i="20"/>
  <c r="H16" i="7" s="1"/>
  <c r="J64" i="20"/>
  <c r="I16" i="7" s="1"/>
  <c r="K64" i="20"/>
  <c r="J16" i="7" s="1"/>
  <c r="L64" i="20"/>
  <c r="K16" i="7" s="1"/>
  <c r="M64" i="20"/>
  <c r="L16" i="7" s="1"/>
  <c r="N64" i="20"/>
  <c r="M16" i="7" s="1"/>
  <c r="O64" i="20"/>
  <c r="N16" i="7" s="1"/>
  <c r="P64" i="20"/>
  <c r="O16" i="7" s="1"/>
  <c r="E65" i="20"/>
  <c r="D17" i="7" s="1"/>
  <c r="F65" i="20"/>
  <c r="E17" i="7" s="1"/>
  <c r="G65" i="20"/>
  <c r="F17" i="7" s="1"/>
  <c r="H65" i="20"/>
  <c r="G17" i="7" s="1"/>
  <c r="I65" i="20"/>
  <c r="H17" i="7" s="1"/>
  <c r="J65" i="20"/>
  <c r="I17" i="7" s="1"/>
  <c r="K65" i="20"/>
  <c r="J17" i="7" s="1"/>
  <c r="L65" i="20"/>
  <c r="K17" i="7" s="1"/>
  <c r="M65" i="20"/>
  <c r="L17" i="7" s="1"/>
  <c r="N65" i="20"/>
  <c r="M17" i="7" s="1"/>
  <c r="O65" i="20"/>
  <c r="N17" i="7" s="1"/>
  <c r="P65" i="20"/>
  <c r="O17" i="7" s="1"/>
  <c r="E69" i="20"/>
  <c r="D21" i="7" s="1"/>
  <c r="F69" i="20"/>
  <c r="E21" i="7" s="1"/>
  <c r="G69" i="20"/>
  <c r="F21" i="7" s="1"/>
  <c r="H69" i="20"/>
  <c r="G21" i="7" s="1"/>
  <c r="I69" i="20"/>
  <c r="H21" i="7" s="1"/>
  <c r="J69" i="20"/>
  <c r="I21" i="7" s="1"/>
  <c r="K69" i="20"/>
  <c r="J21" i="7" s="1"/>
  <c r="L69" i="20"/>
  <c r="K21" i="7" s="1"/>
  <c r="M69" i="20"/>
  <c r="L21" i="7" s="1"/>
  <c r="N69" i="20"/>
  <c r="M21" i="7" s="1"/>
  <c r="O69" i="20"/>
  <c r="N21" i="7" s="1"/>
  <c r="P69" i="20"/>
  <c r="O21" i="7" s="1"/>
  <c r="E70" i="20"/>
  <c r="D22" i="7" s="1"/>
  <c r="F70" i="20"/>
  <c r="E22" i="7" s="1"/>
  <c r="G70" i="20"/>
  <c r="F22" i="7" s="1"/>
  <c r="H70" i="20"/>
  <c r="G22" i="7" s="1"/>
  <c r="I70" i="20"/>
  <c r="H22" i="7" s="1"/>
  <c r="J70" i="20"/>
  <c r="I22" i="7" s="1"/>
  <c r="K70" i="20"/>
  <c r="J22" i="7" s="1"/>
  <c r="L70" i="20"/>
  <c r="K22" i="7" s="1"/>
  <c r="M70" i="20"/>
  <c r="L22" i="7" s="1"/>
  <c r="N70" i="20"/>
  <c r="M22" i="7" s="1"/>
  <c r="O70" i="20"/>
  <c r="N22" i="7" s="1"/>
  <c r="P70" i="20"/>
  <c r="O22" i="7" s="1"/>
  <c r="E71" i="20"/>
  <c r="D23" i="7" s="1"/>
  <c r="F71" i="20"/>
  <c r="E23" i="7" s="1"/>
  <c r="G71" i="20"/>
  <c r="F23" i="7" s="1"/>
  <c r="H71" i="20"/>
  <c r="G23" i="7" s="1"/>
  <c r="I71" i="20"/>
  <c r="H23" i="7" s="1"/>
  <c r="J71" i="20"/>
  <c r="I23" i="7" s="1"/>
  <c r="K71" i="20"/>
  <c r="J23" i="7" s="1"/>
  <c r="L71" i="20"/>
  <c r="K23" i="7" s="1"/>
  <c r="M71" i="20"/>
  <c r="L23" i="7" s="1"/>
  <c r="N71" i="20"/>
  <c r="M23" i="7" s="1"/>
  <c r="O71" i="20"/>
  <c r="N23" i="7" s="1"/>
  <c r="P71" i="20"/>
  <c r="O23" i="7" s="1"/>
  <c r="E72" i="20"/>
  <c r="D24" i="7" s="1"/>
  <c r="F72" i="20"/>
  <c r="E24" i="7" s="1"/>
  <c r="G72" i="20"/>
  <c r="F24" i="7" s="1"/>
  <c r="H72" i="20"/>
  <c r="G24" i="7" s="1"/>
  <c r="I72" i="20"/>
  <c r="H24" i="7" s="1"/>
  <c r="J72" i="20"/>
  <c r="I24" i="7" s="1"/>
  <c r="K72" i="20"/>
  <c r="J24" i="7" s="1"/>
  <c r="L72" i="20"/>
  <c r="K24" i="7" s="1"/>
  <c r="M72" i="20"/>
  <c r="L24" i="7" s="1"/>
  <c r="N72" i="20"/>
  <c r="M24" i="7" s="1"/>
  <c r="O72" i="20"/>
  <c r="N24" i="7" s="1"/>
  <c r="P72" i="20"/>
  <c r="O24" i="7" s="1"/>
  <c r="E73" i="20"/>
  <c r="D25" i="7" s="1"/>
  <c r="F73" i="20"/>
  <c r="E25" i="7" s="1"/>
  <c r="G73" i="20"/>
  <c r="F25" i="7" s="1"/>
  <c r="H73" i="20"/>
  <c r="G25" i="7" s="1"/>
  <c r="I73" i="20"/>
  <c r="H25" i="7" s="1"/>
  <c r="J73" i="20"/>
  <c r="I25" i="7" s="1"/>
  <c r="K73" i="20"/>
  <c r="J25" i="7" s="1"/>
  <c r="L73" i="20"/>
  <c r="K25" i="7" s="1"/>
  <c r="M73" i="20"/>
  <c r="L25" i="7" s="1"/>
  <c r="N73" i="20"/>
  <c r="M25" i="7" s="1"/>
  <c r="O73" i="20"/>
  <c r="N25" i="7" s="1"/>
  <c r="P73" i="20"/>
  <c r="O25" i="7" s="1"/>
  <c r="D63" i="20"/>
  <c r="C15" i="7" s="1"/>
  <c r="D64" i="20"/>
  <c r="C16" i="7" s="1"/>
  <c r="D65" i="20"/>
  <c r="C17" i="7" s="1"/>
  <c r="D69" i="20"/>
  <c r="C21" i="7" s="1"/>
  <c r="D70" i="20"/>
  <c r="C22" i="7" s="1"/>
  <c r="D71" i="20"/>
  <c r="C23" i="7" s="1"/>
  <c r="D72" i="20"/>
  <c r="C24" i="7" s="1"/>
  <c r="D73" i="20"/>
  <c r="C25" i="7" s="1"/>
  <c r="D59" i="20"/>
  <c r="C11" i="7" s="1"/>
  <c r="E59" i="20"/>
  <c r="D11" i="7" s="1"/>
  <c r="F59" i="20"/>
  <c r="E11" i="7" s="1"/>
  <c r="G59" i="20"/>
  <c r="F11" i="7" s="1"/>
  <c r="H59" i="20"/>
  <c r="G11" i="7" s="1"/>
  <c r="I59" i="20"/>
  <c r="H11" i="7" s="1"/>
  <c r="E58" i="20"/>
  <c r="D10" i="7" s="1"/>
  <c r="F58" i="20"/>
  <c r="E10" i="7" s="1"/>
  <c r="G58" i="20"/>
  <c r="F10" i="7" s="1"/>
  <c r="H58" i="20"/>
  <c r="G10" i="7" s="1"/>
  <c r="I58" i="20"/>
  <c r="H10" i="7" s="1"/>
  <c r="D58" i="20"/>
  <c r="C10" i="7" s="1"/>
  <c r="V18" i="7" l="1"/>
  <c r="FL147" i="5"/>
  <c r="CG147" i="5"/>
  <c r="B147" i="5"/>
  <c r="FO66" i="5" l="1"/>
  <c r="FP66" i="5"/>
  <c r="FQ66" i="5"/>
  <c r="FR66" i="5"/>
  <c r="FS66" i="5"/>
  <c r="FT66" i="5"/>
  <c r="FU66" i="5"/>
  <c r="FV66" i="5"/>
  <c r="FW66" i="5"/>
  <c r="FX66" i="5"/>
  <c r="FY66" i="5"/>
  <c r="FZ66" i="5"/>
  <c r="GA66" i="5"/>
  <c r="GB66" i="5"/>
  <c r="GC66" i="5"/>
  <c r="GD66" i="5"/>
  <c r="GE66" i="5"/>
  <c r="GF66" i="5"/>
  <c r="GG66" i="5"/>
  <c r="GH66" i="5"/>
  <c r="GI66" i="5"/>
  <c r="GJ66" i="5"/>
  <c r="GK66" i="5"/>
  <c r="GL66" i="5"/>
  <c r="GM66" i="5"/>
  <c r="GN66" i="5"/>
  <c r="GO66" i="5"/>
  <c r="GP66" i="5"/>
  <c r="GQ66" i="5"/>
  <c r="GR66" i="5"/>
  <c r="GS66" i="5"/>
  <c r="GT66" i="5"/>
  <c r="GU66" i="5"/>
  <c r="GV66" i="5"/>
  <c r="GW66" i="5"/>
  <c r="GX66" i="5"/>
  <c r="GY66" i="5"/>
  <c r="GZ66" i="5"/>
  <c r="HA66" i="5"/>
  <c r="HB66" i="5"/>
  <c r="HC66" i="5"/>
  <c r="HD66" i="5"/>
  <c r="HE66" i="5"/>
  <c r="HF66" i="5"/>
  <c r="HG66" i="5"/>
  <c r="HH66" i="5"/>
  <c r="HI66" i="5"/>
  <c r="HJ66" i="5"/>
  <c r="HK66" i="5"/>
  <c r="HL66" i="5"/>
  <c r="HM66" i="5"/>
  <c r="HN66" i="5"/>
  <c r="HO66" i="5"/>
  <c r="HP66" i="5"/>
  <c r="HQ66" i="5"/>
  <c r="HR66" i="5"/>
  <c r="HS66" i="5"/>
  <c r="HT66" i="5"/>
  <c r="HU66" i="5"/>
  <c r="HV66" i="5"/>
  <c r="HW66" i="5"/>
  <c r="HX66" i="5"/>
  <c r="HY66" i="5"/>
  <c r="HZ66" i="5"/>
  <c r="IA66" i="5"/>
  <c r="IB66" i="5"/>
  <c r="IC66" i="5"/>
  <c r="ID66" i="5"/>
  <c r="IE66" i="5"/>
  <c r="IF66" i="5"/>
  <c r="IG66" i="5"/>
  <c r="IH66" i="5"/>
  <c r="II66" i="5"/>
  <c r="IJ66" i="5"/>
  <c r="IK66" i="5"/>
  <c r="IL66" i="5"/>
  <c r="IM66" i="5"/>
  <c r="IN66" i="5"/>
  <c r="IO66" i="5"/>
  <c r="FN66" i="5"/>
  <c r="IA111" i="5" l="1"/>
  <c r="IA106" i="5"/>
  <c r="IA107" i="5"/>
  <c r="IA108" i="5"/>
  <c r="IA109" i="5"/>
  <c r="IA105" i="5"/>
  <c r="GU111" i="5"/>
  <c r="GU108" i="5"/>
  <c r="GU109" i="5"/>
  <c r="GU106" i="5"/>
  <c r="GU107" i="5"/>
  <c r="GU105" i="5"/>
  <c r="FO111" i="5"/>
  <c r="FO106" i="5"/>
  <c r="FO108" i="5"/>
  <c r="FO109" i="5"/>
  <c r="FO107" i="5"/>
  <c r="FO105" i="5"/>
  <c r="HZ111" i="5"/>
  <c r="HZ109" i="5"/>
  <c r="HZ106" i="5"/>
  <c r="HZ108" i="5"/>
  <c r="HZ107" i="5"/>
  <c r="HZ105" i="5"/>
  <c r="HR111" i="5"/>
  <c r="HR109" i="5"/>
  <c r="HR107" i="5"/>
  <c r="HR106" i="5"/>
  <c r="HR108" i="5"/>
  <c r="HR105" i="5"/>
  <c r="HJ111" i="5"/>
  <c r="HJ109" i="5"/>
  <c r="HJ106" i="5"/>
  <c r="HJ108" i="5"/>
  <c r="HJ107" i="5"/>
  <c r="HJ105" i="5"/>
  <c r="HB111" i="5"/>
  <c r="HB106" i="5"/>
  <c r="HB109" i="5"/>
  <c r="HB107" i="5"/>
  <c r="HB108" i="5"/>
  <c r="HB105" i="5"/>
  <c r="GT111" i="5"/>
  <c r="GT107" i="5"/>
  <c r="GT108" i="5"/>
  <c r="GT109" i="5"/>
  <c r="GT106" i="5"/>
  <c r="GT105" i="5"/>
  <c r="GL111" i="5"/>
  <c r="GL109" i="5"/>
  <c r="GL107" i="5"/>
  <c r="GL108" i="5"/>
  <c r="GL106" i="5"/>
  <c r="GL105" i="5"/>
  <c r="GD111" i="5"/>
  <c r="GD109" i="5"/>
  <c r="GD108" i="5"/>
  <c r="GD106" i="5"/>
  <c r="GD107" i="5"/>
  <c r="GD105" i="5"/>
  <c r="FV111" i="5"/>
  <c r="FV109" i="5"/>
  <c r="FV107" i="5"/>
  <c r="FV108" i="5"/>
  <c r="FV106" i="5"/>
  <c r="FV105" i="5"/>
  <c r="IG111" i="5"/>
  <c r="IG107" i="5"/>
  <c r="IG106" i="5"/>
  <c r="IG109" i="5"/>
  <c r="IG108" i="5"/>
  <c r="IG105" i="5"/>
  <c r="HY111" i="5"/>
  <c r="HY106" i="5"/>
  <c r="HY109" i="5"/>
  <c r="HY107" i="5"/>
  <c r="HY108" i="5"/>
  <c r="HY105" i="5"/>
  <c r="HQ111" i="5"/>
  <c r="HQ106" i="5"/>
  <c r="HQ109" i="5"/>
  <c r="HQ107" i="5"/>
  <c r="HQ108" i="5"/>
  <c r="HQ105" i="5"/>
  <c r="HI111" i="5"/>
  <c r="HI109" i="5"/>
  <c r="HI108" i="5"/>
  <c r="HI107" i="5"/>
  <c r="HI106" i="5"/>
  <c r="HI105" i="5"/>
  <c r="HA111" i="5"/>
  <c r="HA107" i="5"/>
  <c r="HA109" i="5"/>
  <c r="HA108" i="5"/>
  <c r="HA106" i="5"/>
  <c r="HA105" i="5"/>
  <c r="GS111" i="5"/>
  <c r="GS107" i="5"/>
  <c r="GS106" i="5"/>
  <c r="GS108" i="5"/>
  <c r="GS109" i="5"/>
  <c r="GS105" i="5"/>
  <c r="GK111" i="5"/>
  <c r="GK108" i="5"/>
  <c r="GK106" i="5"/>
  <c r="GK109" i="5"/>
  <c r="GK107" i="5"/>
  <c r="GK105" i="5"/>
  <c r="GC111" i="5"/>
  <c r="GC107" i="5"/>
  <c r="GC108" i="5"/>
  <c r="GC106" i="5"/>
  <c r="GC109" i="5"/>
  <c r="GC105" i="5"/>
  <c r="FU111" i="5"/>
  <c r="FU107" i="5"/>
  <c r="FU108" i="5"/>
  <c r="FU106" i="5"/>
  <c r="FU109" i="5"/>
  <c r="FU105" i="5"/>
  <c r="II111" i="5"/>
  <c r="II109" i="5"/>
  <c r="II106" i="5"/>
  <c r="II107" i="5"/>
  <c r="II108" i="5"/>
  <c r="II105" i="5"/>
  <c r="HK111" i="5"/>
  <c r="HK107" i="5"/>
  <c r="HK108" i="5"/>
  <c r="HK109" i="5"/>
  <c r="HK106" i="5"/>
  <c r="HK105" i="5"/>
  <c r="FW111" i="5"/>
  <c r="FW106" i="5"/>
  <c r="FW107" i="5"/>
  <c r="FW109" i="5"/>
  <c r="FW108" i="5"/>
  <c r="FW105" i="5"/>
  <c r="FN111" i="5"/>
  <c r="FN109" i="5"/>
  <c r="FN108" i="5"/>
  <c r="FN106" i="5"/>
  <c r="FN107" i="5"/>
  <c r="FN105" i="5"/>
  <c r="IF111" i="5"/>
  <c r="IF109" i="5"/>
  <c r="IF107" i="5"/>
  <c r="IF106" i="5"/>
  <c r="IF108" i="5"/>
  <c r="IF105" i="5"/>
  <c r="HP111" i="5"/>
  <c r="HP109" i="5"/>
  <c r="HP106" i="5"/>
  <c r="HP107" i="5"/>
  <c r="HP108" i="5"/>
  <c r="HP105" i="5"/>
  <c r="GZ111" i="5"/>
  <c r="GZ106" i="5"/>
  <c r="GZ107" i="5"/>
  <c r="GZ108" i="5"/>
  <c r="GZ109" i="5"/>
  <c r="GZ105" i="5"/>
  <c r="GR111" i="5"/>
  <c r="GR107" i="5"/>
  <c r="GR108" i="5"/>
  <c r="GR109" i="5"/>
  <c r="GR106" i="5"/>
  <c r="GR105" i="5"/>
  <c r="GB111" i="5"/>
  <c r="GB108" i="5"/>
  <c r="GB109" i="5"/>
  <c r="GB107" i="5"/>
  <c r="GB106" i="5"/>
  <c r="GB105" i="5"/>
  <c r="IM111" i="5"/>
  <c r="IM106" i="5"/>
  <c r="IM108" i="5"/>
  <c r="IM109" i="5"/>
  <c r="IM107" i="5"/>
  <c r="IM105" i="5"/>
  <c r="HW111" i="5"/>
  <c r="HW106" i="5"/>
  <c r="HW108" i="5"/>
  <c r="HW109" i="5"/>
  <c r="HW107" i="5"/>
  <c r="HW105" i="5"/>
  <c r="HO111" i="5"/>
  <c r="HO106" i="5"/>
  <c r="HO107" i="5"/>
  <c r="HO109" i="5"/>
  <c r="HO108" i="5"/>
  <c r="HO105" i="5"/>
  <c r="HG111" i="5"/>
  <c r="HG108" i="5"/>
  <c r="HG107" i="5"/>
  <c r="HG109" i="5"/>
  <c r="HG106" i="5"/>
  <c r="HG105" i="5"/>
  <c r="GY111" i="5"/>
  <c r="GY107" i="5"/>
  <c r="GY109" i="5"/>
  <c r="GY108" i="5"/>
  <c r="GY106" i="5"/>
  <c r="GY105" i="5"/>
  <c r="GQ111" i="5"/>
  <c r="GQ107" i="5"/>
  <c r="GQ109" i="5"/>
  <c r="GQ108" i="5"/>
  <c r="GQ106" i="5"/>
  <c r="GQ105" i="5"/>
  <c r="GI111" i="5"/>
  <c r="GI108" i="5"/>
  <c r="GI107" i="5"/>
  <c r="GI106" i="5"/>
  <c r="GI109" i="5"/>
  <c r="GI105" i="5"/>
  <c r="GA111" i="5"/>
  <c r="GA109" i="5"/>
  <c r="GA108" i="5"/>
  <c r="GA106" i="5"/>
  <c r="GA107" i="5"/>
  <c r="GA105" i="5"/>
  <c r="FS111" i="5"/>
  <c r="FS108" i="5"/>
  <c r="FS107" i="5"/>
  <c r="FS106" i="5"/>
  <c r="FS109" i="5"/>
  <c r="FS105" i="5"/>
  <c r="HS111" i="5"/>
  <c r="HS107" i="5"/>
  <c r="HS109" i="5"/>
  <c r="HS108" i="5"/>
  <c r="HS106" i="5"/>
  <c r="HS105" i="5"/>
  <c r="GM111" i="5"/>
  <c r="GM108" i="5"/>
  <c r="GM107" i="5"/>
  <c r="GM109" i="5"/>
  <c r="GM106" i="5"/>
  <c r="GM105" i="5"/>
  <c r="GE111" i="5"/>
  <c r="GE106" i="5"/>
  <c r="GE109" i="5"/>
  <c r="GE107" i="5"/>
  <c r="GE108" i="5"/>
  <c r="GE105" i="5"/>
  <c r="IH111" i="5"/>
  <c r="IH107" i="5"/>
  <c r="IH109" i="5"/>
  <c r="IH106" i="5"/>
  <c r="IH108" i="5"/>
  <c r="IH105" i="5"/>
  <c r="IN111" i="5"/>
  <c r="IN108" i="5"/>
  <c r="IN109" i="5"/>
  <c r="IN106" i="5"/>
  <c r="IN107" i="5"/>
  <c r="IN105" i="5"/>
  <c r="HX111" i="5"/>
  <c r="HX106" i="5"/>
  <c r="HX107" i="5"/>
  <c r="HX108" i="5"/>
  <c r="HX109" i="5"/>
  <c r="HX105" i="5"/>
  <c r="HH111" i="5"/>
  <c r="HH107" i="5"/>
  <c r="HH106" i="5"/>
  <c r="HH108" i="5"/>
  <c r="HH109" i="5"/>
  <c r="HH105" i="5"/>
  <c r="GJ111" i="5"/>
  <c r="GJ106" i="5"/>
  <c r="GJ107" i="5"/>
  <c r="GJ108" i="5"/>
  <c r="GJ109" i="5"/>
  <c r="GJ105" i="5"/>
  <c r="FT111" i="5"/>
  <c r="FT107" i="5"/>
  <c r="FT106" i="5"/>
  <c r="FT108" i="5"/>
  <c r="FT109" i="5"/>
  <c r="FT105" i="5"/>
  <c r="IE111" i="5"/>
  <c r="IE108" i="5"/>
  <c r="IE107" i="5"/>
  <c r="IE106" i="5"/>
  <c r="IE109" i="5"/>
  <c r="IE105" i="5"/>
  <c r="IL111" i="5"/>
  <c r="IL106" i="5"/>
  <c r="IL109" i="5"/>
  <c r="IL107" i="5"/>
  <c r="IL108" i="5"/>
  <c r="IL105" i="5"/>
  <c r="ID111" i="5"/>
  <c r="ID109" i="5"/>
  <c r="ID106" i="5"/>
  <c r="ID108" i="5"/>
  <c r="ID107" i="5"/>
  <c r="ID105" i="5"/>
  <c r="HV111" i="5"/>
  <c r="HV106" i="5"/>
  <c r="HV107" i="5"/>
  <c r="HV108" i="5"/>
  <c r="HV109" i="5"/>
  <c r="HV105" i="5"/>
  <c r="HN111" i="5"/>
  <c r="HN106" i="5"/>
  <c r="HN108" i="5"/>
  <c r="HN109" i="5"/>
  <c r="HN107" i="5"/>
  <c r="HN105" i="5"/>
  <c r="HF111" i="5"/>
  <c r="HF108" i="5"/>
  <c r="HF109" i="5"/>
  <c r="HF107" i="5"/>
  <c r="HF106" i="5"/>
  <c r="HF105" i="5"/>
  <c r="GX111" i="5"/>
  <c r="GX109" i="5"/>
  <c r="GX107" i="5"/>
  <c r="GX108" i="5"/>
  <c r="GX106" i="5"/>
  <c r="GX105" i="5"/>
  <c r="GP111" i="5"/>
  <c r="GP109" i="5"/>
  <c r="GP107" i="5"/>
  <c r="GP106" i="5"/>
  <c r="GP108" i="5"/>
  <c r="GP105" i="5"/>
  <c r="GH111" i="5"/>
  <c r="GH107" i="5"/>
  <c r="GH108" i="5"/>
  <c r="GH109" i="5"/>
  <c r="GH106" i="5"/>
  <c r="GH105" i="5"/>
  <c r="FZ111" i="5"/>
  <c r="FZ106" i="5"/>
  <c r="FZ108" i="5"/>
  <c r="FZ109" i="5"/>
  <c r="FZ107" i="5"/>
  <c r="FZ105" i="5"/>
  <c r="FR111" i="5"/>
  <c r="FR106" i="5"/>
  <c r="FR108" i="5"/>
  <c r="FR109" i="5"/>
  <c r="FR107" i="5"/>
  <c r="FR105" i="5"/>
  <c r="HC111" i="5"/>
  <c r="HC108" i="5"/>
  <c r="HC106" i="5"/>
  <c r="HC107" i="5"/>
  <c r="HC109" i="5"/>
  <c r="HC105" i="5"/>
  <c r="IK111" i="5"/>
  <c r="IK106" i="5"/>
  <c r="IK107" i="5"/>
  <c r="IK109" i="5"/>
  <c r="IK108" i="5"/>
  <c r="IK105" i="5"/>
  <c r="IC111" i="5"/>
  <c r="IC109" i="5"/>
  <c r="IC106" i="5"/>
  <c r="IC107" i="5"/>
  <c r="IC108" i="5"/>
  <c r="IC105" i="5"/>
  <c r="HU111" i="5"/>
  <c r="HU108" i="5"/>
  <c r="HU109" i="5"/>
  <c r="HU106" i="5"/>
  <c r="HU107" i="5"/>
  <c r="HU105" i="5"/>
  <c r="HM111" i="5"/>
  <c r="HM106" i="5"/>
  <c r="HM109" i="5"/>
  <c r="HM107" i="5"/>
  <c r="HM108" i="5"/>
  <c r="HM105" i="5"/>
  <c r="HE111" i="5"/>
  <c r="HE106" i="5"/>
  <c r="HE107" i="5"/>
  <c r="HE108" i="5"/>
  <c r="HE109" i="5"/>
  <c r="HE105" i="5"/>
  <c r="GW111" i="5"/>
  <c r="GW106" i="5"/>
  <c r="GW109" i="5"/>
  <c r="GW108" i="5"/>
  <c r="GW107" i="5"/>
  <c r="GW105" i="5"/>
  <c r="GO111" i="5"/>
  <c r="GO108" i="5"/>
  <c r="GO107" i="5"/>
  <c r="GO109" i="5"/>
  <c r="GO106" i="5"/>
  <c r="GO105" i="5"/>
  <c r="GG111" i="5"/>
  <c r="GG108" i="5"/>
  <c r="GG109" i="5"/>
  <c r="GG107" i="5"/>
  <c r="GG106" i="5"/>
  <c r="GG105" i="5"/>
  <c r="FY111" i="5"/>
  <c r="FY106" i="5"/>
  <c r="FY109" i="5"/>
  <c r="FY107" i="5"/>
  <c r="FY108" i="5"/>
  <c r="FY105" i="5"/>
  <c r="FQ111" i="5"/>
  <c r="FQ107" i="5"/>
  <c r="FQ109" i="5"/>
  <c r="FQ106" i="5"/>
  <c r="FQ108" i="5"/>
  <c r="FQ105" i="5"/>
  <c r="IJ111" i="5"/>
  <c r="IJ107" i="5"/>
  <c r="IJ109" i="5"/>
  <c r="IJ106" i="5"/>
  <c r="IJ108" i="5"/>
  <c r="IJ105" i="5"/>
  <c r="IB111" i="5"/>
  <c r="IB106" i="5"/>
  <c r="IB109" i="5"/>
  <c r="IB108" i="5"/>
  <c r="IB107" i="5"/>
  <c r="IB105" i="5"/>
  <c r="HT111" i="5"/>
  <c r="HT106" i="5"/>
  <c r="HT109" i="5"/>
  <c r="HT108" i="5"/>
  <c r="HT107" i="5"/>
  <c r="HT105" i="5"/>
  <c r="HL111" i="5"/>
  <c r="HL106" i="5"/>
  <c r="HL109" i="5"/>
  <c r="HL107" i="5"/>
  <c r="HL108" i="5"/>
  <c r="HL105" i="5"/>
  <c r="HD111" i="5"/>
  <c r="HD108" i="5"/>
  <c r="HD109" i="5"/>
  <c r="HD107" i="5"/>
  <c r="HD106" i="5"/>
  <c r="HD105" i="5"/>
  <c r="GV111" i="5"/>
  <c r="GV109" i="5"/>
  <c r="GV108" i="5"/>
  <c r="GV107" i="5"/>
  <c r="GV106" i="5"/>
  <c r="GV105" i="5"/>
  <c r="GN111" i="5"/>
  <c r="GN108" i="5"/>
  <c r="GN107" i="5"/>
  <c r="GN106" i="5"/>
  <c r="GN109" i="5"/>
  <c r="GN105" i="5"/>
  <c r="GF111" i="5"/>
  <c r="GF108" i="5"/>
  <c r="GF107" i="5"/>
  <c r="GF106" i="5"/>
  <c r="GF109" i="5"/>
  <c r="GF105" i="5"/>
  <c r="FX111" i="5"/>
  <c r="FX107" i="5"/>
  <c r="FX108" i="5"/>
  <c r="FX109" i="5"/>
  <c r="FX106" i="5"/>
  <c r="FX105" i="5"/>
  <c r="FP111" i="5"/>
  <c r="FP106" i="5"/>
  <c r="FP108" i="5"/>
  <c r="FP109" i="5"/>
  <c r="FP107" i="5"/>
  <c r="FP105" i="5"/>
  <c r="GR122" i="5"/>
  <c r="GR124" i="5"/>
  <c r="GR123" i="5"/>
  <c r="GR121" i="5"/>
  <c r="GR120" i="5"/>
  <c r="IE123" i="5"/>
  <c r="IE122" i="5"/>
  <c r="IE121" i="5"/>
  <c r="IE124" i="5"/>
  <c r="IE120" i="5"/>
  <c r="GA122" i="5"/>
  <c r="GA121" i="5"/>
  <c r="GA124" i="5"/>
  <c r="GA123" i="5"/>
  <c r="GA120" i="5"/>
  <c r="FN121" i="5"/>
  <c r="FN124" i="5"/>
  <c r="FN122" i="5"/>
  <c r="FN123" i="5"/>
  <c r="FN120" i="5"/>
  <c r="IH123" i="5"/>
  <c r="IH121" i="5"/>
  <c r="IH124" i="5"/>
  <c r="IH122" i="5"/>
  <c r="IH120" i="5"/>
  <c r="HZ121" i="5"/>
  <c r="HZ123" i="5"/>
  <c r="HZ122" i="5"/>
  <c r="HZ124" i="5"/>
  <c r="HZ120" i="5"/>
  <c r="HR121" i="5"/>
  <c r="HR122" i="5"/>
  <c r="HR123" i="5"/>
  <c r="HR124" i="5"/>
  <c r="HR120" i="5"/>
  <c r="HJ124" i="5"/>
  <c r="HJ121" i="5"/>
  <c r="HJ123" i="5"/>
  <c r="HJ122" i="5"/>
  <c r="HJ120" i="5"/>
  <c r="HB124" i="5"/>
  <c r="HB123" i="5"/>
  <c r="HB122" i="5"/>
  <c r="HB121" i="5"/>
  <c r="HB120" i="5"/>
  <c r="GT122" i="5"/>
  <c r="GT124" i="5"/>
  <c r="GT123" i="5"/>
  <c r="GT121" i="5"/>
  <c r="GT120" i="5"/>
  <c r="GL124" i="5"/>
  <c r="GL122" i="5"/>
  <c r="GL121" i="5"/>
  <c r="GL123" i="5"/>
  <c r="GL120" i="5"/>
  <c r="GD122" i="5"/>
  <c r="GD121" i="5"/>
  <c r="GD124" i="5"/>
  <c r="GD123" i="5"/>
  <c r="GD120" i="5"/>
  <c r="FV122" i="5"/>
  <c r="FV121" i="5"/>
  <c r="FV124" i="5"/>
  <c r="FV123" i="5"/>
  <c r="FV120" i="5"/>
  <c r="GJ121" i="5"/>
  <c r="GJ122" i="5"/>
  <c r="GJ124" i="5"/>
  <c r="GJ123" i="5"/>
  <c r="GJ120" i="5"/>
  <c r="HW122" i="5"/>
  <c r="HW124" i="5"/>
  <c r="HW123" i="5"/>
  <c r="HW121" i="5"/>
  <c r="HW120" i="5"/>
  <c r="GI122" i="5"/>
  <c r="GI121" i="5"/>
  <c r="GI123" i="5"/>
  <c r="GI124" i="5"/>
  <c r="GI120" i="5"/>
  <c r="IG122" i="5"/>
  <c r="IG123" i="5"/>
  <c r="IG124" i="5"/>
  <c r="IG121" i="5"/>
  <c r="IG120" i="5"/>
  <c r="HY121" i="5"/>
  <c r="HY124" i="5"/>
  <c r="HY122" i="5"/>
  <c r="HY123" i="5"/>
  <c r="HY120" i="5"/>
  <c r="HQ124" i="5"/>
  <c r="HQ123" i="5"/>
  <c r="HQ121" i="5"/>
  <c r="HQ122" i="5"/>
  <c r="HQ120" i="5"/>
  <c r="HI122" i="5"/>
  <c r="HI123" i="5"/>
  <c r="HI121" i="5"/>
  <c r="HI124" i="5"/>
  <c r="HI120" i="5"/>
  <c r="HA124" i="5"/>
  <c r="HA122" i="5"/>
  <c r="HA121" i="5"/>
  <c r="HA123" i="5"/>
  <c r="HA120" i="5"/>
  <c r="GS121" i="5"/>
  <c r="GS122" i="5"/>
  <c r="GS124" i="5"/>
  <c r="GS123" i="5"/>
  <c r="GS120" i="5"/>
  <c r="GK122" i="5"/>
  <c r="GK123" i="5"/>
  <c r="GK121" i="5"/>
  <c r="GK124" i="5"/>
  <c r="GK120" i="5"/>
  <c r="GC123" i="5"/>
  <c r="GC121" i="5"/>
  <c r="GC124" i="5"/>
  <c r="GC122" i="5"/>
  <c r="GC120" i="5"/>
  <c r="FU121" i="5"/>
  <c r="FU123" i="5"/>
  <c r="FU124" i="5"/>
  <c r="FU122" i="5"/>
  <c r="FU120" i="5"/>
  <c r="IF121" i="5"/>
  <c r="IF124" i="5"/>
  <c r="IF122" i="5"/>
  <c r="IF123" i="5"/>
  <c r="IF120" i="5"/>
  <c r="HP122" i="5"/>
  <c r="HP124" i="5"/>
  <c r="HP123" i="5"/>
  <c r="HP121" i="5"/>
  <c r="HP120" i="5"/>
  <c r="FT121" i="5"/>
  <c r="FT122" i="5"/>
  <c r="FT124" i="5"/>
  <c r="FT123" i="5"/>
  <c r="FT120" i="5"/>
  <c r="GY121" i="5"/>
  <c r="GY124" i="5"/>
  <c r="GY123" i="5"/>
  <c r="GY122" i="5"/>
  <c r="GY120" i="5"/>
  <c r="IL121" i="5"/>
  <c r="IL124" i="5"/>
  <c r="IL122" i="5"/>
  <c r="IL123" i="5"/>
  <c r="IL120" i="5"/>
  <c r="ID122" i="5"/>
  <c r="ID123" i="5"/>
  <c r="ID124" i="5"/>
  <c r="ID121" i="5"/>
  <c r="ID120" i="5"/>
  <c r="HV122" i="5"/>
  <c r="HV123" i="5"/>
  <c r="HV124" i="5"/>
  <c r="HV121" i="5"/>
  <c r="HV120" i="5"/>
  <c r="HN122" i="5"/>
  <c r="HN123" i="5"/>
  <c r="HN121" i="5"/>
  <c r="HN124" i="5"/>
  <c r="HN120" i="5"/>
  <c r="HF122" i="5"/>
  <c r="HF121" i="5"/>
  <c r="HF124" i="5"/>
  <c r="HF123" i="5"/>
  <c r="HF120" i="5"/>
  <c r="GX124" i="5"/>
  <c r="GX121" i="5"/>
  <c r="GX122" i="5"/>
  <c r="GX123" i="5"/>
  <c r="GX120" i="5"/>
  <c r="GP124" i="5"/>
  <c r="GP121" i="5"/>
  <c r="GP122" i="5"/>
  <c r="GP123" i="5"/>
  <c r="GP120" i="5"/>
  <c r="GH121" i="5"/>
  <c r="GH122" i="5"/>
  <c r="GH124" i="5"/>
  <c r="GH123" i="5"/>
  <c r="GH120" i="5"/>
  <c r="FZ121" i="5"/>
  <c r="FZ122" i="5"/>
  <c r="FZ123" i="5"/>
  <c r="FZ124" i="5"/>
  <c r="FZ120" i="5"/>
  <c r="FR121" i="5"/>
  <c r="FR122" i="5"/>
  <c r="FR123" i="5"/>
  <c r="FR124" i="5"/>
  <c r="FR120" i="5"/>
  <c r="HH122" i="5"/>
  <c r="HH124" i="5"/>
  <c r="HH123" i="5"/>
  <c r="HH121" i="5"/>
  <c r="HH120" i="5"/>
  <c r="HO122" i="5"/>
  <c r="HO124" i="5"/>
  <c r="HO123" i="5"/>
  <c r="HO121" i="5"/>
  <c r="HO120" i="5"/>
  <c r="FS122" i="5"/>
  <c r="FS121" i="5"/>
  <c r="FS124" i="5"/>
  <c r="FS123" i="5"/>
  <c r="FS120" i="5"/>
  <c r="IK122" i="5"/>
  <c r="IK121" i="5"/>
  <c r="IK124" i="5"/>
  <c r="IK123" i="5"/>
  <c r="IK120" i="5"/>
  <c r="IC124" i="5"/>
  <c r="IC122" i="5"/>
  <c r="IC123" i="5"/>
  <c r="IC121" i="5"/>
  <c r="IC120" i="5"/>
  <c r="HU124" i="5"/>
  <c r="HU121" i="5"/>
  <c r="HU122" i="5"/>
  <c r="HU123" i="5"/>
  <c r="HU120" i="5"/>
  <c r="HM124" i="5"/>
  <c r="HM123" i="5"/>
  <c r="HM121" i="5"/>
  <c r="HM122" i="5"/>
  <c r="HM120" i="5"/>
  <c r="HE124" i="5"/>
  <c r="HE123" i="5"/>
  <c r="HE121" i="5"/>
  <c r="HE122" i="5"/>
  <c r="HE120" i="5"/>
  <c r="GW121" i="5"/>
  <c r="GW123" i="5"/>
  <c r="GW124" i="5"/>
  <c r="GW122" i="5"/>
  <c r="GW120" i="5"/>
  <c r="GO124" i="5"/>
  <c r="GO122" i="5"/>
  <c r="GO121" i="5"/>
  <c r="GO123" i="5"/>
  <c r="GO120" i="5"/>
  <c r="GG122" i="5"/>
  <c r="GG123" i="5"/>
  <c r="GG121" i="5"/>
  <c r="GG124" i="5"/>
  <c r="GG120" i="5"/>
  <c r="FY121" i="5"/>
  <c r="FY122" i="5"/>
  <c r="FY124" i="5"/>
  <c r="FY123" i="5"/>
  <c r="FY120" i="5"/>
  <c r="FQ123" i="5"/>
  <c r="FQ122" i="5"/>
  <c r="FQ124" i="5"/>
  <c r="FQ121" i="5"/>
  <c r="FQ120" i="5"/>
  <c r="IN121" i="5"/>
  <c r="IN122" i="5"/>
  <c r="IN124" i="5"/>
  <c r="IN123" i="5"/>
  <c r="IN120" i="5"/>
  <c r="GZ124" i="5"/>
  <c r="GZ123" i="5"/>
  <c r="GZ122" i="5"/>
  <c r="GZ121" i="5"/>
  <c r="GZ120" i="5"/>
  <c r="GQ122" i="5"/>
  <c r="GQ121" i="5"/>
  <c r="GQ124" i="5"/>
  <c r="GQ123" i="5"/>
  <c r="GQ120" i="5"/>
  <c r="IJ121" i="5"/>
  <c r="IJ122" i="5"/>
  <c r="IJ123" i="5"/>
  <c r="IJ124" i="5"/>
  <c r="IJ120" i="5"/>
  <c r="IB122" i="5"/>
  <c r="IB124" i="5"/>
  <c r="IB121" i="5"/>
  <c r="IB123" i="5"/>
  <c r="IB120" i="5"/>
  <c r="HT123" i="5"/>
  <c r="HT124" i="5"/>
  <c r="HT121" i="5"/>
  <c r="HT122" i="5"/>
  <c r="HT120" i="5"/>
  <c r="HL123" i="5"/>
  <c r="HL121" i="5"/>
  <c r="HL124" i="5"/>
  <c r="HL122" i="5"/>
  <c r="HL120" i="5"/>
  <c r="HD121" i="5"/>
  <c r="HD123" i="5"/>
  <c r="HD122" i="5"/>
  <c r="HD124" i="5"/>
  <c r="HD120" i="5"/>
  <c r="GV122" i="5"/>
  <c r="GV124" i="5"/>
  <c r="GV121" i="5"/>
  <c r="GV123" i="5"/>
  <c r="GV120" i="5"/>
  <c r="GN122" i="5"/>
  <c r="GN121" i="5"/>
  <c r="GN123" i="5"/>
  <c r="GN124" i="5"/>
  <c r="GN120" i="5"/>
  <c r="GF123" i="5"/>
  <c r="GF122" i="5"/>
  <c r="GF124" i="5"/>
  <c r="GF121" i="5"/>
  <c r="GF120" i="5"/>
  <c r="FX122" i="5"/>
  <c r="FX124" i="5"/>
  <c r="FX121" i="5"/>
  <c r="FX123" i="5"/>
  <c r="FX120" i="5"/>
  <c r="FP122" i="5"/>
  <c r="FP121" i="5"/>
  <c r="FP124" i="5"/>
  <c r="FP123" i="5"/>
  <c r="FP120" i="5"/>
  <c r="HX121" i="5"/>
  <c r="HX124" i="5"/>
  <c r="HX123" i="5"/>
  <c r="HX122" i="5"/>
  <c r="HX120" i="5"/>
  <c r="GB121" i="5"/>
  <c r="GB122" i="5"/>
  <c r="GB124" i="5"/>
  <c r="GB123" i="5"/>
  <c r="GB120" i="5"/>
  <c r="IM124" i="5"/>
  <c r="IM122" i="5"/>
  <c r="IM121" i="5"/>
  <c r="IM123" i="5"/>
  <c r="IM120" i="5"/>
  <c r="HG122" i="5"/>
  <c r="HG121" i="5"/>
  <c r="HG123" i="5"/>
  <c r="HG124" i="5"/>
  <c r="HG120" i="5"/>
  <c r="II124" i="5"/>
  <c r="II122" i="5"/>
  <c r="II121" i="5"/>
  <c r="II123" i="5"/>
  <c r="II120" i="5"/>
  <c r="IA124" i="5"/>
  <c r="IA123" i="5"/>
  <c r="IA122" i="5"/>
  <c r="IA121" i="5"/>
  <c r="IA120" i="5"/>
  <c r="HS124" i="5"/>
  <c r="HS122" i="5"/>
  <c r="HS121" i="5"/>
  <c r="HS123" i="5"/>
  <c r="HS120" i="5"/>
  <c r="HK124" i="5"/>
  <c r="HK121" i="5"/>
  <c r="HK123" i="5"/>
  <c r="HK122" i="5"/>
  <c r="HK120" i="5"/>
  <c r="HC124" i="5"/>
  <c r="HC122" i="5"/>
  <c r="HC121" i="5"/>
  <c r="HC123" i="5"/>
  <c r="HC120" i="5"/>
  <c r="GU124" i="5"/>
  <c r="GU122" i="5"/>
  <c r="GU123" i="5"/>
  <c r="GU121" i="5"/>
  <c r="GU120" i="5"/>
  <c r="GM121" i="5"/>
  <c r="GM123" i="5"/>
  <c r="GM122" i="5"/>
  <c r="GM124" i="5"/>
  <c r="GM120" i="5"/>
  <c r="GE123" i="5"/>
  <c r="GE121" i="5"/>
  <c r="GE122" i="5"/>
  <c r="GE124" i="5"/>
  <c r="GE120" i="5"/>
  <c r="FW122" i="5"/>
  <c r="FW121" i="5"/>
  <c r="FW123" i="5"/>
  <c r="FW124" i="5"/>
  <c r="FW120" i="5"/>
  <c r="FO122" i="5"/>
  <c r="FO124" i="5"/>
  <c r="FO121" i="5"/>
  <c r="FO123" i="5"/>
  <c r="FO120" i="5"/>
  <c r="HJ116" i="5"/>
  <c r="HJ104" i="5"/>
  <c r="HJ101" i="5"/>
  <c r="HJ89" i="5"/>
  <c r="HJ74" i="5"/>
  <c r="HJ72" i="5"/>
  <c r="HJ117" i="5"/>
  <c r="HJ85" i="5"/>
  <c r="HJ103" i="5"/>
  <c r="HJ102" i="5"/>
  <c r="HJ71" i="5"/>
  <c r="HJ118" i="5"/>
  <c r="HJ73" i="5"/>
  <c r="HJ86" i="5"/>
  <c r="HJ88" i="5"/>
  <c r="HJ87" i="5"/>
  <c r="HJ70" i="5"/>
  <c r="HJ115" i="5"/>
  <c r="HJ100" i="5"/>
  <c r="IG102" i="5"/>
  <c r="IG85" i="5"/>
  <c r="IG104" i="5"/>
  <c r="IG116" i="5"/>
  <c r="IG74" i="5"/>
  <c r="IG89" i="5"/>
  <c r="IG71" i="5"/>
  <c r="IG118" i="5"/>
  <c r="IG117" i="5"/>
  <c r="IG103" i="5"/>
  <c r="IG86" i="5"/>
  <c r="IG88" i="5"/>
  <c r="IG100" i="5"/>
  <c r="IG72" i="5"/>
  <c r="IG73" i="5"/>
  <c r="IG87" i="5"/>
  <c r="IG70" i="5"/>
  <c r="IG101" i="5"/>
  <c r="IG115" i="5"/>
  <c r="HY85" i="5"/>
  <c r="HY104" i="5"/>
  <c r="HY116" i="5"/>
  <c r="HY89" i="5"/>
  <c r="HY72" i="5"/>
  <c r="HY74" i="5"/>
  <c r="HY102" i="5"/>
  <c r="HY117" i="5"/>
  <c r="HY101" i="5"/>
  <c r="HY87" i="5"/>
  <c r="HY73" i="5"/>
  <c r="HY118" i="5"/>
  <c r="HY103" i="5"/>
  <c r="HY71" i="5"/>
  <c r="HY86" i="5"/>
  <c r="HY115" i="5"/>
  <c r="HY88" i="5"/>
  <c r="HY100" i="5"/>
  <c r="HY70" i="5"/>
  <c r="HQ104" i="5"/>
  <c r="HQ116" i="5"/>
  <c r="HQ74" i="5"/>
  <c r="HQ103" i="5"/>
  <c r="HQ89" i="5"/>
  <c r="HQ101" i="5"/>
  <c r="HQ72" i="5"/>
  <c r="HQ102" i="5"/>
  <c r="HQ117" i="5"/>
  <c r="HQ71" i="5"/>
  <c r="HQ118" i="5"/>
  <c r="HQ73" i="5"/>
  <c r="HQ85" i="5"/>
  <c r="HQ70" i="5"/>
  <c r="HQ87" i="5"/>
  <c r="HQ86" i="5"/>
  <c r="HQ115" i="5"/>
  <c r="HQ100" i="5"/>
  <c r="HQ88" i="5"/>
  <c r="HI104" i="5"/>
  <c r="HI89" i="5"/>
  <c r="HI74" i="5"/>
  <c r="HI72" i="5"/>
  <c r="HI102" i="5"/>
  <c r="HI101" i="5"/>
  <c r="HI103" i="5"/>
  <c r="HI86" i="5"/>
  <c r="HI85" i="5"/>
  <c r="HI116" i="5"/>
  <c r="HI117" i="5"/>
  <c r="HI118" i="5"/>
  <c r="HI71" i="5"/>
  <c r="HI115" i="5"/>
  <c r="HI87" i="5"/>
  <c r="HI88" i="5"/>
  <c r="HI70" i="5"/>
  <c r="HI100" i="5"/>
  <c r="HI73" i="5"/>
  <c r="HA89" i="5"/>
  <c r="HA104" i="5"/>
  <c r="HA72" i="5"/>
  <c r="HA74" i="5"/>
  <c r="HA85" i="5"/>
  <c r="HA86" i="5"/>
  <c r="HA103" i="5"/>
  <c r="HA101" i="5"/>
  <c r="HA117" i="5"/>
  <c r="HA118" i="5"/>
  <c r="HA102" i="5"/>
  <c r="HA71" i="5"/>
  <c r="HA115" i="5"/>
  <c r="HA116" i="5"/>
  <c r="HA87" i="5"/>
  <c r="HA70" i="5"/>
  <c r="HA88" i="5"/>
  <c r="HA100" i="5"/>
  <c r="HA73" i="5"/>
  <c r="GS104" i="5"/>
  <c r="GS72" i="5"/>
  <c r="GS103" i="5"/>
  <c r="GS102" i="5"/>
  <c r="GS74" i="5"/>
  <c r="GS116" i="5"/>
  <c r="GS89" i="5"/>
  <c r="GS71" i="5"/>
  <c r="GS85" i="5"/>
  <c r="GS101" i="5"/>
  <c r="GS115" i="5"/>
  <c r="GS88" i="5"/>
  <c r="GS100" i="5"/>
  <c r="GS86" i="5"/>
  <c r="GS117" i="5"/>
  <c r="GS87" i="5"/>
  <c r="GS118" i="5"/>
  <c r="GS73" i="5"/>
  <c r="GS70" i="5"/>
  <c r="GK72" i="5"/>
  <c r="GK74" i="5"/>
  <c r="GK104" i="5"/>
  <c r="GK102" i="5"/>
  <c r="GK85" i="5"/>
  <c r="GK103" i="5"/>
  <c r="GK101" i="5"/>
  <c r="GK86" i="5"/>
  <c r="GK89" i="5"/>
  <c r="GK71" i="5"/>
  <c r="GK115" i="5"/>
  <c r="GK70" i="5"/>
  <c r="GK116" i="5"/>
  <c r="GK87" i="5"/>
  <c r="GK88" i="5"/>
  <c r="GK100" i="5"/>
  <c r="GK73" i="5"/>
  <c r="GK117" i="5"/>
  <c r="GK118" i="5"/>
  <c r="GC102" i="5"/>
  <c r="GC85" i="5"/>
  <c r="GC104" i="5"/>
  <c r="GC116" i="5"/>
  <c r="GC89" i="5"/>
  <c r="GC103" i="5"/>
  <c r="GC87" i="5"/>
  <c r="GC74" i="5"/>
  <c r="GC117" i="5"/>
  <c r="GC72" i="5"/>
  <c r="GC71" i="5"/>
  <c r="GC88" i="5"/>
  <c r="GC100" i="5"/>
  <c r="GC86" i="5"/>
  <c r="GC101" i="5"/>
  <c r="GC73" i="5"/>
  <c r="GC115" i="5"/>
  <c r="GC118" i="5"/>
  <c r="GC70" i="5"/>
  <c r="FU102" i="5"/>
  <c r="FU74" i="5"/>
  <c r="FU85" i="5"/>
  <c r="FU116" i="5"/>
  <c r="FU104" i="5"/>
  <c r="FU89" i="5"/>
  <c r="FU71" i="5"/>
  <c r="FU118" i="5"/>
  <c r="FU117" i="5"/>
  <c r="FU86" i="5"/>
  <c r="FU72" i="5"/>
  <c r="FU88" i="5"/>
  <c r="FU100" i="5"/>
  <c r="FU103" i="5"/>
  <c r="FU87" i="5"/>
  <c r="FU73" i="5"/>
  <c r="FU70" i="5"/>
  <c r="FU101" i="5"/>
  <c r="FU115" i="5"/>
  <c r="IH102" i="5"/>
  <c r="IH85" i="5"/>
  <c r="IH104" i="5"/>
  <c r="IH116" i="5"/>
  <c r="IH89" i="5"/>
  <c r="IH74" i="5"/>
  <c r="IH101" i="5"/>
  <c r="IH70" i="5"/>
  <c r="IH72" i="5"/>
  <c r="IH87" i="5"/>
  <c r="IH117" i="5"/>
  <c r="IH71" i="5"/>
  <c r="IH100" i="5"/>
  <c r="IH118" i="5"/>
  <c r="IH103" i="5"/>
  <c r="IH86" i="5"/>
  <c r="IH73" i="5"/>
  <c r="IH88" i="5"/>
  <c r="IH115" i="5"/>
  <c r="GD72" i="5"/>
  <c r="GD103" i="5"/>
  <c r="GD102" i="5"/>
  <c r="GD85" i="5"/>
  <c r="GD86" i="5"/>
  <c r="GD104" i="5"/>
  <c r="GD71" i="5"/>
  <c r="GD89" i="5"/>
  <c r="GD74" i="5"/>
  <c r="GD117" i="5"/>
  <c r="GD87" i="5"/>
  <c r="GD70" i="5"/>
  <c r="GD100" i="5"/>
  <c r="GD88" i="5"/>
  <c r="GD116" i="5"/>
  <c r="GD118" i="5"/>
  <c r="GD73" i="5"/>
  <c r="GD101" i="5"/>
  <c r="GD115" i="5"/>
  <c r="IN101" i="5"/>
  <c r="IN85" i="5"/>
  <c r="IN116" i="5"/>
  <c r="IN89" i="5"/>
  <c r="IN72" i="5"/>
  <c r="IN104" i="5"/>
  <c r="IN74" i="5"/>
  <c r="IN103" i="5"/>
  <c r="IN117" i="5"/>
  <c r="IN102" i="5"/>
  <c r="IN73" i="5"/>
  <c r="IN86" i="5"/>
  <c r="IN118" i="5"/>
  <c r="IN71" i="5"/>
  <c r="IN70" i="5"/>
  <c r="IN88" i="5"/>
  <c r="IN100" i="5"/>
  <c r="IN115" i="5"/>
  <c r="IN87" i="5"/>
  <c r="IF74" i="5"/>
  <c r="IF116" i="5"/>
  <c r="IF104" i="5"/>
  <c r="IF103" i="5"/>
  <c r="IF89" i="5"/>
  <c r="IF101" i="5"/>
  <c r="IF72" i="5"/>
  <c r="IF117" i="5"/>
  <c r="IF85" i="5"/>
  <c r="IF71" i="5"/>
  <c r="IF102" i="5"/>
  <c r="IF73" i="5"/>
  <c r="IF86" i="5"/>
  <c r="IF87" i="5"/>
  <c r="IF118" i="5"/>
  <c r="IF70" i="5"/>
  <c r="IF115" i="5"/>
  <c r="IF88" i="5"/>
  <c r="IF100" i="5"/>
  <c r="HX89" i="5"/>
  <c r="HX104" i="5"/>
  <c r="HX72" i="5"/>
  <c r="HX74" i="5"/>
  <c r="HX101" i="5"/>
  <c r="HX102" i="5"/>
  <c r="HX85" i="5"/>
  <c r="HX116" i="5"/>
  <c r="HX86" i="5"/>
  <c r="HX103" i="5"/>
  <c r="HX118" i="5"/>
  <c r="HX115" i="5"/>
  <c r="HX87" i="5"/>
  <c r="HX70" i="5"/>
  <c r="HX71" i="5"/>
  <c r="HX117" i="5"/>
  <c r="HX100" i="5"/>
  <c r="HX73" i="5"/>
  <c r="HX88" i="5"/>
  <c r="HP89" i="5"/>
  <c r="HP104" i="5"/>
  <c r="HP72" i="5"/>
  <c r="HP74" i="5"/>
  <c r="HP103" i="5"/>
  <c r="HP85" i="5"/>
  <c r="HP116" i="5"/>
  <c r="HP86" i="5"/>
  <c r="HP102" i="5"/>
  <c r="HP117" i="5"/>
  <c r="HP70" i="5"/>
  <c r="HP87" i="5"/>
  <c r="HP115" i="5"/>
  <c r="HP118" i="5"/>
  <c r="HP88" i="5"/>
  <c r="HP100" i="5"/>
  <c r="HP101" i="5"/>
  <c r="HP71" i="5"/>
  <c r="HP73" i="5"/>
  <c r="HH103" i="5"/>
  <c r="HH72" i="5"/>
  <c r="HH102" i="5"/>
  <c r="HH74" i="5"/>
  <c r="HH116" i="5"/>
  <c r="HH89" i="5"/>
  <c r="HH85" i="5"/>
  <c r="HH104" i="5"/>
  <c r="HH71" i="5"/>
  <c r="HH101" i="5"/>
  <c r="HH87" i="5"/>
  <c r="HH86" i="5"/>
  <c r="HH115" i="5"/>
  <c r="HH118" i="5"/>
  <c r="HH88" i="5"/>
  <c r="HH100" i="5"/>
  <c r="HH117" i="5"/>
  <c r="HH70" i="5"/>
  <c r="HH73" i="5"/>
  <c r="GZ72" i="5"/>
  <c r="GZ103" i="5"/>
  <c r="GZ102" i="5"/>
  <c r="GZ85" i="5"/>
  <c r="GZ74" i="5"/>
  <c r="GZ86" i="5"/>
  <c r="GZ87" i="5"/>
  <c r="GZ116" i="5"/>
  <c r="GZ101" i="5"/>
  <c r="GZ71" i="5"/>
  <c r="GZ104" i="5"/>
  <c r="GZ118" i="5"/>
  <c r="GZ70" i="5"/>
  <c r="GZ115" i="5"/>
  <c r="GZ88" i="5"/>
  <c r="GZ100" i="5"/>
  <c r="GZ117" i="5"/>
  <c r="GZ73" i="5"/>
  <c r="GZ89" i="5"/>
  <c r="GR102" i="5"/>
  <c r="GR74" i="5"/>
  <c r="GR85" i="5"/>
  <c r="GR103" i="5"/>
  <c r="GR116" i="5"/>
  <c r="GR89" i="5"/>
  <c r="GR104" i="5"/>
  <c r="GR117" i="5"/>
  <c r="GR72" i="5"/>
  <c r="GR87" i="5"/>
  <c r="GR88" i="5"/>
  <c r="GR100" i="5"/>
  <c r="GR70" i="5"/>
  <c r="GR73" i="5"/>
  <c r="GR71" i="5"/>
  <c r="GR101" i="5"/>
  <c r="GR86" i="5"/>
  <c r="GR118" i="5"/>
  <c r="GR115" i="5"/>
  <c r="GJ74" i="5"/>
  <c r="GJ102" i="5"/>
  <c r="GJ85" i="5"/>
  <c r="GJ116" i="5"/>
  <c r="GJ89" i="5"/>
  <c r="GJ103" i="5"/>
  <c r="GJ71" i="5"/>
  <c r="GJ117" i="5"/>
  <c r="GJ72" i="5"/>
  <c r="GJ104" i="5"/>
  <c r="GJ86" i="5"/>
  <c r="GJ87" i="5"/>
  <c r="GJ88" i="5"/>
  <c r="GJ100" i="5"/>
  <c r="GJ73" i="5"/>
  <c r="GJ70" i="5"/>
  <c r="GJ101" i="5"/>
  <c r="GJ118" i="5"/>
  <c r="GJ115" i="5"/>
  <c r="GB85" i="5"/>
  <c r="GB103" i="5"/>
  <c r="GB101" i="5"/>
  <c r="GB116" i="5"/>
  <c r="GB89" i="5"/>
  <c r="GB74" i="5"/>
  <c r="GB72" i="5"/>
  <c r="GB118" i="5"/>
  <c r="GB117" i="5"/>
  <c r="GB102" i="5"/>
  <c r="GB104" i="5"/>
  <c r="GB73" i="5"/>
  <c r="GB70" i="5"/>
  <c r="GB71" i="5"/>
  <c r="GB86" i="5"/>
  <c r="GB87" i="5"/>
  <c r="GB115" i="5"/>
  <c r="GB88" i="5"/>
  <c r="GB100" i="5"/>
  <c r="FT116" i="5"/>
  <c r="FT89" i="5"/>
  <c r="FT104" i="5"/>
  <c r="FT103" i="5"/>
  <c r="FT72" i="5"/>
  <c r="FT117" i="5"/>
  <c r="FT85" i="5"/>
  <c r="FT102" i="5"/>
  <c r="FT71" i="5"/>
  <c r="FT87" i="5"/>
  <c r="FT118" i="5"/>
  <c r="FT73" i="5"/>
  <c r="FT101" i="5"/>
  <c r="FT115" i="5"/>
  <c r="FT70" i="5"/>
  <c r="FT86" i="5"/>
  <c r="FT74" i="5"/>
  <c r="FT88" i="5"/>
  <c r="FT100" i="5"/>
  <c r="HR85" i="5"/>
  <c r="HR104" i="5"/>
  <c r="HR116" i="5"/>
  <c r="HR89" i="5"/>
  <c r="HR74" i="5"/>
  <c r="HR72" i="5"/>
  <c r="HR103" i="5"/>
  <c r="HR87" i="5"/>
  <c r="HR117" i="5"/>
  <c r="HR101" i="5"/>
  <c r="HR118" i="5"/>
  <c r="HR73" i="5"/>
  <c r="HR102" i="5"/>
  <c r="HR86" i="5"/>
  <c r="HR71" i="5"/>
  <c r="HR88" i="5"/>
  <c r="HR70" i="5"/>
  <c r="HR115" i="5"/>
  <c r="HR100" i="5"/>
  <c r="IM89" i="5"/>
  <c r="IM72" i="5"/>
  <c r="IM104" i="5"/>
  <c r="IM102" i="5"/>
  <c r="IM85" i="5"/>
  <c r="IM116" i="5"/>
  <c r="IM86" i="5"/>
  <c r="IM101" i="5"/>
  <c r="IM74" i="5"/>
  <c r="IM103" i="5"/>
  <c r="IM117" i="5"/>
  <c r="IM71" i="5"/>
  <c r="IM118" i="5"/>
  <c r="IM73" i="5"/>
  <c r="IM115" i="5"/>
  <c r="IM70" i="5"/>
  <c r="IM87" i="5"/>
  <c r="IM88" i="5"/>
  <c r="IM100" i="5"/>
  <c r="IE89" i="5"/>
  <c r="IE101" i="5"/>
  <c r="IE72" i="5"/>
  <c r="IE103" i="5"/>
  <c r="IE85" i="5"/>
  <c r="IE104" i="5"/>
  <c r="IE118" i="5"/>
  <c r="IE102" i="5"/>
  <c r="IE117" i="5"/>
  <c r="IE86" i="5"/>
  <c r="IE116" i="5"/>
  <c r="IE71" i="5"/>
  <c r="IE115" i="5"/>
  <c r="IE70" i="5"/>
  <c r="IE74" i="5"/>
  <c r="IE73" i="5"/>
  <c r="IE88" i="5"/>
  <c r="IE100" i="5"/>
  <c r="IE87" i="5"/>
  <c r="HW104" i="5"/>
  <c r="HW101" i="5"/>
  <c r="HW103" i="5"/>
  <c r="HW72" i="5"/>
  <c r="HW102" i="5"/>
  <c r="HW74" i="5"/>
  <c r="HW116" i="5"/>
  <c r="HW86" i="5"/>
  <c r="HW71" i="5"/>
  <c r="HW89" i="5"/>
  <c r="HW117" i="5"/>
  <c r="HW118" i="5"/>
  <c r="HW115" i="5"/>
  <c r="HW70" i="5"/>
  <c r="HW73" i="5"/>
  <c r="HW88" i="5"/>
  <c r="HW100" i="5"/>
  <c r="HW87" i="5"/>
  <c r="HW85" i="5"/>
  <c r="HO72" i="5"/>
  <c r="HO104" i="5"/>
  <c r="HO102" i="5"/>
  <c r="HO85" i="5"/>
  <c r="HO74" i="5"/>
  <c r="HO103" i="5"/>
  <c r="HO101" i="5"/>
  <c r="HO71" i="5"/>
  <c r="HO116" i="5"/>
  <c r="HO117" i="5"/>
  <c r="HO86" i="5"/>
  <c r="HO115" i="5"/>
  <c r="HO70" i="5"/>
  <c r="HO88" i="5"/>
  <c r="HO100" i="5"/>
  <c r="HO87" i="5"/>
  <c r="HO89" i="5"/>
  <c r="HO118" i="5"/>
  <c r="HO73" i="5"/>
  <c r="HG102" i="5"/>
  <c r="HG85" i="5"/>
  <c r="HG103" i="5"/>
  <c r="HG74" i="5"/>
  <c r="HG116" i="5"/>
  <c r="HG89" i="5"/>
  <c r="HG117" i="5"/>
  <c r="HG87" i="5"/>
  <c r="HG72" i="5"/>
  <c r="HG71" i="5"/>
  <c r="HG70" i="5"/>
  <c r="HG73" i="5"/>
  <c r="HG88" i="5"/>
  <c r="HG100" i="5"/>
  <c r="HG104" i="5"/>
  <c r="HG118" i="5"/>
  <c r="HG115" i="5"/>
  <c r="HG86" i="5"/>
  <c r="HG101" i="5"/>
  <c r="GY102" i="5"/>
  <c r="GY85" i="5"/>
  <c r="GY74" i="5"/>
  <c r="GY116" i="5"/>
  <c r="GY89" i="5"/>
  <c r="GY71" i="5"/>
  <c r="GY72" i="5"/>
  <c r="GY104" i="5"/>
  <c r="GY103" i="5"/>
  <c r="GY117" i="5"/>
  <c r="GY88" i="5"/>
  <c r="GY100" i="5"/>
  <c r="GY87" i="5"/>
  <c r="GY73" i="5"/>
  <c r="GY70" i="5"/>
  <c r="GY86" i="5"/>
  <c r="GY118" i="5"/>
  <c r="GY115" i="5"/>
  <c r="GY101" i="5"/>
  <c r="GQ85" i="5"/>
  <c r="GQ103" i="5"/>
  <c r="GQ74" i="5"/>
  <c r="GQ116" i="5"/>
  <c r="GQ101" i="5"/>
  <c r="GQ89" i="5"/>
  <c r="GQ117" i="5"/>
  <c r="GQ72" i="5"/>
  <c r="GQ102" i="5"/>
  <c r="GQ118" i="5"/>
  <c r="GQ104" i="5"/>
  <c r="GQ87" i="5"/>
  <c r="GQ86" i="5"/>
  <c r="GQ71" i="5"/>
  <c r="GQ115" i="5"/>
  <c r="GQ100" i="5"/>
  <c r="GQ73" i="5"/>
  <c r="GQ88" i="5"/>
  <c r="GQ70" i="5"/>
  <c r="GI74" i="5"/>
  <c r="GI116" i="5"/>
  <c r="GI89" i="5"/>
  <c r="GI103" i="5"/>
  <c r="GI117" i="5"/>
  <c r="GI72" i="5"/>
  <c r="GI101" i="5"/>
  <c r="GI85" i="5"/>
  <c r="GI71" i="5"/>
  <c r="GI104" i="5"/>
  <c r="GI87" i="5"/>
  <c r="GI118" i="5"/>
  <c r="GI115" i="5"/>
  <c r="GI102" i="5"/>
  <c r="GI86" i="5"/>
  <c r="GI70" i="5"/>
  <c r="GI73" i="5"/>
  <c r="GI88" i="5"/>
  <c r="GI100" i="5"/>
  <c r="GA89" i="5"/>
  <c r="GA103" i="5"/>
  <c r="GA117" i="5"/>
  <c r="GA72" i="5"/>
  <c r="GA102" i="5"/>
  <c r="GA104" i="5"/>
  <c r="GA101" i="5"/>
  <c r="GA74" i="5"/>
  <c r="GA86" i="5"/>
  <c r="GA116" i="5"/>
  <c r="GA87" i="5"/>
  <c r="GA73" i="5"/>
  <c r="GA118" i="5"/>
  <c r="GA115" i="5"/>
  <c r="GA70" i="5"/>
  <c r="GA85" i="5"/>
  <c r="GA71" i="5"/>
  <c r="GA88" i="5"/>
  <c r="GA100" i="5"/>
  <c r="FS89" i="5"/>
  <c r="FS103" i="5"/>
  <c r="FS117" i="5"/>
  <c r="FS101" i="5"/>
  <c r="FS72" i="5"/>
  <c r="FS85" i="5"/>
  <c r="FS74" i="5"/>
  <c r="FS102" i="5"/>
  <c r="FS104" i="5"/>
  <c r="FS118" i="5"/>
  <c r="FS73" i="5"/>
  <c r="FS115" i="5"/>
  <c r="FS70" i="5"/>
  <c r="FS88" i="5"/>
  <c r="FS100" i="5"/>
  <c r="FS116" i="5"/>
  <c r="FS87" i="5"/>
  <c r="FS86" i="5"/>
  <c r="FS71" i="5"/>
  <c r="GT89" i="5"/>
  <c r="GT74" i="5"/>
  <c r="GT104" i="5"/>
  <c r="GT72" i="5"/>
  <c r="GT103" i="5"/>
  <c r="GT85" i="5"/>
  <c r="GT101" i="5"/>
  <c r="GT116" i="5"/>
  <c r="GT102" i="5"/>
  <c r="GT71" i="5"/>
  <c r="GT86" i="5"/>
  <c r="GT117" i="5"/>
  <c r="GT87" i="5"/>
  <c r="GT70" i="5"/>
  <c r="GT100" i="5"/>
  <c r="GT73" i="5"/>
  <c r="GT115" i="5"/>
  <c r="GT118" i="5"/>
  <c r="GT88" i="5"/>
  <c r="IL103" i="5"/>
  <c r="IL72" i="5"/>
  <c r="IL101" i="5"/>
  <c r="IL85" i="5"/>
  <c r="IL74" i="5"/>
  <c r="IL102" i="5"/>
  <c r="IL116" i="5"/>
  <c r="IL70" i="5"/>
  <c r="IL104" i="5"/>
  <c r="IL87" i="5"/>
  <c r="IL71" i="5"/>
  <c r="IL89" i="5"/>
  <c r="IL115" i="5"/>
  <c r="IL117" i="5"/>
  <c r="IL88" i="5"/>
  <c r="IL100" i="5"/>
  <c r="IL86" i="5"/>
  <c r="IL118" i="5"/>
  <c r="IL73" i="5"/>
  <c r="ID72" i="5"/>
  <c r="ID85" i="5"/>
  <c r="ID102" i="5"/>
  <c r="ID74" i="5"/>
  <c r="ID103" i="5"/>
  <c r="ID71" i="5"/>
  <c r="ID89" i="5"/>
  <c r="ID116" i="5"/>
  <c r="ID101" i="5"/>
  <c r="ID104" i="5"/>
  <c r="ID115" i="5"/>
  <c r="ID117" i="5"/>
  <c r="ID70" i="5"/>
  <c r="ID88" i="5"/>
  <c r="ID100" i="5"/>
  <c r="ID73" i="5"/>
  <c r="ID86" i="5"/>
  <c r="ID87" i="5"/>
  <c r="ID118" i="5"/>
  <c r="HV72" i="5"/>
  <c r="HV102" i="5"/>
  <c r="HV85" i="5"/>
  <c r="HV103" i="5"/>
  <c r="HV74" i="5"/>
  <c r="HV116" i="5"/>
  <c r="HV89" i="5"/>
  <c r="HV87" i="5"/>
  <c r="HV117" i="5"/>
  <c r="HV86" i="5"/>
  <c r="HV73" i="5"/>
  <c r="HV70" i="5"/>
  <c r="HV88" i="5"/>
  <c r="HV100" i="5"/>
  <c r="HV104" i="5"/>
  <c r="HV71" i="5"/>
  <c r="HV115" i="5"/>
  <c r="HV118" i="5"/>
  <c r="HV101" i="5"/>
  <c r="HN102" i="5"/>
  <c r="HN85" i="5"/>
  <c r="HN74" i="5"/>
  <c r="HN116" i="5"/>
  <c r="HN89" i="5"/>
  <c r="HN72" i="5"/>
  <c r="HN71" i="5"/>
  <c r="HN104" i="5"/>
  <c r="HN117" i="5"/>
  <c r="HN86" i="5"/>
  <c r="HN103" i="5"/>
  <c r="HN70" i="5"/>
  <c r="HN88" i="5"/>
  <c r="HN100" i="5"/>
  <c r="HN118" i="5"/>
  <c r="HN73" i="5"/>
  <c r="HN87" i="5"/>
  <c r="HN101" i="5"/>
  <c r="HN115" i="5"/>
  <c r="HF85" i="5"/>
  <c r="HF74" i="5"/>
  <c r="HF102" i="5"/>
  <c r="HF116" i="5"/>
  <c r="HF89" i="5"/>
  <c r="HF101" i="5"/>
  <c r="HF72" i="5"/>
  <c r="HF117" i="5"/>
  <c r="HF104" i="5"/>
  <c r="HF87" i="5"/>
  <c r="HF86" i="5"/>
  <c r="HF118" i="5"/>
  <c r="HF103" i="5"/>
  <c r="HF71" i="5"/>
  <c r="HF70" i="5"/>
  <c r="HF73" i="5"/>
  <c r="HF88" i="5"/>
  <c r="HF100" i="5"/>
  <c r="HF115" i="5"/>
  <c r="GX74" i="5"/>
  <c r="GX102" i="5"/>
  <c r="GX116" i="5"/>
  <c r="GX103" i="5"/>
  <c r="GX89" i="5"/>
  <c r="GX72" i="5"/>
  <c r="GX117" i="5"/>
  <c r="GX86" i="5"/>
  <c r="GX85" i="5"/>
  <c r="GX104" i="5"/>
  <c r="GX101" i="5"/>
  <c r="GX71" i="5"/>
  <c r="GX73" i="5"/>
  <c r="GX87" i="5"/>
  <c r="GX115" i="5"/>
  <c r="GX118" i="5"/>
  <c r="GX100" i="5"/>
  <c r="GX70" i="5"/>
  <c r="GX88" i="5"/>
  <c r="GP101" i="5"/>
  <c r="GP89" i="5"/>
  <c r="GP72" i="5"/>
  <c r="GP104" i="5"/>
  <c r="GP117" i="5"/>
  <c r="GP74" i="5"/>
  <c r="GP103" i="5"/>
  <c r="GP116" i="5"/>
  <c r="GP85" i="5"/>
  <c r="GP102" i="5"/>
  <c r="GP86" i="5"/>
  <c r="GP71" i="5"/>
  <c r="GP87" i="5"/>
  <c r="GP115" i="5"/>
  <c r="GP70" i="5"/>
  <c r="GP73" i="5"/>
  <c r="GP118" i="5"/>
  <c r="GP100" i="5"/>
  <c r="GP88" i="5"/>
  <c r="GH89" i="5"/>
  <c r="GH72" i="5"/>
  <c r="GH101" i="5"/>
  <c r="GH85" i="5"/>
  <c r="GH104" i="5"/>
  <c r="GH117" i="5"/>
  <c r="GH118" i="5"/>
  <c r="GH74" i="5"/>
  <c r="GH103" i="5"/>
  <c r="GH116" i="5"/>
  <c r="GH102" i="5"/>
  <c r="GH71" i="5"/>
  <c r="GH87" i="5"/>
  <c r="GH115" i="5"/>
  <c r="GH73" i="5"/>
  <c r="GH70" i="5"/>
  <c r="GH88" i="5"/>
  <c r="GH100" i="5"/>
  <c r="GH86" i="5"/>
  <c r="FZ72" i="5"/>
  <c r="FZ101" i="5"/>
  <c r="FZ85" i="5"/>
  <c r="FZ74" i="5"/>
  <c r="FZ104" i="5"/>
  <c r="FZ103" i="5"/>
  <c r="FZ116" i="5"/>
  <c r="FZ86" i="5"/>
  <c r="FZ70" i="5"/>
  <c r="FZ102" i="5"/>
  <c r="FZ89" i="5"/>
  <c r="FZ87" i="5"/>
  <c r="FZ71" i="5"/>
  <c r="FZ117" i="5"/>
  <c r="FZ115" i="5"/>
  <c r="FZ88" i="5"/>
  <c r="FZ100" i="5"/>
  <c r="FZ73" i="5"/>
  <c r="FZ118" i="5"/>
  <c r="FR72" i="5"/>
  <c r="FR102" i="5"/>
  <c r="FR85" i="5"/>
  <c r="FR74" i="5"/>
  <c r="FR104" i="5"/>
  <c r="FR103" i="5"/>
  <c r="FR116" i="5"/>
  <c r="FR89" i="5"/>
  <c r="FR71" i="5"/>
  <c r="FR117" i="5"/>
  <c r="FR115" i="5"/>
  <c r="FR87" i="5"/>
  <c r="FR88" i="5"/>
  <c r="FR100" i="5"/>
  <c r="FR86" i="5"/>
  <c r="FR70" i="5"/>
  <c r="FR118" i="5"/>
  <c r="FR73" i="5"/>
  <c r="FR101" i="5"/>
  <c r="FV102" i="5"/>
  <c r="FV85" i="5"/>
  <c r="FV104" i="5"/>
  <c r="FV116" i="5"/>
  <c r="FV89" i="5"/>
  <c r="FV74" i="5"/>
  <c r="FV72" i="5"/>
  <c r="FV70" i="5"/>
  <c r="FV103" i="5"/>
  <c r="FV87" i="5"/>
  <c r="FV117" i="5"/>
  <c r="FV100" i="5"/>
  <c r="FV101" i="5"/>
  <c r="FV118" i="5"/>
  <c r="FV73" i="5"/>
  <c r="FV88" i="5"/>
  <c r="FV86" i="5"/>
  <c r="FV115" i="5"/>
  <c r="FV71" i="5"/>
  <c r="IK85" i="5"/>
  <c r="IK74" i="5"/>
  <c r="IK104" i="5"/>
  <c r="IK116" i="5"/>
  <c r="IK89" i="5"/>
  <c r="IK72" i="5"/>
  <c r="IK102" i="5"/>
  <c r="IK87" i="5"/>
  <c r="IK117" i="5"/>
  <c r="IK71" i="5"/>
  <c r="IK73" i="5"/>
  <c r="IK88" i="5"/>
  <c r="IK100" i="5"/>
  <c r="IK70" i="5"/>
  <c r="IK118" i="5"/>
  <c r="IK103" i="5"/>
  <c r="IK86" i="5"/>
  <c r="IK101" i="5"/>
  <c r="IK115" i="5"/>
  <c r="IC74" i="5"/>
  <c r="IC116" i="5"/>
  <c r="IC89" i="5"/>
  <c r="IC104" i="5"/>
  <c r="IC72" i="5"/>
  <c r="IC117" i="5"/>
  <c r="IC71" i="5"/>
  <c r="IC85" i="5"/>
  <c r="IC87" i="5"/>
  <c r="IC73" i="5"/>
  <c r="IC88" i="5"/>
  <c r="IC100" i="5"/>
  <c r="IC101" i="5"/>
  <c r="IC70" i="5"/>
  <c r="IC118" i="5"/>
  <c r="IC86" i="5"/>
  <c r="IC102" i="5"/>
  <c r="IC103" i="5"/>
  <c r="IC115" i="5"/>
  <c r="HU89" i="5"/>
  <c r="HU74" i="5"/>
  <c r="HU116" i="5"/>
  <c r="HU104" i="5"/>
  <c r="HU101" i="5"/>
  <c r="HU102" i="5"/>
  <c r="HU72" i="5"/>
  <c r="HU103" i="5"/>
  <c r="HU87" i="5"/>
  <c r="HU70" i="5"/>
  <c r="HU118" i="5"/>
  <c r="HU86" i="5"/>
  <c r="HU85" i="5"/>
  <c r="HU117" i="5"/>
  <c r="HU71" i="5"/>
  <c r="HU115" i="5"/>
  <c r="HU88" i="5"/>
  <c r="HU73" i="5"/>
  <c r="HU100" i="5"/>
  <c r="HM74" i="5"/>
  <c r="HM116" i="5"/>
  <c r="HM103" i="5"/>
  <c r="HM72" i="5"/>
  <c r="HM89" i="5"/>
  <c r="HM104" i="5"/>
  <c r="HM86" i="5"/>
  <c r="HM102" i="5"/>
  <c r="HM117" i="5"/>
  <c r="HM71" i="5"/>
  <c r="HM118" i="5"/>
  <c r="HM85" i="5"/>
  <c r="HM115" i="5"/>
  <c r="HM87" i="5"/>
  <c r="HM70" i="5"/>
  <c r="HM101" i="5"/>
  <c r="HM88" i="5"/>
  <c r="HM73" i="5"/>
  <c r="HM100" i="5"/>
  <c r="HE85" i="5"/>
  <c r="HE101" i="5"/>
  <c r="HE72" i="5"/>
  <c r="HE102" i="5"/>
  <c r="HE89" i="5"/>
  <c r="HE74" i="5"/>
  <c r="HE103" i="5"/>
  <c r="HE104" i="5"/>
  <c r="HE86" i="5"/>
  <c r="HE115" i="5"/>
  <c r="HE116" i="5"/>
  <c r="HE117" i="5"/>
  <c r="HE71" i="5"/>
  <c r="HE118" i="5"/>
  <c r="HE73" i="5"/>
  <c r="HE100" i="5"/>
  <c r="HE87" i="5"/>
  <c r="HE70" i="5"/>
  <c r="HE88" i="5"/>
  <c r="GW102" i="5"/>
  <c r="GW85" i="5"/>
  <c r="GW101" i="5"/>
  <c r="GW103" i="5"/>
  <c r="GW72" i="5"/>
  <c r="GW89" i="5"/>
  <c r="GW86" i="5"/>
  <c r="GW118" i="5"/>
  <c r="GW104" i="5"/>
  <c r="GW116" i="5"/>
  <c r="GW115" i="5"/>
  <c r="GW74" i="5"/>
  <c r="GW73" i="5"/>
  <c r="GW88" i="5"/>
  <c r="GW100" i="5"/>
  <c r="GW117" i="5"/>
  <c r="GW71" i="5"/>
  <c r="GW87" i="5"/>
  <c r="GW70" i="5"/>
  <c r="GO102" i="5"/>
  <c r="GO101" i="5"/>
  <c r="GO103" i="5"/>
  <c r="GO74" i="5"/>
  <c r="GO85" i="5"/>
  <c r="GO104" i="5"/>
  <c r="GO116" i="5"/>
  <c r="GO70" i="5"/>
  <c r="GO87" i="5"/>
  <c r="GO117" i="5"/>
  <c r="GO71" i="5"/>
  <c r="GO89" i="5"/>
  <c r="GO86" i="5"/>
  <c r="GO115" i="5"/>
  <c r="GO72" i="5"/>
  <c r="GO73" i="5"/>
  <c r="GO88" i="5"/>
  <c r="GO100" i="5"/>
  <c r="GO118" i="5"/>
  <c r="GG102" i="5"/>
  <c r="GG72" i="5"/>
  <c r="GG89" i="5"/>
  <c r="GG103" i="5"/>
  <c r="GG74" i="5"/>
  <c r="GG85" i="5"/>
  <c r="GG104" i="5"/>
  <c r="GG117" i="5"/>
  <c r="GG71" i="5"/>
  <c r="GG86" i="5"/>
  <c r="GG115" i="5"/>
  <c r="GG73" i="5"/>
  <c r="GG88" i="5"/>
  <c r="GG100" i="5"/>
  <c r="GG87" i="5"/>
  <c r="GG70" i="5"/>
  <c r="GG101" i="5"/>
  <c r="GG116" i="5"/>
  <c r="GG118" i="5"/>
  <c r="FY85" i="5"/>
  <c r="FY72" i="5"/>
  <c r="FY103" i="5"/>
  <c r="FY74" i="5"/>
  <c r="FY116" i="5"/>
  <c r="FY89" i="5"/>
  <c r="FY87" i="5"/>
  <c r="FY117" i="5"/>
  <c r="FY104" i="5"/>
  <c r="FY101" i="5"/>
  <c r="FY73" i="5"/>
  <c r="FY88" i="5"/>
  <c r="FY100" i="5"/>
  <c r="FY70" i="5"/>
  <c r="FY71" i="5"/>
  <c r="FY118" i="5"/>
  <c r="FY102" i="5"/>
  <c r="FY86" i="5"/>
  <c r="FY115" i="5"/>
  <c r="FQ103" i="5"/>
  <c r="FQ74" i="5"/>
  <c r="FQ85" i="5"/>
  <c r="FQ116" i="5"/>
  <c r="FQ72" i="5"/>
  <c r="FQ117" i="5"/>
  <c r="FQ71" i="5"/>
  <c r="FQ104" i="5"/>
  <c r="FQ73" i="5"/>
  <c r="FQ88" i="5"/>
  <c r="FQ100" i="5"/>
  <c r="FQ70" i="5"/>
  <c r="FQ87" i="5"/>
  <c r="FQ118" i="5"/>
  <c r="FQ89" i="5"/>
  <c r="FQ115" i="5"/>
  <c r="FQ102" i="5"/>
  <c r="FQ86" i="5"/>
  <c r="FQ101" i="5"/>
  <c r="FN101" i="5"/>
  <c r="FN102" i="5"/>
  <c r="FN72" i="5"/>
  <c r="FN115" i="5"/>
  <c r="FN71" i="5"/>
  <c r="FN104" i="5"/>
  <c r="FN74" i="5"/>
  <c r="FN100" i="5"/>
  <c r="FN73" i="5"/>
  <c r="FN116" i="5"/>
  <c r="FN87" i="5"/>
  <c r="FN117" i="5"/>
  <c r="FN86" i="5"/>
  <c r="FN70" i="5"/>
  <c r="FN118" i="5"/>
  <c r="FN88" i="5"/>
  <c r="FN103" i="5"/>
  <c r="FN85" i="5"/>
  <c r="FN89" i="5"/>
  <c r="HB89" i="5"/>
  <c r="HB74" i="5"/>
  <c r="HB104" i="5"/>
  <c r="HB72" i="5"/>
  <c r="HB101" i="5"/>
  <c r="HB103" i="5"/>
  <c r="HB102" i="5"/>
  <c r="HB85" i="5"/>
  <c r="HB116" i="5"/>
  <c r="HB86" i="5"/>
  <c r="HB87" i="5"/>
  <c r="HB117" i="5"/>
  <c r="HB70" i="5"/>
  <c r="HB100" i="5"/>
  <c r="HB71" i="5"/>
  <c r="HB118" i="5"/>
  <c r="HB88" i="5"/>
  <c r="HB73" i="5"/>
  <c r="HB115" i="5"/>
  <c r="IJ72" i="5"/>
  <c r="IJ89" i="5"/>
  <c r="IJ74" i="5"/>
  <c r="IJ104" i="5"/>
  <c r="IJ116" i="5"/>
  <c r="IJ103" i="5"/>
  <c r="IJ101" i="5"/>
  <c r="IJ102" i="5"/>
  <c r="IJ85" i="5"/>
  <c r="IJ87" i="5"/>
  <c r="IJ70" i="5"/>
  <c r="IJ71" i="5"/>
  <c r="IJ117" i="5"/>
  <c r="IJ86" i="5"/>
  <c r="IJ118" i="5"/>
  <c r="IJ88" i="5"/>
  <c r="IJ73" i="5"/>
  <c r="IJ100" i="5"/>
  <c r="IJ115" i="5"/>
  <c r="IB89" i="5"/>
  <c r="IB74" i="5"/>
  <c r="IB85" i="5"/>
  <c r="IB104" i="5"/>
  <c r="IB101" i="5"/>
  <c r="IB72" i="5"/>
  <c r="IB103" i="5"/>
  <c r="IB86" i="5"/>
  <c r="IB102" i="5"/>
  <c r="IB117" i="5"/>
  <c r="IB71" i="5"/>
  <c r="IB70" i="5"/>
  <c r="IB87" i="5"/>
  <c r="IB118" i="5"/>
  <c r="IB115" i="5"/>
  <c r="IB116" i="5"/>
  <c r="IB88" i="5"/>
  <c r="IB73" i="5"/>
  <c r="IB100" i="5"/>
  <c r="HT85" i="5"/>
  <c r="HT104" i="5"/>
  <c r="HT101" i="5"/>
  <c r="HT116" i="5"/>
  <c r="HT102" i="5"/>
  <c r="HT72" i="5"/>
  <c r="HT89" i="5"/>
  <c r="HT74" i="5"/>
  <c r="HT87" i="5"/>
  <c r="HT118" i="5"/>
  <c r="HT71" i="5"/>
  <c r="HT117" i="5"/>
  <c r="HT115" i="5"/>
  <c r="HT86" i="5"/>
  <c r="HT103" i="5"/>
  <c r="HT70" i="5"/>
  <c r="HT88" i="5"/>
  <c r="HT73" i="5"/>
  <c r="HT100" i="5"/>
  <c r="HL89" i="5"/>
  <c r="HL101" i="5"/>
  <c r="HL102" i="5"/>
  <c r="HL103" i="5"/>
  <c r="HL72" i="5"/>
  <c r="HL86" i="5"/>
  <c r="HL104" i="5"/>
  <c r="HL116" i="5"/>
  <c r="HL85" i="5"/>
  <c r="HL87" i="5"/>
  <c r="HL118" i="5"/>
  <c r="HL71" i="5"/>
  <c r="HL74" i="5"/>
  <c r="HL117" i="5"/>
  <c r="HL115" i="5"/>
  <c r="HL73" i="5"/>
  <c r="HL88" i="5"/>
  <c r="HL100" i="5"/>
  <c r="HL70" i="5"/>
  <c r="HD103" i="5"/>
  <c r="HD102" i="5"/>
  <c r="HD89" i="5"/>
  <c r="HD101" i="5"/>
  <c r="HD74" i="5"/>
  <c r="HD72" i="5"/>
  <c r="HD104" i="5"/>
  <c r="HD118" i="5"/>
  <c r="HD70" i="5"/>
  <c r="HD116" i="5"/>
  <c r="HD85" i="5"/>
  <c r="HD87" i="5"/>
  <c r="HD117" i="5"/>
  <c r="HD71" i="5"/>
  <c r="HD115" i="5"/>
  <c r="HD86" i="5"/>
  <c r="HD73" i="5"/>
  <c r="HD88" i="5"/>
  <c r="HD100" i="5"/>
  <c r="GV85" i="5"/>
  <c r="GV102" i="5"/>
  <c r="GV72" i="5"/>
  <c r="GV89" i="5"/>
  <c r="GV74" i="5"/>
  <c r="GV104" i="5"/>
  <c r="GV103" i="5"/>
  <c r="GV116" i="5"/>
  <c r="GV117" i="5"/>
  <c r="GV71" i="5"/>
  <c r="GV86" i="5"/>
  <c r="GV115" i="5"/>
  <c r="GV73" i="5"/>
  <c r="GV88" i="5"/>
  <c r="GV100" i="5"/>
  <c r="GV101" i="5"/>
  <c r="GV87" i="5"/>
  <c r="GV118" i="5"/>
  <c r="GV70" i="5"/>
  <c r="GN74" i="5"/>
  <c r="GN72" i="5"/>
  <c r="GN89" i="5"/>
  <c r="GN116" i="5"/>
  <c r="GN87" i="5"/>
  <c r="GN117" i="5"/>
  <c r="GN71" i="5"/>
  <c r="GN102" i="5"/>
  <c r="GN85" i="5"/>
  <c r="GN101" i="5"/>
  <c r="GN73" i="5"/>
  <c r="GN88" i="5"/>
  <c r="GN100" i="5"/>
  <c r="GN86" i="5"/>
  <c r="GN70" i="5"/>
  <c r="GN104" i="5"/>
  <c r="GN103" i="5"/>
  <c r="GN115" i="5"/>
  <c r="GN118" i="5"/>
  <c r="GF72" i="5"/>
  <c r="GF74" i="5"/>
  <c r="GF85" i="5"/>
  <c r="GF104" i="5"/>
  <c r="GF116" i="5"/>
  <c r="GF117" i="5"/>
  <c r="GF71" i="5"/>
  <c r="GF102" i="5"/>
  <c r="GF89" i="5"/>
  <c r="GF103" i="5"/>
  <c r="GF73" i="5"/>
  <c r="GF88" i="5"/>
  <c r="GF100" i="5"/>
  <c r="GF101" i="5"/>
  <c r="GF86" i="5"/>
  <c r="GF70" i="5"/>
  <c r="GF118" i="5"/>
  <c r="GF115" i="5"/>
  <c r="GF87" i="5"/>
  <c r="FX89" i="5"/>
  <c r="FX74" i="5"/>
  <c r="FX116" i="5"/>
  <c r="FX104" i="5"/>
  <c r="FX85" i="5"/>
  <c r="FX102" i="5"/>
  <c r="FX103" i="5"/>
  <c r="FX86" i="5"/>
  <c r="FX101" i="5"/>
  <c r="FX87" i="5"/>
  <c r="FX71" i="5"/>
  <c r="FX117" i="5"/>
  <c r="FX70" i="5"/>
  <c r="FX72" i="5"/>
  <c r="FX118" i="5"/>
  <c r="FX73" i="5"/>
  <c r="FX100" i="5"/>
  <c r="FX115" i="5"/>
  <c r="FX88" i="5"/>
  <c r="FP72" i="5"/>
  <c r="FP74" i="5"/>
  <c r="FP89" i="5"/>
  <c r="FP104" i="5"/>
  <c r="FP101" i="5"/>
  <c r="FP85" i="5"/>
  <c r="FP102" i="5"/>
  <c r="FP86" i="5"/>
  <c r="FP116" i="5"/>
  <c r="FP117" i="5"/>
  <c r="FP71" i="5"/>
  <c r="FP70" i="5"/>
  <c r="FP118" i="5"/>
  <c r="FP103" i="5"/>
  <c r="FP115" i="5"/>
  <c r="FP87" i="5"/>
  <c r="FP100" i="5"/>
  <c r="FP88" i="5"/>
  <c r="FP73" i="5"/>
  <c r="HZ102" i="5"/>
  <c r="HZ85" i="5"/>
  <c r="HZ104" i="5"/>
  <c r="HZ116" i="5"/>
  <c r="HZ89" i="5"/>
  <c r="HZ74" i="5"/>
  <c r="HZ71" i="5"/>
  <c r="HZ118" i="5"/>
  <c r="HZ72" i="5"/>
  <c r="HZ117" i="5"/>
  <c r="HZ103" i="5"/>
  <c r="HZ86" i="5"/>
  <c r="HZ88" i="5"/>
  <c r="HZ73" i="5"/>
  <c r="HZ70" i="5"/>
  <c r="HZ87" i="5"/>
  <c r="HZ100" i="5"/>
  <c r="HZ101" i="5"/>
  <c r="HZ115" i="5"/>
  <c r="GL72" i="5"/>
  <c r="GL103" i="5"/>
  <c r="GL102" i="5"/>
  <c r="GL101" i="5"/>
  <c r="GL116" i="5"/>
  <c r="GL74" i="5"/>
  <c r="GL85" i="5"/>
  <c r="GL104" i="5"/>
  <c r="GL89" i="5"/>
  <c r="GL71" i="5"/>
  <c r="GL86" i="5"/>
  <c r="GL115" i="5"/>
  <c r="GL117" i="5"/>
  <c r="GL87" i="5"/>
  <c r="GL70" i="5"/>
  <c r="GL100" i="5"/>
  <c r="GL88" i="5"/>
  <c r="GL118" i="5"/>
  <c r="GL73" i="5"/>
  <c r="II72" i="5"/>
  <c r="II104" i="5"/>
  <c r="II102" i="5"/>
  <c r="II101" i="5"/>
  <c r="II103" i="5"/>
  <c r="II116" i="5"/>
  <c r="II89" i="5"/>
  <c r="II74" i="5"/>
  <c r="II85" i="5"/>
  <c r="II117" i="5"/>
  <c r="II71" i="5"/>
  <c r="II86" i="5"/>
  <c r="II70" i="5"/>
  <c r="II88" i="5"/>
  <c r="II118" i="5"/>
  <c r="II115" i="5"/>
  <c r="II87" i="5"/>
  <c r="II100" i="5"/>
  <c r="II73" i="5"/>
  <c r="IA72" i="5"/>
  <c r="IA104" i="5"/>
  <c r="IA102" i="5"/>
  <c r="IA103" i="5"/>
  <c r="IA89" i="5"/>
  <c r="IA85" i="5"/>
  <c r="IA86" i="5"/>
  <c r="IA74" i="5"/>
  <c r="IA71" i="5"/>
  <c r="IA118" i="5"/>
  <c r="IA115" i="5"/>
  <c r="IA87" i="5"/>
  <c r="IA88" i="5"/>
  <c r="IA101" i="5"/>
  <c r="IA73" i="5"/>
  <c r="IA100" i="5"/>
  <c r="IA116" i="5"/>
  <c r="IA117" i="5"/>
  <c r="IA70" i="5"/>
  <c r="HS102" i="5"/>
  <c r="HS85" i="5"/>
  <c r="HS104" i="5"/>
  <c r="HS116" i="5"/>
  <c r="HS89" i="5"/>
  <c r="HS74" i="5"/>
  <c r="HS70" i="5"/>
  <c r="HS103" i="5"/>
  <c r="HS87" i="5"/>
  <c r="HS117" i="5"/>
  <c r="HS71" i="5"/>
  <c r="HS72" i="5"/>
  <c r="HS118" i="5"/>
  <c r="HS101" i="5"/>
  <c r="HS115" i="5"/>
  <c r="HS73" i="5"/>
  <c r="HS100" i="5"/>
  <c r="HS86" i="5"/>
  <c r="HS88" i="5"/>
  <c r="HK102" i="5"/>
  <c r="HK85" i="5"/>
  <c r="HK104" i="5"/>
  <c r="HK116" i="5"/>
  <c r="HK89" i="5"/>
  <c r="HK74" i="5"/>
  <c r="HK103" i="5"/>
  <c r="HK118" i="5"/>
  <c r="HK117" i="5"/>
  <c r="HK72" i="5"/>
  <c r="HK86" i="5"/>
  <c r="HK115" i="5"/>
  <c r="HK71" i="5"/>
  <c r="HK87" i="5"/>
  <c r="HK73" i="5"/>
  <c r="HK88" i="5"/>
  <c r="HK100" i="5"/>
  <c r="HK101" i="5"/>
  <c r="HK70" i="5"/>
  <c r="HC85" i="5"/>
  <c r="HC116" i="5"/>
  <c r="HC104" i="5"/>
  <c r="HC103" i="5"/>
  <c r="HC89" i="5"/>
  <c r="HC74" i="5"/>
  <c r="HC72" i="5"/>
  <c r="HC101" i="5"/>
  <c r="HC71" i="5"/>
  <c r="HC87" i="5"/>
  <c r="HC117" i="5"/>
  <c r="HC118" i="5"/>
  <c r="HC88" i="5"/>
  <c r="HC73" i="5"/>
  <c r="HC100" i="5"/>
  <c r="HC102" i="5"/>
  <c r="HC86" i="5"/>
  <c r="HC70" i="5"/>
  <c r="HC115" i="5"/>
  <c r="GU101" i="5"/>
  <c r="GU116" i="5"/>
  <c r="GU89" i="5"/>
  <c r="GU74" i="5"/>
  <c r="GU72" i="5"/>
  <c r="GU104" i="5"/>
  <c r="GU103" i="5"/>
  <c r="GU117" i="5"/>
  <c r="GU71" i="5"/>
  <c r="GU102" i="5"/>
  <c r="GU73" i="5"/>
  <c r="GU100" i="5"/>
  <c r="GU87" i="5"/>
  <c r="GU85" i="5"/>
  <c r="GU88" i="5"/>
  <c r="GU70" i="5"/>
  <c r="GU118" i="5"/>
  <c r="GU86" i="5"/>
  <c r="GU115" i="5"/>
  <c r="GM89" i="5"/>
  <c r="GM74" i="5"/>
  <c r="GM101" i="5"/>
  <c r="GM72" i="5"/>
  <c r="GM103" i="5"/>
  <c r="GM104" i="5"/>
  <c r="GM102" i="5"/>
  <c r="GM86" i="5"/>
  <c r="GM85" i="5"/>
  <c r="GM87" i="5"/>
  <c r="GM70" i="5"/>
  <c r="GM71" i="5"/>
  <c r="GM117" i="5"/>
  <c r="GM118" i="5"/>
  <c r="GM115" i="5"/>
  <c r="GM116" i="5"/>
  <c r="GM73" i="5"/>
  <c r="GM88" i="5"/>
  <c r="GM100" i="5"/>
  <c r="GE89" i="5"/>
  <c r="GE74" i="5"/>
  <c r="GE72" i="5"/>
  <c r="GE103" i="5"/>
  <c r="GE85" i="5"/>
  <c r="GE86" i="5"/>
  <c r="GE101" i="5"/>
  <c r="GE116" i="5"/>
  <c r="GE117" i="5"/>
  <c r="GE87" i="5"/>
  <c r="GE71" i="5"/>
  <c r="GE88" i="5"/>
  <c r="GE70" i="5"/>
  <c r="GE102" i="5"/>
  <c r="GE115" i="5"/>
  <c r="GE104" i="5"/>
  <c r="GE118" i="5"/>
  <c r="GE73" i="5"/>
  <c r="GE100" i="5"/>
  <c r="FW72" i="5"/>
  <c r="FW103" i="5"/>
  <c r="FW104" i="5"/>
  <c r="FW102" i="5"/>
  <c r="FW116" i="5"/>
  <c r="FW74" i="5"/>
  <c r="FW85" i="5"/>
  <c r="FW89" i="5"/>
  <c r="FW101" i="5"/>
  <c r="FW70" i="5"/>
  <c r="FW115" i="5"/>
  <c r="FW86" i="5"/>
  <c r="FW118" i="5"/>
  <c r="FW71" i="5"/>
  <c r="FW87" i="5"/>
  <c r="FW117" i="5"/>
  <c r="FW88" i="5"/>
  <c r="FW73" i="5"/>
  <c r="FW100" i="5"/>
  <c r="FO72" i="5"/>
  <c r="FO103" i="5"/>
  <c r="FO102" i="5"/>
  <c r="FO85" i="5"/>
  <c r="FO104" i="5"/>
  <c r="FO86" i="5"/>
  <c r="FO74" i="5"/>
  <c r="FO116" i="5"/>
  <c r="FO101" i="5"/>
  <c r="FO70" i="5"/>
  <c r="FO88" i="5"/>
  <c r="FO115" i="5"/>
  <c r="FO118" i="5"/>
  <c r="FO117" i="5"/>
  <c r="FO71" i="5"/>
  <c r="FO73" i="5"/>
  <c r="FO100" i="5"/>
  <c r="FO89" i="5"/>
  <c r="FO87" i="5"/>
  <c r="CJ66" i="5"/>
  <c r="CK66" i="5"/>
  <c r="CL66" i="5"/>
  <c r="CM66" i="5"/>
  <c r="CN66" i="5"/>
  <c r="CO66" i="5"/>
  <c r="CP66" i="5"/>
  <c r="CQ66" i="5"/>
  <c r="CR66" i="5"/>
  <c r="CS66" i="5"/>
  <c r="CT66" i="5"/>
  <c r="CU66" i="5"/>
  <c r="CV66" i="5"/>
  <c r="CW66" i="5"/>
  <c r="CX66" i="5"/>
  <c r="CY66" i="5"/>
  <c r="CZ66" i="5"/>
  <c r="DA66" i="5"/>
  <c r="DB66" i="5"/>
  <c r="DC66" i="5"/>
  <c r="DD66" i="5"/>
  <c r="DE66" i="5"/>
  <c r="DF66" i="5"/>
  <c r="DG66" i="5"/>
  <c r="DH66" i="5"/>
  <c r="DI66" i="5"/>
  <c r="DJ66" i="5"/>
  <c r="DK66" i="5"/>
  <c r="DL66" i="5"/>
  <c r="DM66" i="5"/>
  <c r="DN66" i="5"/>
  <c r="DO66" i="5"/>
  <c r="DP66" i="5"/>
  <c r="DQ66" i="5"/>
  <c r="DR66" i="5"/>
  <c r="DS66" i="5"/>
  <c r="DT66" i="5"/>
  <c r="DU66" i="5"/>
  <c r="DV66" i="5"/>
  <c r="DW66" i="5"/>
  <c r="DX66" i="5"/>
  <c r="DY66" i="5"/>
  <c r="DZ66" i="5"/>
  <c r="EA66" i="5"/>
  <c r="EB66" i="5"/>
  <c r="EC66" i="5"/>
  <c r="ED66" i="5"/>
  <c r="EE66" i="5"/>
  <c r="EF66" i="5"/>
  <c r="EG66" i="5"/>
  <c r="EH66" i="5"/>
  <c r="EI66" i="5"/>
  <c r="EJ66" i="5"/>
  <c r="EK66" i="5"/>
  <c r="EL66" i="5"/>
  <c r="EM66" i="5"/>
  <c r="EN66" i="5"/>
  <c r="EO66" i="5"/>
  <c r="EP66" i="5"/>
  <c r="EQ66" i="5"/>
  <c r="ER66" i="5"/>
  <c r="ES66" i="5"/>
  <c r="ET66" i="5"/>
  <c r="EU66" i="5"/>
  <c r="EV66" i="5"/>
  <c r="EW66" i="5"/>
  <c r="EX66" i="5"/>
  <c r="EY66" i="5"/>
  <c r="EZ66" i="5"/>
  <c r="FA66" i="5"/>
  <c r="FB66" i="5"/>
  <c r="FC66" i="5"/>
  <c r="FD66" i="5"/>
  <c r="FE66" i="5"/>
  <c r="FF66" i="5"/>
  <c r="FG66" i="5"/>
  <c r="FH66" i="5"/>
  <c r="FI66" i="5"/>
  <c r="FJ66" i="5"/>
  <c r="CI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BN66" i="5"/>
  <c r="BO66" i="5"/>
  <c r="BP66" i="5"/>
  <c r="BQ66" i="5"/>
  <c r="BR66" i="5"/>
  <c r="BS66" i="5"/>
  <c r="BT66" i="5"/>
  <c r="BU66" i="5"/>
  <c r="BV66" i="5"/>
  <c r="BV119" i="5" s="1"/>
  <c r="BW66" i="5"/>
  <c r="BW119" i="5" s="1"/>
  <c r="BX66" i="5"/>
  <c r="BX119" i="5" s="1"/>
  <c r="BY66" i="5"/>
  <c r="BY119" i="5" s="1"/>
  <c r="BZ66" i="5"/>
  <c r="CA66" i="5"/>
  <c r="CB66" i="5"/>
  <c r="CC66" i="5"/>
  <c r="CD66" i="5"/>
  <c r="CE66" i="5"/>
  <c r="D66" i="5"/>
  <c r="BA121" i="5" l="1"/>
  <c r="BA120" i="5"/>
  <c r="BA119" i="5"/>
  <c r="BH121" i="5"/>
  <c r="BH120" i="5"/>
  <c r="BH119" i="5"/>
  <c r="BN121" i="5"/>
  <c r="BN120" i="5"/>
  <c r="BN119" i="5"/>
  <c r="BF121" i="5"/>
  <c r="BF120" i="5"/>
  <c r="BF119" i="5"/>
  <c r="AZ121" i="5"/>
  <c r="AZ120" i="5"/>
  <c r="AZ119" i="5"/>
  <c r="BO121" i="5"/>
  <c r="BO120" i="5"/>
  <c r="BO119" i="5"/>
  <c r="BU121" i="5"/>
  <c r="BU120" i="5"/>
  <c r="BU119" i="5"/>
  <c r="BM121" i="5"/>
  <c r="BM120" i="5"/>
  <c r="BM119" i="5"/>
  <c r="BE121" i="5"/>
  <c r="BE120" i="5"/>
  <c r="BE119" i="5"/>
  <c r="BQ121" i="5"/>
  <c r="BQ120" i="5"/>
  <c r="BQ119" i="5"/>
  <c r="BG121" i="5"/>
  <c r="BG120" i="5"/>
  <c r="BG119" i="5"/>
  <c r="BT121" i="5"/>
  <c r="BT120" i="5"/>
  <c r="BT119" i="5"/>
  <c r="BI121" i="5"/>
  <c r="BI120" i="5"/>
  <c r="BI119" i="5"/>
  <c r="BP121" i="5"/>
  <c r="BP120" i="5"/>
  <c r="BP119" i="5"/>
  <c r="BD121" i="5"/>
  <c r="BD120" i="5"/>
  <c r="BD119" i="5"/>
  <c r="BS121" i="5"/>
  <c r="BS120" i="5"/>
  <c r="BS119" i="5"/>
  <c r="BK121" i="5"/>
  <c r="BK120" i="5"/>
  <c r="BK119" i="5"/>
  <c r="BC121" i="5"/>
  <c r="BC120" i="5"/>
  <c r="BC119" i="5"/>
  <c r="BL121" i="5"/>
  <c r="BL120" i="5"/>
  <c r="BL119" i="5"/>
  <c r="BR121" i="5"/>
  <c r="BR120" i="5"/>
  <c r="BR119" i="5"/>
  <c r="BJ121" i="5"/>
  <c r="BJ120" i="5"/>
  <c r="BJ119" i="5"/>
  <c r="BB121" i="5"/>
  <c r="BB120" i="5"/>
  <c r="BB119" i="5"/>
  <c r="BI105" i="5"/>
  <c r="BI109" i="5"/>
  <c r="BI108" i="5"/>
  <c r="CZ121" i="5"/>
  <c r="CZ122" i="5"/>
  <c r="CZ124" i="5"/>
  <c r="CZ109" i="5"/>
  <c r="CZ107" i="5"/>
  <c r="CZ108" i="5"/>
  <c r="CZ106" i="5"/>
  <c r="CZ123" i="5"/>
  <c r="CZ105" i="5"/>
  <c r="CZ120" i="5"/>
  <c r="CZ103" i="5"/>
  <c r="CZ104" i="5"/>
  <c r="CZ119" i="5"/>
  <c r="CQ124" i="5"/>
  <c r="CQ107" i="5"/>
  <c r="CQ121" i="5"/>
  <c r="CQ109" i="5"/>
  <c r="CQ106" i="5"/>
  <c r="CQ122" i="5"/>
  <c r="CQ123" i="5"/>
  <c r="CQ108" i="5"/>
  <c r="CQ105" i="5"/>
  <c r="CQ120" i="5"/>
  <c r="CQ119" i="5"/>
  <c r="CQ103" i="5"/>
  <c r="CQ104" i="5"/>
  <c r="CJ123" i="5"/>
  <c r="CJ109" i="5"/>
  <c r="CJ106" i="5"/>
  <c r="CJ121" i="5"/>
  <c r="CJ124" i="5"/>
  <c r="CJ122" i="5"/>
  <c r="CJ107" i="5"/>
  <c r="CJ108" i="5"/>
  <c r="CJ120" i="5"/>
  <c r="CJ105" i="5"/>
  <c r="CJ119" i="5"/>
  <c r="CJ104" i="5"/>
  <c r="CJ103" i="5"/>
  <c r="DG109" i="5"/>
  <c r="DG106" i="5"/>
  <c r="DG124" i="5"/>
  <c r="DG122" i="5"/>
  <c r="DG107" i="5"/>
  <c r="DG123" i="5"/>
  <c r="DG108" i="5"/>
  <c r="DG121" i="5"/>
  <c r="DG120" i="5"/>
  <c r="DG105" i="5"/>
  <c r="DG119" i="5"/>
  <c r="DG103" i="5"/>
  <c r="DG104" i="5"/>
  <c r="DV121" i="5"/>
  <c r="DV107" i="5"/>
  <c r="DV123" i="5"/>
  <c r="DV122" i="5"/>
  <c r="DV109" i="5"/>
  <c r="DV106" i="5"/>
  <c r="DV124" i="5"/>
  <c r="DV108" i="5"/>
  <c r="DV105" i="5"/>
  <c r="DV120" i="5"/>
  <c r="DV104" i="5"/>
  <c r="DV103" i="5"/>
  <c r="DV119" i="5"/>
  <c r="CP108" i="5"/>
  <c r="CP109" i="5"/>
  <c r="CP106" i="5"/>
  <c r="CP124" i="5"/>
  <c r="CP122" i="5"/>
  <c r="CP121" i="5"/>
  <c r="CP123" i="5"/>
  <c r="CP107" i="5"/>
  <c r="CP105" i="5"/>
  <c r="CP120" i="5"/>
  <c r="CP104" i="5"/>
  <c r="CP103" i="5"/>
  <c r="CP119" i="5"/>
  <c r="BN105" i="5"/>
  <c r="BN109" i="5"/>
  <c r="BN108" i="5"/>
  <c r="DU124" i="5"/>
  <c r="DU106" i="5"/>
  <c r="DU107" i="5"/>
  <c r="DU108" i="5"/>
  <c r="DU121" i="5"/>
  <c r="DU109" i="5"/>
  <c r="DU122" i="5"/>
  <c r="DU123" i="5"/>
  <c r="DU120" i="5"/>
  <c r="DU105" i="5"/>
  <c r="DU119" i="5"/>
  <c r="DU103" i="5"/>
  <c r="DU104" i="5"/>
  <c r="DM124" i="5"/>
  <c r="DM109" i="5"/>
  <c r="DM106" i="5"/>
  <c r="DM123" i="5"/>
  <c r="DM121" i="5"/>
  <c r="DM107" i="5"/>
  <c r="DM108" i="5"/>
  <c r="DM122" i="5"/>
  <c r="DM120" i="5"/>
  <c r="DM105" i="5"/>
  <c r="DM103" i="5"/>
  <c r="DM119" i="5"/>
  <c r="DM104" i="5"/>
  <c r="DE123" i="5"/>
  <c r="DE121" i="5"/>
  <c r="DE122" i="5"/>
  <c r="DE109" i="5"/>
  <c r="DE124" i="5"/>
  <c r="DE107" i="5"/>
  <c r="DE108" i="5"/>
  <c r="DE106" i="5"/>
  <c r="DE120" i="5"/>
  <c r="DE105" i="5"/>
  <c r="DE119" i="5"/>
  <c r="DE103" i="5"/>
  <c r="DE104" i="5"/>
  <c r="CW106" i="5"/>
  <c r="CW123" i="5"/>
  <c r="CW121" i="5"/>
  <c r="CW122" i="5"/>
  <c r="CW124" i="5"/>
  <c r="CW109" i="5"/>
  <c r="CW107" i="5"/>
  <c r="CW108" i="5"/>
  <c r="CW120" i="5"/>
  <c r="CW105" i="5"/>
  <c r="CW103" i="5"/>
  <c r="CW119" i="5"/>
  <c r="CW104" i="5"/>
  <c r="CO123" i="5"/>
  <c r="CO121" i="5"/>
  <c r="CO122" i="5"/>
  <c r="CO109" i="5"/>
  <c r="CO107" i="5"/>
  <c r="CO108" i="5"/>
  <c r="CO124" i="5"/>
  <c r="CO106" i="5"/>
  <c r="CO105" i="5"/>
  <c r="CO120" i="5"/>
  <c r="CO103" i="5"/>
  <c r="CO119" i="5"/>
  <c r="CO104" i="5"/>
  <c r="DH108" i="5"/>
  <c r="DH121" i="5"/>
  <c r="DH123" i="5"/>
  <c r="DH124" i="5"/>
  <c r="DH106" i="5"/>
  <c r="DH122" i="5"/>
  <c r="DH109" i="5"/>
  <c r="DH107" i="5"/>
  <c r="DH105" i="5"/>
  <c r="DH120" i="5"/>
  <c r="DH104" i="5"/>
  <c r="DH103" i="5"/>
  <c r="DH119" i="5"/>
  <c r="CI124" i="5"/>
  <c r="CI106" i="5"/>
  <c r="CI121" i="5"/>
  <c r="CI107" i="5"/>
  <c r="CI122" i="5"/>
  <c r="CI109" i="5"/>
  <c r="CI108" i="5"/>
  <c r="CI123" i="5"/>
  <c r="CI120" i="5"/>
  <c r="CI105" i="5"/>
  <c r="CI104" i="5"/>
  <c r="DO109" i="5"/>
  <c r="DO106" i="5"/>
  <c r="DO124" i="5"/>
  <c r="DO107" i="5"/>
  <c r="DO122" i="5"/>
  <c r="DO108" i="5"/>
  <c r="DO123" i="5"/>
  <c r="DO121" i="5"/>
  <c r="DO105" i="5"/>
  <c r="DO120" i="5"/>
  <c r="DO119" i="5"/>
  <c r="DO103" i="5"/>
  <c r="DO104" i="5"/>
  <c r="BM105" i="5"/>
  <c r="BM109" i="5"/>
  <c r="BM108" i="5"/>
  <c r="DT122" i="5"/>
  <c r="DT109" i="5"/>
  <c r="DT107" i="5"/>
  <c r="DT106" i="5"/>
  <c r="DT121" i="5"/>
  <c r="DT108" i="5"/>
  <c r="DT124" i="5"/>
  <c r="DT123" i="5"/>
  <c r="DT120" i="5"/>
  <c r="DT105" i="5"/>
  <c r="DT104" i="5"/>
  <c r="DT119" i="5"/>
  <c r="DT103" i="5"/>
  <c r="DL107" i="5"/>
  <c r="DL106" i="5"/>
  <c r="DL124" i="5"/>
  <c r="DL109" i="5"/>
  <c r="DL122" i="5"/>
  <c r="DL121" i="5"/>
  <c r="DL123" i="5"/>
  <c r="DL108" i="5"/>
  <c r="DL120" i="5"/>
  <c r="DL105" i="5"/>
  <c r="DL104" i="5"/>
  <c r="DL119" i="5"/>
  <c r="DL103" i="5"/>
  <c r="DD107" i="5"/>
  <c r="DD109" i="5"/>
  <c r="DD106" i="5"/>
  <c r="DD124" i="5"/>
  <c r="DD123" i="5"/>
  <c r="DD108" i="5"/>
  <c r="DD122" i="5"/>
  <c r="DD121" i="5"/>
  <c r="DD120" i="5"/>
  <c r="DD105" i="5"/>
  <c r="DD104" i="5"/>
  <c r="DD103" i="5"/>
  <c r="DD119" i="5"/>
  <c r="CV124" i="5"/>
  <c r="CV123" i="5"/>
  <c r="CV121" i="5"/>
  <c r="CV108" i="5"/>
  <c r="CV107" i="5"/>
  <c r="CV106" i="5"/>
  <c r="CV122" i="5"/>
  <c r="CV109" i="5"/>
  <c r="CV120" i="5"/>
  <c r="CV105" i="5"/>
  <c r="CV119" i="5"/>
  <c r="CV103" i="5"/>
  <c r="CV104" i="5"/>
  <c r="CN124" i="5"/>
  <c r="CN106" i="5"/>
  <c r="CN123" i="5"/>
  <c r="CN121" i="5"/>
  <c r="CN108" i="5"/>
  <c r="CN107" i="5"/>
  <c r="CN109" i="5"/>
  <c r="CN122" i="5"/>
  <c r="CN120" i="5"/>
  <c r="CN105" i="5"/>
  <c r="CN119" i="5"/>
  <c r="CN103" i="5"/>
  <c r="CN104" i="5"/>
  <c r="CR124" i="5"/>
  <c r="CR123" i="5"/>
  <c r="CR122" i="5"/>
  <c r="CR108" i="5"/>
  <c r="CR121" i="5"/>
  <c r="CR109" i="5"/>
  <c r="CR106" i="5"/>
  <c r="CR107" i="5"/>
  <c r="CR105" i="5"/>
  <c r="CR120" i="5"/>
  <c r="CR103" i="5"/>
  <c r="CR119" i="5"/>
  <c r="CR104" i="5"/>
  <c r="BH105" i="5"/>
  <c r="BH108" i="5"/>
  <c r="BH109" i="5"/>
  <c r="BG105" i="5"/>
  <c r="BG109" i="5"/>
  <c r="BG108" i="5"/>
  <c r="DF122" i="5"/>
  <c r="DF107" i="5"/>
  <c r="DF108" i="5"/>
  <c r="DF121" i="5"/>
  <c r="DF123" i="5"/>
  <c r="DF109" i="5"/>
  <c r="DF106" i="5"/>
  <c r="DF124" i="5"/>
  <c r="DF120" i="5"/>
  <c r="DF105" i="5"/>
  <c r="DF119" i="5"/>
  <c r="DF104" i="5"/>
  <c r="DF103" i="5"/>
  <c r="BL105" i="5"/>
  <c r="BL108" i="5"/>
  <c r="BL109" i="5"/>
  <c r="DS123" i="5"/>
  <c r="DS121" i="5"/>
  <c r="DS108" i="5"/>
  <c r="DS122" i="5"/>
  <c r="DS107" i="5"/>
  <c r="DS109" i="5"/>
  <c r="DS124" i="5"/>
  <c r="DS106" i="5"/>
  <c r="DS105" i="5"/>
  <c r="DS120" i="5"/>
  <c r="DS119" i="5"/>
  <c r="DS103" i="5"/>
  <c r="DS104" i="5"/>
  <c r="DK121" i="5"/>
  <c r="DK109" i="5"/>
  <c r="DK122" i="5"/>
  <c r="DK108" i="5"/>
  <c r="DK124" i="5"/>
  <c r="DK107" i="5"/>
  <c r="DK106" i="5"/>
  <c r="DK123" i="5"/>
  <c r="DK120" i="5"/>
  <c r="DK105" i="5"/>
  <c r="DK119" i="5"/>
  <c r="DK103" i="5"/>
  <c r="DK104" i="5"/>
  <c r="DC122" i="5"/>
  <c r="DC108" i="5"/>
  <c r="DC123" i="5"/>
  <c r="DC124" i="5"/>
  <c r="DC121" i="5"/>
  <c r="DC107" i="5"/>
  <c r="DC109" i="5"/>
  <c r="DC106" i="5"/>
  <c r="DC105" i="5"/>
  <c r="DC120" i="5"/>
  <c r="DC103" i="5"/>
  <c r="DC104" i="5"/>
  <c r="DC119" i="5"/>
  <c r="CU107" i="5"/>
  <c r="CU108" i="5"/>
  <c r="CU121" i="5"/>
  <c r="CU122" i="5"/>
  <c r="CU109" i="5"/>
  <c r="CU123" i="5"/>
  <c r="CU124" i="5"/>
  <c r="CU106" i="5"/>
  <c r="CU120" i="5"/>
  <c r="CU105" i="5"/>
  <c r="CU104" i="5"/>
  <c r="CU103" i="5"/>
  <c r="CU119" i="5"/>
  <c r="CM124" i="5"/>
  <c r="CM107" i="5"/>
  <c r="CM106" i="5"/>
  <c r="CM122" i="5"/>
  <c r="CM108" i="5"/>
  <c r="CM109" i="5"/>
  <c r="CM123" i="5"/>
  <c r="CM121" i="5"/>
  <c r="CM120" i="5"/>
  <c r="CM105" i="5"/>
  <c r="CM104" i="5"/>
  <c r="CM119" i="5"/>
  <c r="CM103" i="5"/>
  <c r="BQ105" i="5"/>
  <c r="BQ108" i="5"/>
  <c r="BQ109" i="5"/>
  <c r="BP105" i="5"/>
  <c r="BP109" i="5"/>
  <c r="BP108" i="5"/>
  <c r="CY109" i="5"/>
  <c r="CY106" i="5"/>
  <c r="CY124" i="5"/>
  <c r="CY107" i="5"/>
  <c r="CY108" i="5"/>
  <c r="CY121" i="5"/>
  <c r="CY122" i="5"/>
  <c r="CY123" i="5"/>
  <c r="CY120" i="5"/>
  <c r="CY105" i="5"/>
  <c r="CY119" i="5"/>
  <c r="CY103" i="5"/>
  <c r="CY104" i="5"/>
  <c r="BO105" i="5"/>
  <c r="BO108" i="5"/>
  <c r="BO109" i="5"/>
  <c r="DN123" i="5"/>
  <c r="DN107" i="5"/>
  <c r="DN122" i="5"/>
  <c r="DN108" i="5"/>
  <c r="DN124" i="5"/>
  <c r="DN121" i="5"/>
  <c r="DN106" i="5"/>
  <c r="DN109" i="5"/>
  <c r="DN120" i="5"/>
  <c r="DN105" i="5"/>
  <c r="DN103" i="5"/>
  <c r="DN104" i="5"/>
  <c r="DN119" i="5"/>
  <c r="CX122" i="5"/>
  <c r="CX108" i="5"/>
  <c r="CX121" i="5"/>
  <c r="CX107" i="5"/>
  <c r="CX109" i="5"/>
  <c r="CX106" i="5"/>
  <c r="CX123" i="5"/>
  <c r="CX124" i="5"/>
  <c r="CX120" i="5"/>
  <c r="CX105" i="5"/>
  <c r="CX103" i="5"/>
  <c r="CX104" i="5"/>
  <c r="CX119" i="5"/>
  <c r="BS105" i="5"/>
  <c r="BS108" i="5"/>
  <c r="BS109" i="5"/>
  <c r="BK105" i="5"/>
  <c r="BK108" i="5"/>
  <c r="BK109" i="5"/>
  <c r="DR124" i="5"/>
  <c r="DR108" i="5"/>
  <c r="DR123" i="5"/>
  <c r="DR106" i="5"/>
  <c r="DR109" i="5"/>
  <c r="DR121" i="5"/>
  <c r="DR107" i="5"/>
  <c r="DR122" i="5"/>
  <c r="DR120" i="5"/>
  <c r="DR105" i="5"/>
  <c r="DR104" i="5"/>
  <c r="DR103" i="5"/>
  <c r="DR119" i="5"/>
  <c r="DJ108" i="5"/>
  <c r="DJ124" i="5"/>
  <c r="DJ123" i="5"/>
  <c r="DJ121" i="5"/>
  <c r="DJ109" i="5"/>
  <c r="DJ106" i="5"/>
  <c r="DJ122" i="5"/>
  <c r="DJ107" i="5"/>
  <c r="DJ120" i="5"/>
  <c r="DJ105" i="5"/>
  <c r="DJ119" i="5"/>
  <c r="DJ103" i="5"/>
  <c r="DJ104" i="5"/>
  <c r="DB108" i="5"/>
  <c r="DB106" i="5"/>
  <c r="DB121" i="5"/>
  <c r="DB109" i="5"/>
  <c r="DB123" i="5"/>
  <c r="DB122" i="5"/>
  <c r="DB124" i="5"/>
  <c r="DB107" i="5"/>
  <c r="DB105" i="5"/>
  <c r="DB120" i="5"/>
  <c r="DB119" i="5"/>
  <c r="DB103" i="5"/>
  <c r="DB104" i="5"/>
  <c r="CT121" i="5"/>
  <c r="CT109" i="5"/>
  <c r="CT123" i="5"/>
  <c r="CT122" i="5"/>
  <c r="CT107" i="5"/>
  <c r="CT108" i="5"/>
  <c r="CT106" i="5"/>
  <c r="CT124" i="5"/>
  <c r="CT105" i="5"/>
  <c r="CT120" i="5"/>
  <c r="CT119" i="5"/>
  <c r="CT103" i="5"/>
  <c r="CT104" i="5"/>
  <c r="CL124" i="5"/>
  <c r="CL121" i="5"/>
  <c r="CL109" i="5"/>
  <c r="CL123" i="5"/>
  <c r="CL122" i="5"/>
  <c r="CL107" i="5"/>
  <c r="CL106" i="5"/>
  <c r="CL108" i="5"/>
  <c r="CL105" i="5"/>
  <c r="CL120" i="5"/>
  <c r="CL104" i="5"/>
  <c r="CL103" i="5"/>
  <c r="CL119" i="5"/>
  <c r="DP107" i="5"/>
  <c r="DP108" i="5"/>
  <c r="DP121" i="5"/>
  <c r="DP124" i="5"/>
  <c r="DP122" i="5"/>
  <c r="DP109" i="5"/>
  <c r="DP123" i="5"/>
  <c r="DP106" i="5"/>
  <c r="DP105" i="5"/>
  <c r="DP120" i="5"/>
  <c r="DP119" i="5"/>
  <c r="DP104" i="5"/>
  <c r="DP103" i="5"/>
  <c r="BR105" i="5"/>
  <c r="BR108" i="5"/>
  <c r="BR109" i="5"/>
  <c r="BJ105" i="5"/>
  <c r="BJ109" i="5"/>
  <c r="BJ108" i="5"/>
  <c r="DQ122" i="5"/>
  <c r="DQ107" i="5"/>
  <c r="DQ108" i="5"/>
  <c r="DQ123" i="5"/>
  <c r="DQ124" i="5"/>
  <c r="DQ121" i="5"/>
  <c r="DQ109" i="5"/>
  <c r="DQ106" i="5"/>
  <c r="DQ105" i="5"/>
  <c r="DQ120" i="5"/>
  <c r="DQ103" i="5"/>
  <c r="DQ104" i="5"/>
  <c r="DQ119" i="5"/>
  <c r="DI106" i="5"/>
  <c r="DI123" i="5"/>
  <c r="DI124" i="5"/>
  <c r="DI121" i="5"/>
  <c r="DI109" i="5"/>
  <c r="DI122" i="5"/>
  <c r="DI108" i="5"/>
  <c r="DI107" i="5"/>
  <c r="DI120" i="5"/>
  <c r="DI105" i="5"/>
  <c r="DI104" i="5"/>
  <c r="DI119" i="5"/>
  <c r="DI103" i="5"/>
  <c r="DA123" i="5"/>
  <c r="DA106" i="5"/>
  <c r="DA107" i="5"/>
  <c r="DA122" i="5"/>
  <c r="DA124" i="5"/>
  <c r="DA108" i="5"/>
  <c r="DA121" i="5"/>
  <c r="DA109" i="5"/>
  <c r="DA120" i="5"/>
  <c r="DA105" i="5"/>
  <c r="DA104" i="5"/>
  <c r="DA119" i="5"/>
  <c r="DA103" i="5"/>
  <c r="CS106" i="5"/>
  <c r="CS107" i="5"/>
  <c r="CS123" i="5"/>
  <c r="CS108" i="5"/>
  <c r="CS124" i="5"/>
  <c r="CS121" i="5"/>
  <c r="CS109" i="5"/>
  <c r="CS122" i="5"/>
  <c r="CS120" i="5"/>
  <c r="CS105" i="5"/>
  <c r="CS104" i="5"/>
  <c r="CS103" i="5"/>
  <c r="CS119" i="5"/>
  <c r="CK108" i="5"/>
  <c r="CK123" i="5"/>
  <c r="CK121" i="5"/>
  <c r="CK109" i="5"/>
  <c r="CK106" i="5"/>
  <c r="CK122" i="5"/>
  <c r="CK107" i="5"/>
  <c r="CK124" i="5"/>
  <c r="CK120" i="5"/>
  <c r="CK105" i="5"/>
  <c r="CK119" i="5"/>
  <c r="CK103" i="5"/>
  <c r="CK104" i="5"/>
  <c r="CM116" i="5"/>
  <c r="CM100" i="5"/>
  <c r="CM101" i="5"/>
  <c r="CM118" i="5"/>
  <c r="CM88" i="5"/>
  <c r="CM71" i="5"/>
  <c r="CM102" i="5"/>
  <c r="CM87" i="5"/>
  <c r="CM85" i="5"/>
  <c r="CM115" i="5"/>
  <c r="CM117" i="5"/>
  <c r="CM89" i="5"/>
  <c r="CM70" i="5"/>
  <c r="CM72" i="5"/>
  <c r="CM86" i="5"/>
  <c r="DR116" i="5"/>
  <c r="DR118" i="5"/>
  <c r="DR115" i="5"/>
  <c r="DR102" i="5"/>
  <c r="DR87" i="5"/>
  <c r="DR86" i="5"/>
  <c r="DR71" i="5"/>
  <c r="DR117" i="5"/>
  <c r="DR85" i="5"/>
  <c r="DR72" i="5"/>
  <c r="DR88" i="5"/>
  <c r="DR100" i="5"/>
  <c r="DR101" i="5"/>
  <c r="DR89" i="5"/>
  <c r="DR70" i="5"/>
  <c r="DJ118" i="5"/>
  <c r="DJ115" i="5"/>
  <c r="DJ101" i="5"/>
  <c r="DJ117" i="5"/>
  <c r="DJ86" i="5"/>
  <c r="DJ88" i="5"/>
  <c r="DJ102" i="5"/>
  <c r="DJ89" i="5"/>
  <c r="DJ70" i="5"/>
  <c r="DJ100" i="5"/>
  <c r="DJ87" i="5"/>
  <c r="DJ71" i="5"/>
  <c r="DJ116" i="5"/>
  <c r="DJ72" i="5"/>
  <c r="DJ85" i="5"/>
  <c r="DB118" i="5"/>
  <c r="DB101" i="5"/>
  <c r="DB116" i="5"/>
  <c r="DB85" i="5"/>
  <c r="DB89" i="5"/>
  <c r="DB117" i="5"/>
  <c r="DB72" i="5"/>
  <c r="DB87" i="5"/>
  <c r="DB71" i="5"/>
  <c r="DB102" i="5"/>
  <c r="DB86" i="5"/>
  <c r="DB100" i="5"/>
  <c r="DB88" i="5"/>
  <c r="DB70" i="5"/>
  <c r="DB115" i="5"/>
  <c r="CT116" i="5"/>
  <c r="CT117" i="5"/>
  <c r="CT89" i="5"/>
  <c r="CT118" i="5"/>
  <c r="CT88" i="5"/>
  <c r="CT72" i="5"/>
  <c r="CT102" i="5"/>
  <c r="CT70" i="5"/>
  <c r="CT115" i="5"/>
  <c r="CT100" i="5"/>
  <c r="CT101" i="5"/>
  <c r="CT86" i="5"/>
  <c r="CT85" i="5"/>
  <c r="CT87" i="5"/>
  <c r="CT71" i="5"/>
  <c r="CL116" i="5"/>
  <c r="CL117" i="5"/>
  <c r="CL100" i="5"/>
  <c r="CL85" i="5"/>
  <c r="CL72" i="5"/>
  <c r="CL70" i="5"/>
  <c r="CL89" i="5"/>
  <c r="CL115" i="5"/>
  <c r="CL101" i="5"/>
  <c r="CL87" i="5"/>
  <c r="CL88" i="5"/>
  <c r="CL71" i="5"/>
  <c r="CL102" i="5"/>
  <c r="CL118" i="5"/>
  <c r="CL86" i="5"/>
  <c r="DC89" i="5"/>
  <c r="DC100" i="5"/>
  <c r="DC118" i="5"/>
  <c r="DC70" i="5"/>
  <c r="DC117" i="5"/>
  <c r="DC87" i="5"/>
  <c r="DC102" i="5"/>
  <c r="DC116" i="5"/>
  <c r="DC115" i="5"/>
  <c r="DC101" i="5"/>
  <c r="DC86" i="5"/>
  <c r="DC72" i="5"/>
  <c r="DC71" i="5"/>
  <c r="DC88" i="5"/>
  <c r="DC85" i="5"/>
  <c r="DA100" i="5"/>
  <c r="DA102" i="5"/>
  <c r="DA101" i="5"/>
  <c r="DA85" i="5"/>
  <c r="DA71" i="5"/>
  <c r="DA86" i="5"/>
  <c r="DA116" i="5"/>
  <c r="DA118" i="5"/>
  <c r="DA89" i="5"/>
  <c r="DA70" i="5"/>
  <c r="DA117" i="5"/>
  <c r="DA115" i="5"/>
  <c r="DA88" i="5"/>
  <c r="DA72" i="5"/>
  <c r="DA87" i="5"/>
  <c r="DP118" i="5"/>
  <c r="DP102" i="5"/>
  <c r="DP101" i="5"/>
  <c r="DP100" i="5"/>
  <c r="DP88" i="5"/>
  <c r="DP115" i="5"/>
  <c r="DP87" i="5"/>
  <c r="DP72" i="5"/>
  <c r="DP89" i="5"/>
  <c r="DP86" i="5"/>
  <c r="DP71" i="5"/>
  <c r="DP116" i="5"/>
  <c r="DP85" i="5"/>
  <c r="DP117" i="5"/>
  <c r="DP70" i="5"/>
  <c r="DH102" i="5"/>
  <c r="DH101" i="5"/>
  <c r="DH116" i="5"/>
  <c r="DH117" i="5"/>
  <c r="DH115" i="5"/>
  <c r="DH100" i="5"/>
  <c r="DH87" i="5"/>
  <c r="DH72" i="5"/>
  <c r="DH70" i="5"/>
  <c r="DH118" i="5"/>
  <c r="DH85" i="5"/>
  <c r="DH89" i="5"/>
  <c r="DH88" i="5"/>
  <c r="DH71" i="5"/>
  <c r="DH86" i="5"/>
  <c r="CZ116" i="5"/>
  <c r="CZ117" i="5"/>
  <c r="CZ89" i="5"/>
  <c r="CZ87" i="5"/>
  <c r="CZ72" i="5"/>
  <c r="CZ118" i="5"/>
  <c r="CZ115" i="5"/>
  <c r="CZ70" i="5"/>
  <c r="CZ86" i="5"/>
  <c r="CZ71" i="5"/>
  <c r="CZ100" i="5"/>
  <c r="CZ88" i="5"/>
  <c r="CZ102" i="5"/>
  <c r="CZ101" i="5"/>
  <c r="CZ85" i="5"/>
  <c r="CR116" i="5"/>
  <c r="CR115" i="5"/>
  <c r="CR118" i="5"/>
  <c r="CR70" i="5"/>
  <c r="CR100" i="5"/>
  <c r="CR89" i="5"/>
  <c r="CR117" i="5"/>
  <c r="CR85" i="5"/>
  <c r="CR102" i="5"/>
  <c r="CR101" i="5"/>
  <c r="CR87" i="5"/>
  <c r="CR72" i="5"/>
  <c r="CR86" i="5"/>
  <c r="CR71" i="5"/>
  <c r="CR88" i="5"/>
  <c r="CJ116" i="5"/>
  <c r="CJ115" i="5"/>
  <c r="CJ100" i="5"/>
  <c r="CJ89" i="5"/>
  <c r="CJ117" i="5"/>
  <c r="CJ86" i="5"/>
  <c r="CJ71" i="5"/>
  <c r="CJ88" i="5"/>
  <c r="CJ118" i="5"/>
  <c r="CJ87" i="5"/>
  <c r="CJ72" i="5"/>
  <c r="CJ70" i="5"/>
  <c r="CJ102" i="5"/>
  <c r="CJ85" i="5"/>
  <c r="CJ101" i="5"/>
  <c r="CU117" i="5"/>
  <c r="CU116" i="5"/>
  <c r="CU118" i="5"/>
  <c r="CU115" i="5"/>
  <c r="CU102" i="5"/>
  <c r="CU85" i="5"/>
  <c r="CU71" i="5"/>
  <c r="CU89" i="5"/>
  <c r="CU86" i="5"/>
  <c r="CU88" i="5"/>
  <c r="CU101" i="5"/>
  <c r="CU72" i="5"/>
  <c r="CU100" i="5"/>
  <c r="CU70" i="5"/>
  <c r="CU87" i="5"/>
  <c r="CY117" i="5"/>
  <c r="CY89" i="5"/>
  <c r="CY116" i="5"/>
  <c r="CY87" i="5"/>
  <c r="CY88" i="5"/>
  <c r="CY118" i="5"/>
  <c r="CY101" i="5"/>
  <c r="CY102" i="5"/>
  <c r="CY100" i="5"/>
  <c r="CY70" i="5"/>
  <c r="CY115" i="5"/>
  <c r="CY86" i="5"/>
  <c r="CY85" i="5"/>
  <c r="CY71" i="5"/>
  <c r="CY72" i="5"/>
  <c r="DS116" i="5"/>
  <c r="DS115" i="5"/>
  <c r="DS100" i="5"/>
  <c r="DS101" i="5"/>
  <c r="DS72" i="5"/>
  <c r="DS70" i="5"/>
  <c r="DS87" i="5"/>
  <c r="DS86" i="5"/>
  <c r="DS118" i="5"/>
  <c r="DS117" i="5"/>
  <c r="DS89" i="5"/>
  <c r="DS85" i="5"/>
  <c r="DS71" i="5"/>
  <c r="DS88" i="5"/>
  <c r="DS102" i="5"/>
  <c r="DI100" i="5"/>
  <c r="DI118" i="5"/>
  <c r="DI102" i="5"/>
  <c r="DI117" i="5"/>
  <c r="DI101" i="5"/>
  <c r="DI87" i="5"/>
  <c r="DI71" i="5"/>
  <c r="DI88" i="5"/>
  <c r="DI72" i="5"/>
  <c r="DI115" i="5"/>
  <c r="DI89" i="5"/>
  <c r="DI85" i="5"/>
  <c r="DI70" i="5"/>
  <c r="DI116" i="5"/>
  <c r="DI86" i="5"/>
  <c r="DG101" i="5"/>
  <c r="DG102" i="5"/>
  <c r="DG118" i="5"/>
  <c r="DG117" i="5"/>
  <c r="DG85" i="5"/>
  <c r="DG71" i="5"/>
  <c r="DG116" i="5"/>
  <c r="DG87" i="5"/>
  <c r="DG88" i="5"/>
  <c r="DG72" i="5"/>
  <c r="DG115" i="5"/>
  <c r="DG89" i="5"/>
  <c r="DG86" i="5"/>
  <c r="DG100" i="5"/>
  <c r="DG70" i="5"/>
  <c r="DV116" i="5"/>
  <c r="DV118" i="5"/>
  <c r="DV85" i="5"/>
  <c r="DV100" i="5"/>
  <c r="DV115" i="5"/>
  <c r="DV117" i="5"/>
  <c r="DV102" i="5"/>
  <c r="DV101" i="5"/>
  <c r="DV89" i="5"/>
  <c r="DV72" i="5"/>
  <c r="DV86" i="5"/>
  <c r="DV70" i="5"/>
  <c r="DV71" i="5"/>
  <c r="DV87" i="5"/>
  <c r="DV88" i="5"/>
  <c r="DN100" i="5"/>
  <c r="DN72" i="5"/>
  <c r="DN118" i="5"/>
  <c r="DN89" i="5"/>
  <c r="DN86" i="5"/>
  <c r="DN70" i="5"/>
  <c r="DN101" i="5"/>
  <c r="DN115" i="5"/>
  <c r="DN117" i="5"/>
  <c r="DN85" i="5"/>
  <c r="DN116" i="5"/>
  <c r="DN88" i="5"/>
  <c r="DN102" i="5"/>
  <c r="DN87" i="5"/>
  <c r="DN71" i="5"/>
  <c r="DF89" i="5"/>
  <c r="DF115" i="5"/>
  <c r="DF117" i="5"/>
  <c r="DF102" i="5"/>
  <c r="DF116" i="5"/>
  <c r="DF118" i="5"/>
  <c r="DF100" i="5"/>
  <c r="DF86" i="5"/>
  <c r="DF70" i="5"/>
  <c r="DF87" i="5"/>
  <c r="DF101" i="5"/>
  <c r="DF72" i="5"/>
  <c r="DF71" i="5"/>
  <c r="DF88" i="5"/>
  <c r="DF85" i="5"/>
  <c r="CX115" i="5"/>
  <c r="CX117" i="5"/>
  <c r="CX102" i="5"/>
  <c r="CX89" i="5"/>
  <c r="CX101" i="5"/>
  <c r="CX71" i="5"/>
  <c r="CX85" i="5"/>
  <c r="CX116" i="5"/>
  <c r="CX88" i="5"/>
  <c r="CX72" i="5"/>
  <c r="CX118" i="5"/>
  <c r="CX100" i="5"/>
  <c r="CX86" i="5"/>
  <c r="CX70" i="5"/>
  <c r="CX87" i="5"/>
  <c r="CP116" i="5"/>
  <c r="CP71" i="5"/>
  <c r="CP115" i="5"/>
  <c r="CP101" i="5"/>
  <c r="CP85" i="5"/>
  <c r="CP117" i="5"/>
  <c r="CP102" i="5"/>
  <c r="CP89" i="5"/>
  <c r="CP87" i="5"/>
  <c r="CP118" i="5"/>
  <c r="CP100" i="5"/>
  <c r="CP86" i="5"/>
  <c r="CP70" i="5"/>
  <c r="CP88" i="5"/>
  <c r="CP72" i="5"/>
  <c r="DK116" i="5"/>
  <c r="DK115" i="5"/>
  <c r="DK100" i="5"/>
  <c r="DK101" i="5"/>
  <c r="DK72" i="5"/>
  <c r="DK86" i="5"/>
  <c r="DK70" i="5"/>
  <c r="DK89" i="5"/>
  <c r="DK118" i="5"/>
  <c r="DK117" i="5"/>
  <c r="DK102" i="5"/>
  <c r="DK87" i="5"/>
  <c r="DK88" i="5"/>
  <c r="DK71" i="5"/>
  <c r="DK85" i="5"/>
  <c r="DQ116" i="5"/>
  <c r="DQ118" i="5"/>
  <c r="DQ115" i="5"/>
  <c r="DQ89" i="5"/>
  <c r="DQ70" i="5"/>
  <c r="DQ117" i="5"/>
  <c r="DQ102" i="5"/>
  <c r="DQ87" i="5"/>
  <c r="DQ85" i="5"/>
  <c r="DQ100" i="5"/>
  <c r="DQ101" i="5"/>
  <c r="DQ86" i="5"/>
  <c r="DQ88" i="5"/>
  <c r="DQ72" i="5"/>
  <c r="DQ71" i="5"/>
  <c r="CK118" i="5"/>
  <c r="CK115" i="5"/>
  <c r="CK116" i="5"/>
  <c r="CK117" i="5"/>
  <c r="CK89" i="5"/>
  <c r="CK85" i="5"/>
  <c r="CK86" i="5"/>
  <c r="CK101" i="5"/>
  <c r="CK100" i="5"/>
  <c r="CK70" i="5"/>
  <c r="CK87" i="5"/>
  <c r="CK71" i="5"/>
  <c r="CK88" i="5"/>
  <c r="CK72" i="5"/>
  <c r="CK102" i="5"/>
  <c r="CI115" i="5"/>
  <c r="CI103" i="5"/>
  <c r="CI101" i="5"/>
  <c r="CI100" i="5"/>
  <c r="CI117" i="5"/>
  <c r="CI116" i="5"/>
  <c r="CI88" i="5"/>
  <c r="CI119" i="5"/>
  <c r="CI102" i="5"/>
  <c r="CI85" i="5"/>
  <c r="CI89" i="5"/>
  <c r="CI70" i="5"/>
  <c r="CI118" i="5"/>
  <c r="CI71" i="5"/>
  <c r="CI87" i="5"/>
  <c r="CI86" i="5"/>
  <c r="CI72" i="5"/>
  <c r="DO100" i="5"/>
  <c r="DO102" i="5"/>
  <c r="DO101" i="5"/>
  <c r="DO115" i="5"/>
  <c r="DO89" i="5"/>
  <c r="DO86" i="5"/>
  <c r="DO85" i="5"/>
  <c r="DO71" i="5"/>
  <c r="DO118" i="5"/>
  <c r="DO116" i="5"/>
  <c r="DO87" i="5"/>
  <c r="DO72" i="5"/>
  <c r="DO70" i="5"/>
  <c r="DO117" i="5"/>
  <c r="DO88" i="5"/>
  <c r="DU85" i="5"/>
  <c r="DU118" i="5"/>
  <c r="DU89" i="5"/>
  <c r="DU115" i="5"/>
  <c r="DU102" i="5"/>
  <c r="DU87" i="5"/>
  <c r="DU116" i="5"/>
  <c r="DU117" i="5"/>
  <c r="DU72" i="5"/>
  <c r="DU70" i="5"/>
  <c r="DU101" i="5"/>
  <c r="DU100" i="5"/>
  <c r="DU71" i="5"/>
  <c r="DU88" i="5"/>
  <c r="DU86" i="5"/>
  <c r="DM115" i="5"/>
  <c r="DM89" i="5"/>
  <c r="DM101" i="5"/>
  <c r="DM102" i="5"/>
  <c r="DM87" i="5"/>
  <c r="DM88" i="5"/>
  <c r="DM117" i="5"/>
  <c r="DM116" i="5"/>
  <c r="DM100" i="5"/>
  <c r="DM86" i="5"/>
  <c r="DM85" i="5"/>
  <c r="DM71" i="5"/>
  <c r="DM70" i="5"/>
  <c r="DM72" i="5"/>
  <c r="DM118" i="5"/>
  <c r="DE101" i="5"/>
  <c r="DE118" i="5"/>
  <c r="DE116" i="5"/>
  <c r="DE117" i="5"/>
  <c r="DE89" i="5"/>
  <c r="DE88" i="5"/>
  <c r="DE72" i="5"/>
  <c r="DE70" i="5"/>
  <c r="DE115" i="5"/>
  <c r="DE102" i="5"/>
  <c r="DE87" i="5"/>
  <c r="DE100" i="5"/>
  <c r="DE86" i="5"/>
  <c r="DE85" i="5"/>
  <c r="DE71" i="5"/>
  <c r="CW118" i="5"/>
  <c r="CW116" i="5"/>
  <c r="CW117" i="5"/>
  <c r="CW102" i="5"/>
  <c r="CW100" i="5"/>
  <c r="CW88" i="5"/>
  <c r="CW72" i="5"/>
  <c r="CW70" i="5"/>
  <c r="CW86" i="5"/>
  <c r="CW115" i="5"/>
  <c r="CW89" i="5"/>
  <c r="CW85" i="5"/>
  <c r="CW71" i="5"/>
  <c r="CW87" i="5"/>
  <c r="CW101" i="5"/>
  <c r="CO115" i="5"/>
  <c r="CO100" i="5"/>
  <c r="CO89" i="5"/>
  <c r="CO72" i="5"/>
  <c r="CO70" i="5"/>
  <c r="CO116" i="5"/>
  <c r="CO86" i="5"/>
  <c r="CO88" i="5"/>
  <c r="CO118" i="5"/>
  <c r="CO101" i="5"/>
  <c r="CO102" i="5"/>
  <c r="CO117" i="5"/>
  <c r="CO87" i="5"/>
  <c r="CO85" i="5"/>
  <c r="CO71" i="5"/>
  <c r="CS118" i="5"/>
  <c r="CS101" i="5"/>
  <c r="CS116" i="5"/>
  <c r="CS102" i="5"/>
  <c r="CS71" i="5"/>
  <c r="CS86" i="5"/>
  <c r="CS115" i="5"/>
  <c r="CS100" i="5"/>
  <c r="CS85" i="5"/>
  <c r="CS88" i="5"/>
  <c r="CS72" i="5"/>
  <c r="CS117" i="5"/>
  <c r="CS87" i="5"/>
  <c r="CS70" i="5"/>
  <c r="CS89" i="5"/>
  <c r="CQ102" i="5"/>
  <c r="CQ118" i="5"/>
  <c r="CQ116" i="5"/>
  <c r="CQ117" i="5"/>
  <c r="CQ88" i="5"/>
  <c r="CQ101" i="5"/>
  <c r="CQ72" i="5"/>
  <c r="CQ89" i="5"/>
  <c r="CQ85" i="5"/>
  <c r="CQ71" i="5"/>
  <c r="CQ100" i="5"/>
  <c r="CQ87" i="5"/>
  <c r="CQ70" i="5"/>
  <c r="CQ115" i="5"/>
  <c r="CQ86" i="5"/>
  <c r="DT102" i="5"/>
  <c r="DT116" i="5"/>
  <c r="DT117" i="5"/>
  <c r="DT115" i="5"/>
  <c r="DT85" i="5"/>
  <c r="DT89" i="5"/>
  <c r="DT86" i="5"/>
  <c r="DT71" i="5"/>
  <c r="DT88" i="5"/>
  <c r="DT101" i="5"/>
  <c r="DT87" i="5"/>
  <c r="DT100" i="5"/>
  <c r="DT118" i="5"/>
  <c r="DT72" i="5"/>
  <c r="DT70" i="5"/>
  <c r="DL116" i="5"/>
  <c r="DL117" i="5"/>
  <c r="DL102" i="5"/>
  <c r="DL100" i="5"/>
  <c r="DL71" i="5"/>
  <c r="DL101" i="5"/>
  <c r="DL85" i="5"/>
  <c r="DL72" i="5"/>
  <c r="DL70" i="5"/>
  <c r="DL115" i="5"/>
  <c r="DL89" i="5"/>
  <c r="DL86" i="5"/>
  <c r="DL88" i="5"/>
  <c r="DL118" i="5"/>
  <c r="DL87" i="5"/>
  <c r="DD116" i="5"/>
  <c r="DD100" i="5"/>
  <c r="DD115" i="5"/>
  <c r="DD101" i="5"/>
  <c r="DD89" i="5"/>
  <c r="DD88" i="5"/>
  <c r="DD71" i="5"/>
  <c r="DD85" i="5"/>
  <c r="DD118" i="5"/>
  <c r="DD117" i="5"/>
  <c r="DD102" i="5"/>
  <c r="DD86" i="5"/>
  <c r="DD87" i="5"/>
  <c r="DD70" i="5"/>
  <c r="DD72" i="5"/>
  <c r="CV115" i="5"/>
  <c r="CV85" i="5"/>
  <c r="CV116" i="5"/>
  <c r="CV118" i="5"/>
  <c r="CV100" i="5"/>
  <c r="CV101" i="5"/>
  <c r="CV102" i="5"/>
  <c r="CV72" i="5"/>
  <c r="CV70" i="5"/>
  <c r="CV89" i="5"/>
  <c r="CV88" i="5"/>
  <c r="CV71" i="5"/>
  <c r="CV117" i="5"/>
  <c r="CV87" i="5"/>
  <c r="CV86" i="5"/>
  <c r="CN118" i="5"/>
  <c r="CN101" i="5"/>
  <c r="CN85" i="5"/>
  <c r="CN102" i="5"/>
  <c r="CN115" i="5"/>
  <c r="CN100" i="5"/>
  <c r="CN117" i="5"/>
  <c r="CN86" i="5"/>
  <c r="CN88" i="5"/>
  <c r="CN71" i="5"/>
  <c r="CN116" i="5"/>
  <c r="CN70" i="5"/>
  <c r="CN89" i="5"/>
  <c r="CN87" i="5"/>
  <c r="CN72" i="5"/>
  <c r="AY88" i="5"/>
  <c r="AY86" i="5"/>
  <c r="AY85" i="5"/>
  <c r="AY87" i="5"/>
  <c r="AX86" i="5"/>
  <c r="AX87" i="5"/>
  <c r="AX85" i="5"/>
  <c r="AX88" i="5"/>
  <c r="AW86" i="5"/>
  <c r="AW85" i="5"/>
  <c r="AW88" i="5"/>
  <c r="AW87" i="5"/>
  <c r="AV86" i="5"/>
  <c r="AV88" i="5"/>
  <c r="AV87" i="5"/>
  <c r="AV85" i="5"/>
  <c r="AR88" i="5"/>
  <c r="AR86" i="5"/>
  <c r="AR85" i="5"/>
  <c r="AR87" i="5"/>
  <c r="AU86" i="5"/>
  <c r="AU88" i="5"/>
  <c r="AU87" i="5"/>
  <c r="AU85" i="5"/>
  <c r="AT86" i="5"/>
  <c r="AT88" i="5"/>
  <c r="AT87" i="5"/>
  <c r="AT85" i="5"/>
  <c r="AS88" i="5"/>
  <c r="AS86" i="5"/>
  <c r="AS85" i="5"/>
  <c r="AS87" i="5"/>
  <c r="BP116" i="5"/>
  <c r="BP117" i="5"/>
  <c r="BO116" i="5"/>
  <c r="BO117" i="5"/>
  <c r="CD116" i="5"/>
  <c r="CD117" i="5"/>
  <c r="BV116" i="5"/>
  <c r="BV117" i="5"/>
  <c r="BN116" i="5"/>
  <c r="BN117" i="5"/>
  <c r="BF116" i="5"/>
  <c r="BF117" i="5"/>
  <c r="BH116" i="5"/>
  <c r="BH117" i="5"/>
  <c r="BW116" i="5"/>
  <c r="BW117" i="5"/>
  <c r="BE116" i="5"/>
  <c r="BE117" i="5"/>
  <c r="BT116" i="5"/>
  <c r="BT117" i="5"/>
  <c r="BD116" i="5"/>
  <c r="BD117" i="5"/>
  <c r="BU116" i="5"/>
  <c r="BU117" i="5"/>
  <c r="BX116" i="5"/>
  <c r="BX117" i="5"/>
  <c r="BG116" i="5"/>
  <c r="BG117" i="5"/>
  <c r="BM116" i="5"/>
  <c r="BM117" i="5"/>
  <c r="CB116" i="5"/>
  <c r="CB117" i="5"/>
  <c r="CA116" i="5"/>
  <c r="CA117" i="5"/>
  <c r="BK116" i="5"/>
  <c r="BK117" i="5"/>
  <c r="BZ116" i="5"/>
  <c r="BZ117" i="5"/>
  <c r="BJ116" i="5"/>
  <c r="BJ117" i="5"/>
  <c r="AZ116" i="5"/>
  <c r="AZ117" i="5"/>
  <c r="CE116" i="5"/>
  <c r="CE117" i="5"/>
  <c r="CC116" i="5"/>
  <c r="CC117" i="5"/>
  <c r="BL116" i="5"/>
  <c r="BL117" i="5"/>
  <c r="BS116" i="5"/>
  <c r="BS117" i="5"/>
  <c r="BC116" i="5"/>
  <c r="BC117" i="5"/>
  <c r="BR116" i="5"/>
  <c r="BR117" i="5"/>
  <c r="BB116" i="5"/>
  <c r="BB117" i="5"/>
  <c r="BY116" i="5"/>
  <c r="BY117" i="5"/>
  <c r="BQ116" i="5"/>
  <c r="BQ117" i="5"/>
  <c r="BI116" i="5"/>
  <c r="BI117" i="5"/>
  <c r="BA116" i="5"/>
  <c r="BA117" i="5"/>
  <c r="BZ101" i="5"/>
  <c r="BZ102" i="5"/>
  <c r="BJ101" i="5"/>
  <c r="BJ102" i="5"/>
  <c r="BX101" i="5"/>
  <c r="BX102" i="5"/>
  <c r="BP101" i="5"/>
  <c r="BP102" i="5"/>
  <c r="BH101" i="5"/>
  <c r="BH102" i="5"/>
  <c r="AZ86" i="5"/>
  <c r="AZ87" i="5"/>
  <c r="BG101" i="5"/>
  <c r="BG102" i="5"/>
  <c r="BN101" i="5"/>
  <c r="BN102" i="5"/>
  <c r="CD101" i="5"/>
  <c r="CD102" i="5"/>
  <c r="BM101" i="5"/>
  <c r="BM102" i="5"/>
  <c r="BW101" i="5"/>
  <c r="BW102" i="5"/>
  <c r="CC101" i="5"/>
  <c r="CC102" i="5"/>
  <c r="BT101" i="5"/>
  <c r="BT102" i="5"/>
  <c r="BO101" i="5"/>
  <c r="BO102" i="5"/>
  <c r="BV101" i="5"/>
  <c r="BV102" i="5"/>
  <c r="BU101" i="5"/>
  <c r="BU102" i="5"/>
  <c r="CB101" i="5"/>
  <c r="CB102" i="5"/>
  <c r="BL101" i="5"/>
  <c r="BL102" i="5"/>
  <c r="CA101" i="5"/>
  <c r="CA102" i="5"/>
  <c r="BS101" i="5"/>
  <c r="BS102" i="5"/>
  <c r="BK101" i="5"/>
  <c r="BK102" i="5"/>
  <c r="BR101" i="5"/>
  <c r="BR102" i="5"/>
  <c r="BB86" i="5"/>
  <c r="BB87" i="5"/>
  <c r="BY101" i="5"/>
  <c r="BY102" i="5"/>
  <c r="BQ101" i="5"/>
  <c r="BQ102" i="5"/>
  <c r="BI101" i="5"/>
  <c r="BI102" i="5"/>
  <c r="BA86" i="5"/>
  <c r="BA87" i="5"/>
  <c r="N38" i="16"/>
  <c r="I38" i="16"/>
  <c r="D38" i="16"/>
  <c r="R158" i="16" l="1"/>
  <c r="Q158" i="16"/>
  <c r="R147" i="16"/>
  <c r="Q147" i="16"/>
  <c r="P144" i="16"/>
  <c r="P133" i="16"/>
  <c r="W146" i="16"/>
  <c r="W132" i="16"/>
  <c r="W118" i="16"/>
  <c r="W104" i="16"/>
  <c r="M146" i="16"/>
  <c r="M132" i="16"/>
  <c r="M118" i="16"/>
  <c r="M104" i="16"/>
  <c r="U47" i="5" l="1"/>
  <c r="AD152" i="16"/>
  <c r="AD158" i="16"/>
  <c r="AD147" i="16"/>
  <c r="AD144" i="16"/>
  <c r="AD133" i="16"/>
  <c r="AD130" i="16"/>
  <c r="AD119" i="16"/>
  <c r="AD116" i="16"/>
  <c r="AD105" i="16"/>
  <c r="AC152" i="16"/>
  <c r="AC158" i="16"/>
  <c r="AC147" i="16"/>
  <c r="AC144" i="16"/>
  <c r="AC133" i="16"/>
  <c r="AC130" i="16"/>
  <c r="AC119" i="16"/>
  <c r="AC116" i="16"/>
  <c r="AC105" i="16"/>
  <c r="AB152" i="16"/>
  <c r="AB158" i="16"/>
  <c r="AB147" i="16"/>
  <c r="AB144" i="16"/>
  <c r="AB133" i="16"/>
  <c r="AB130" i="16"/>
  <c r="AB119" i="16"/>
  <c r="AB116" i="16"/>
  <c r="AB105" i="16"/>
  <c r="AA152" i="16"/>
  <c r="AA158" i="16"/>
  <c r="AA147" i="16"/>
  <c r="AA144" i="16"/>
  <c r="AA133" i="16"/>
  <c r="AA130" i="16"/>
  <c r="AA119" i="16"/>
  <c r="AA116" i="16"/>
  <c r="AA105" i="16"/>
  <c r="Z152" i="16"/>
  <c r="Z158" i="16"/>
  <c r="Z147" i="16"/>
  <c r="Z144" i="16"/>
  <c r="Z133" i="16"/>
  <c r="Z130" i="16"/>
  <c r="Z119" i="16"/>
  <c r="Z116" i="16"/>
  <c r="Z105" i="16"/>
  <c r="Y152" i="16"/>
  <c r="Y158" i="16"/>
  <c r="Y147" i="16"/>
  <c r="Y144" i="16"/>
  <c r="Y133" i="16"/>
  <c r="Y130" i="16"/>
  <c r="Y119" i="16"/>
  <c r="Y116" i="16"/>
  <c r="Y105" i="16"/>
  <c r="X158" i="16"/>
  <c r="X152" i="16"/>
  <c r="X147" i="16"/>
  <c r="X144" i="16"/>
  <c r="X133" i="16"/>
  <c r="X130" i="16"/>
  <c r="X119" i="16"/>
  <c r="X116" i="16"/>
  <c r="X105" i="16"/>
  <c r="W152" i="16"/>
  <c r="W158" i="16"/>
  <c r="W147" i="16"/>
  <c r="W144" i="16"/>
  <c r="W133" i="16"/>
  <c r="W130" i="16"/>
  <c r="W119" i="16"/>
  <c r="W116" i="16"/>
  <c r="W105" i="16"/>
  <c r="N158" i="16"/>
  <c r="N147" i="16"/>
  <c r="N144" i="16"/>
  <c r="N133" i="16"/>
  <c r="N130" i="16"/>
  <c r="N119" i="16"/>
  <c r="N116" i="16"/>
  <c r="N105" i="16"/>
  <c r="M158" i="16"/>
  <c r="M147" i="16"/>
  <c r="M144" i="16"/>
  <c r="M133" i="16"/>
  <c r="M130" i="16"/>
  <c r="M119" i="16"/>
  <c r="M116" i="16"/>
  <c r="M105" i="16"/>
  <c r="M145" i="16"/>
  <c r="T158" i="16"/>
  <c r="T147" i="16"/>
  <c r="T144" i="16"/>
  <c r="T133" i="16"/>
  <c r="T130" i="16"/>
  <c r="T119" i="16"/>
  <c r="T116" i="16"/>
  <c r="T105" i="16"/>
  <c r="S158" i="16"/>
  <c r="S147" i="16"/>
  <c r="S144" i="16"/>
  <c r="S133" i="16"/>
  <c r="S130" i="16"/>
  <c r="S119" i="16"/>
  <c r="S116" i="16"/>
  <c r="S105" i="16"/>
  <c r="R144" i="16"/>
  <c r="R133" i="16"/>
  <c r="R130" i="16"/>
  <c r="R119" i="16"/>
  <c r="R116" i="16"/>
  <c r="R105" i="16"/>
  <c r="Q144" i="16"/>
  <c r="Q133" i="16"/>
  <c r="Q130" i="16"/>
  <c r="Q119" i="16"/>
  <c r="Q116" i="16"/>
  <c r="Q105" i="16"/>
  <c r="P158" i="16"/>
  <c r="P147" i="16"/>
  <c r="P130" i="16"/>
  <c r="P119" i="16"/>
  <c r="O119" i="16"/>
  <c r="P116" i="16"/>
  <c r="O147" i="16"/>
  <c r="O158" i="16"/>
  <c r="O144" i="16"/>
  <c r="L45" i="5" s="1"/>
  <c r="O133" i="16"/>
  <c r="L34" i="5" s="1"/>
  <c r="O130" i="16"/>
  <c r="O116" i="16"/>
  <c r="P105" i="16"/>
  <c r="O105" i="16"/>
  <c r="S53" i="5" l="1"/>
  <c r="U53" i="5"/>
  <c r="T53" i="5"/>
  <c r="U10" i="5"/>
  <c r="T48" i="5"/>
  <c r="L59" i="5"/>
  <c r="T24" i="5"/>
  <c r="T31" i="5"/>
  <c r="U24" i="5"/>
  <c r="U31" i="5"/>
  <c r="U21" i="5"/>
  <c r="L48" i="5"/>
  <c r="L21" i="5"/>
  <c r="M21" i="5"/>
  <c r="M10" i="5"/>
  <c r="L10" i="5"/>
  <c r="U48" i="5"/>
  <c r="U59" i="5"/>
  <c r="T59" i="5"/>
  <c r="S48" i="5"/>
  <c r="S59" i="5"/>
  <c r="R59" i="5"/>
  <c r="S47" i="5"/>
  <c r="T47" i="5"/>
  <c r="U34" i="5"/>
  <c r="T34" i="5"/>
  <c r="S45" i="5"/>
  <c r="S34" i="5"/>
  <c r="T45" i="5"/>
  <c r="U45" i="5"/>
  <c r="U33" i="5"/>
  <c r="R34" i="5"/>
  <c r="T33" i="5"/>
  <c r="S33" i="5"/>
  <c r="S31" i="5"/>
  <c r="R31" i="5"/>
  <c r="T23" i="5"/>
  <c r="S24" i="5"/>
  <c r="U23" i="5"/>
  <c r="S23" i="5"/>
  <c r="T10" i="5"/>
  <c r="T21" i="5"/>
  <c r="S21" i="5"/>
  <c r="S10" i="5"/>
  <c r="N10" i="5"/>
  <c r="R21" i="5"/>
  <c r="M45" i="5"/>
  <c r="M48" i="5"/>
  <c r="M59" i="5"/>
  <c r="M34" i="5"/>
  <c r="FV125" i="5" l="1"/>
  <c r="GD125" i="5"/>
  <c r="GL125" i="5"/>
  <c r="GT125" i="5"/>
  <c r="HB125" i="5"/>
  <c r="HJ125" i="5"/>
  <c r="HR125" i="5"/>
  <c r="HZ125" i="5"/>
  <c r="IH125" i="5"/>
  <c r="FP125" i="5"/>
  <c r="FX125" i="5"/>
  <c r="GF125" i="5"/>
  <c r="GN125" i="5"/>
  <c r="GV125" i="5"/>
  <c r="HD125" i="5"/>
  <c r="HL125" i="5"/>
  <c r="HT125" i="5"/>
  <c r="IB125" i="5"/>
  <c r="IJ125" i="5"/>
  <c r="FO125" i="5"/>
  <c r="GJ125" i="5"/>
  <c r="HF125" i="5"/>
  <c r="IA125" i="5"/>
  <c r="GA125" i="5"/>
  <c r="IC125" i="5"/>
  <c r="GK125" i="5"/>
  <c r="HG125" i="5"/>
  <c r="IM125" i="5"/>
  <c r="FR125" i="5"/>
  <c r="GB125" i="5"/>
  <c r="GM125" i="5"/>
  <c r="GX125" i="5"/>
  <c r="HH125" i="5"/>
  <c r="HS125" i="5"/>
  <c r="ID125" i="5"/>
  <c r="IN125" i="5"/>
  <c r="FS125" i="5"/>
  <c r="GC125" i="5"/>
  <c r="GO125" i="5"/>
  <c r="GY125" i="5"/>
  <c r="HI125" i="5"/>
  <c r="HU125" i="5"/>
  <c r="IE125" i="5"/>
  <c r="FT125" i="5"/>
  <c r="GP125" i="5"/>
  <c r="HK125" i="5"/>
  <c r="IF125" i="5"/>
  <c r="GQ125" i="5"/>
  <c r="HM125" i="5"/>
  <c r="GE125" i="5"/>
  <c r="GZ125" i="5"/>
  <c r="HV125" i="5"/>
  <c r="GG125" i="5"/>
  <c r="IG125" i="5"/>
  <c r="FU125" i="5"/>
  <c r="HA125" i="5"/>
  <c r="HW125" i="5"/>
  <c r="FW125" i="5"/>
  <c r="GH125" i="5"/>
  <c r="GR125" i="5"/>
  <c r="HC125" i="5"/>
  <c r="HN125" i="5"/>
  <c r="HX125" i="5"/>
  <c r="II125" i="5"/>
  <c r="FY125" i="5"/>
  <c r="GI125" i="5"/>
  <c r="GS125" i="5"/>
  <c r="HE125" i="5"/>
  <c r="HO125" i="5"/>
  <c r="HY125" i="5"/>
  <c r="IK125" i="5"/>
  <c r="FZ125" i="5"/>
  <c r="GU125" i="5"/>
  <c r="HP125" i="5"/>
  <c r="IL125" i="5"/>
  <c r="FQ125" i="5"/>
  <c r="GW125" i="5"/>
  <c r="HQ125" i="5"/>
  <c r="FU119" i="5"/>
  <c r="GK119" i="5"/>
  <c r="GS119" i="5"/>
  <c r="HA119" i="5"/>
  <c r="HI119" i="5"/>
  <c r="HQ119" i="5"/>
  <c r="IG119" i="5"/>
  <c r="FQ119" i="5"/>
  <c r="FY119" i="5"/>
  <c r="GG119" i="5"/>
  <c r="GO119" i="5"/>
  <c r="GW119" i="5"/>
  <c r="HE119" i="5"/>
  <c r="HM119" i="5"/>
  <c r="HU119" i="5"/>
  <c r="IC119" i="5"/>
  <c r="IK119" i="5"/>
  <c r="FR119" i="5"/>
  <c r="FZ119" i="5"/>
  <c r="GH119" i="5"/>
  <c r="GP119" i="5"/>
  <c r="GX119" i="5"/>
  <c r="HF119" i="5"/>
  <c r="HN119" i="5"/>
  <c r="HV119" i="5"/>
  <c r="ID119" i="5"/>
  <c r="IL119" i="5"/>
  <c r="FS119" i="5"/>
  <c r="GA119" i="5"/>
  <c r="GI119" i="5"/>
  <c r="GQ119" i="5"/>
  <c r="GY119" i="5"/>
  <c r="HG119" i="5"/>
  <c r="HO119" i="5"/>
  <c r="HW119" i="5"/>
  <c r="IE119" i="5"/>
  <c r="IM119" i="5"/>
  <c r="FT119" i="5"/>
  <c r="GB119" i="5"/>
  <c r="GJ119" i="5"/>
  <c r="GR119" i="5"/>
  <c r="GZ119" i="5"/>
  <c r="HH119" i="5"/>
  <c r="HP119" i="5"/>
  <c r="HX119" i="5"/>
  <c r="IF119" i="5"/>
  <c r="IN119" i="5"/>
  <c r="GC119" i="5"/>
  <c r="HY119" i="5"/>
  <c r="GE119" i="5"/>
  <c r="HT119" i="5"/>
  <c r="HC119" i="5"/>
  <c r="GF119" i="5"/>
  <c r="HZ119" i="5"/>
  <c r="FO119" i="5"/>
  <c r="GL119" i="5"/>
  <c r="HD119" i="5"/>
  <c r="IA119" i="5"/>
  <c r="FP119" i="5"/>
  <c r="GM119" i="5"/>
  <c r="HJ119" i="5"/>
  <c r="IB119" i="5"/>
  <c r="II119" i="5"/>
  <c r="FV119" i="5"/>
  <c r="GN119" i="5"/>
  <c r="HK119" i="5"/>
  <c r="IH119" i="5"/>
  <c r="GT119" i="5"/>
  <c r="FW119" i="5"/>
  <c r="HL119" i="5"/>
  <c r="FX119" i="5"/>
  <c r="GU119" i="5"/>
  <c r="HR119" i="5"/>
  <c r="IJ119" i="5"/>
  <c r="GD119" i="5"/>
  <c r="GV119" i="5"/>
  <c r="HS119" i="5"/>
  <c r="HB119" i="5"/>
  <c r="FN125" i="5"/>
  <c r="FV99" i="5"/>
  <c r="FP99" i="5"/>
  <c r="FT99" i="5"/>
  <c r="GC99" i="5"/>
  <c r="GK99" i="5"/>
  <c r="GS99" i="5"/>
  <c r="HA99" i="5"/>
  <c r="HI99" i="5"/>
  <c r="HQ99" i="5"/>
  <c r="HY99" i="5"/>
  <c r="IG99" i="5"/>
  <c r="FU99" i="5"/>
  <c r="GD99" i="5"/>
  <c r="GL99" i="5"/>
  <c r="GT99" i="5"/>
  <c r="HB99" i="5"/>
  <c r="HJ99" i="5"/>
  <c r="HR99" i="5"/>
  <c r="HZ99" i="5"/>
  <c r="IH99" i="5"/>
  <c r="FW99" i="5"/>
  <c r="GE99" i="5"/>
  <c r="GM99" i="5"/>
  <c r="GU99" i="5"/>
  <c r="HC99" i="5"/>
  <c r="HK99" i="5"/>
  <c r="HS99" i="5"/>
  <c r="IA99" i="5"/>
  <c r="II99" i="5"/>
  <c r="FX99" i="5"/>
  <c r="GF99" i="5"/>
  <c r="GN99" i="5"/>
  <c r="GV99" i="5"/>
  <c r="HD99" i="5"/>
  <c r="HL99" i="5"/>
  <c r="HT99" i="5"/>
  <c r="IB99" i="5"/>
  <c r="IJ99" i="5"/>
  <c r="FO99" i="5"/>
  <c r="FY99" i="5"/>
  <c r="GG99" i="5"/>
  <c r="GO99" i="5"/>
  <c r="GW99" i="5"/>
  <c r="HE99" i="5"/>
  <c r="HM99" i="5"/>
  <c r="HU99" i="5"/>
  <c r="IC99" i="5"/>
  <c r="IK99" i="5"/>
  <c r="FQ99" i="5"/>
  <c r="FZ99" i="5"/>
  <c r="GH99" i="5"/>
  <c r="GP99" i="5"/>
  <c r="GX99" i="5"/>
  <c r="HF99" i="5"/>
  <c r="HN99" i="5"/>
  <c r="HV99" i="5"/>
  <c r="ID99" i="5"/>
  <c r="IL99" i="5"/>
  <c r="FR99" i="5"/>
  <c r="GA99" i="5"/>
  <c r="GI99" i="5"/>
  <c r="GQ99" i="5"/>
  <c r="GY99" i="5"/>
  <c r="HG99" i="5"/>
  <c r="HO99" i="5"/>
  <c r="HW99" i="5"/>
  <c r="IE99" i="5"/>
  <c r="IM99" i="5"/>
  <c r="GR99" i="5"/>
  <c r="GZ99" i="5"/>
  <c r="HH99" i="5"/>
  <c r="HP99" i="5"/>
  <c r="HX99" i="5"/>
  <c r="FS99" i="5"/>
  <c r="IF99" i="5"/>
  <c r="GB99" i="5"/>
  <c r="IN99" i="5"/>
  <c r="GJ99" i="5"/>
  <c r="FN119" i="5"/>
  <c r="IO113" i="5"/>
  <c r="IO98" i="5"/>
  <c r="IO118" i="5"/>
  <c r="IO114" i="5"/>
  <c r="IO104" i="5"/>
  <c r="IO103" i="5"/>
  <c r="IO99" i="5"/>
  <c r="IO69" i="5"/>
  <c r="IO88" i="5"/>
  <c r="IO89" i="5"/>
  <c r="IO84" i="5"/>
  <c r="IO83" i="5"/>
  <c r="IO74" i="5"/>
  <c r="IO73" i="5"/>
  <c r="G105" i="16" l="1"/>
  <c r="K21" i="5" l="1"/>
  <c r="K10" i="5"/>
  <c r="CI69" i="5" l="1"/>
  <c r="CO69" i="5"/>
  <c r="DN69" i="5"/>
  <c r="CZ69" i="5"/>
  <c r="CL69" i="5"/>
  <c r="DK69" i="5"/>
  <c r="CW69" i="5"/>
  <c r="DV69" i="5"/>
  <c r="DH69" i="5"/>
  <c r="CT69" i="5"/>
  <c r="DS69" i="5"/>
  <c r="DE69" i="5"/>
  <c r="CQ69" i="5"/>
  <c r="DP69" i="5"/>
  <c r="DB69" i="5"/>
  <c r="CN69" i="5"/>
  <c r="DM69" i="5"/>
  <c r="CY69" i="5"/>
  <c r="CK69" i="5"/>
  <c r="DJ69" i="5"/>
  <c r="CV69" i="5"/>
  <c r="DU69" i="5"/>
  <c r="DG69" i="5"/>
  <c r="CS69" i="5"/>
  <c r="DR69" i="5"/>
  <c r="DD69" i="5"/>
  <c r="CP69" i="5"/>
  <c r="DO69" i="5"/>
  <c r="DA69" i="5"/>
  <c r="CM69" i="5"/>
  <c r="DL69" i="5"/>
  <c r="CX69" i="5"/>
  <c r="CJ69" i="5"/>
  <c r="DI69" i="5"/>
  <c r="CU69" i="5"/>
  <c r="DT69" i="5"/>
  <c r="DF69" i="5"/>
  <c r="CR69" i="5"/>
  <c r="DQ69" i="5"/>
  <c r="DC69" i="5"/>
  <c r="U9" i="5"/>
  <c r="R9" i="5"/>
  <c r="R47" i="5"/>
  <c r="R33" i="5"/>
  <c r="R23" i="5"/>
  <c r="HP98" i="5" l="1"/>
  <c r="HA98" i="5"/>
  <c r="GT98" i="5"/>
  <c r="GE98" i="5"/>
  <c r="FP98" i="5"/>
  <c r="HE98" i="5"/>
  <c r="GA98" i="5"/>
  <c r="IB98" i="5"/>
  <c r="GX98" i="5"/>
  <c r="HJ98" i="5"/>
  <c r="GU98" i="5"/>
  <c r="GN98" i="5"/>
  <c r="HG98" i="5"/>
  <c r="GG98" i="5"/>
  <c r="ID98" i="5"/>
  <c r="GB98" i="5"/>
  <c r="HY98" i="5"/>
  <c r="HD98" i="5"/>
  <c r="HW98" i="5"/>
  <c r="FS98" i="5"/>
  <c r="GI98" i="5"/>
  <c r="GC98" i="5"/>
  <c r="HS98" i="5"/>
  <c r="IC98" i="5"/>
  <c r="GD98" i="5"/>
  <c r="FR98" i="5"/>
  <c r="HH98" i="5"/>
  <c r="IL98" i="5"/>
  <c r="HX98" i="5"/>
  <c r="HI98" i="5"/>
  <c r="HB98" i="5"/>
  <c r="GM98" i="5"/>
  <c r="FX98" i="5"/>
  <c r="HU98" i="5"/>
  <c r="GQ98" i="5"/>
  <c r="FQ98" i="5"/>
  <c r="HN98" i="5"/>
  <c r="HQ98" i="5"/>
  <c r="IK98" i="5"/>
  <c r="IN98" i="5"/>
  <c r="HR98" i="5"/>
  <c r="HC98" i="5"/>
  <c r="FZ98" i="5"/>
  <c r="GW98" i="5"/>
  <c r="GR98" i="5"/>
  <c r="IH98" i="5"/>
  <c r="GF98" i="5"/>
  <c r="IA98" i="5"/>
  <c r="II98" i="5"/>
  <c r="FT98" i="5"/>
  <c r="IF98" i="5"/>
  <c r="FV98" i="5"/>
  <c r="GY98" i="5"/>
  <c r="HF98" i="5"/>
  <c r="GZ98" i="5"/>
  <c r="HV98" i="5"/>
  <c r="HO98" i="5"/>
  <c r="GS98" i="5"/>
  <c r="GO98" i="5"/>
  <c r="IE98" i="5"/>
  <c r="GJ98" i="5"/>
  <c r="FU98" i="5"/>
  <c r="IG98" i="5"/>
  <c r="HZ98" i="5"/>
  <c r="HK98" i="5"/>
  <c r="HT98" i="5"/>
  <c r="GP98" i="5"/>
  <c r="IM98" i="5"/>
  <c r="HM98" i="5"/>
  <c r="IJ98" i="5"/>
  <c r="FO98" i="5"/>
  <c r="FW98" i="5"/>
  <c r="GH98" i="5"/>
  <c r="GK98" i="5"/>
  <c r="FY98" i="5"/>
  <c r="GV98" i="5"/>
  <c r="GL98" i="5"/>
  <c r="HL98" i="5"/>
  <c r="GF83" i="5"/>
  <c r="FQ83" i="5"/>
  <c r="IC83" i="5"/>
  <c r="HN83" i="5"/>
  <c r="GY83" i="5"/>
  <c r="GJ83" i="5"/>
  <c r="FU83" i="5"/>
  <c r="IG83" i="5"/>
  <c r="GL83" i="5"/>
  <c r="HB83" i="5"/>
  <c r="GO83" i="5"/>
  <c r="IL83" i="5"/>
  <c r="HH83" i="5"/>
  <c r="II83" i="5"/>
  <c r="FO83" i="5"/>
  <c r="GA83" i="5"/>
  <c r="HI83" i="5"/>
  <c r="IJ83" i="5"/>
  <c r="IN83" i="5"/>
  <c r="GN83" i="5"/>
  <c r="FY83" i="5"/>
  <c r="IK83" i="5"/>
  <c r="HV83" i="5"/>
  <c r="HG83" i="5"/>
  <c r="GR83" i="5"/>
  <c r="GC83" i="5"/>
  <c r="FW83" i="5"/>
  <c r="HR83" i="5"/>
  <c r="IA83" i="5"/>
  <c r="HD83" i="5"/>
  <c r="FZ83" i="5"/>
  <c r="HW83" i="5"/>
  <c r="GS83" i="5"/>
  <c r="HS83" i="5"/>
  <c r="HT83" i="5"/>
  <c r="IM83" i="5"/>
  <c r="HZ83" i="5"/>
  <c r="GQ83" i="5"/>
  <c r="HY83" i="5"/>
  <c r="GV83" i="5"/>
  <c r="GG83" i="5"/>
  <c r="FR83" i="5"/>
  <c r="ID83" i="5"/>
  <c r="HO83" i="5"/>
  <c r="GZ83" i="5"/>
  <c r="GK83" i="5"/>
  <c r="HC83" i="5"/>
  <c r="GM83" i="5"/>
  <c r="IH83" i="5"/>
  <c r="GP83" i="5"/>
  <c r="HE83" i="5"/>
  <c r="HJ83" i="5"/>
  <c r="FX83" i="5"/>
  <c r="GB83" i="5"/>
  <c r="HL83" i="5"/>
  <c r="GW83" i="5"/>
  <c r="GH83" i="5"/>
  <c r="FS83" i="5"/>
  <c r="IE83" i="5"/>
  <c r="HP83" i="5"/>
  <c r="HA83" i="5"/>
  <c r="GD83" i="5"/>
  <c r="GT83" i="5"/>
  <c r="HX83" i="5"/>
  <c r="HU83" i="5"/>
  <c r="GU83" i="5"/>
  <c r="FP83" i="5"/>
  <c r="IB83" i="5"/>
  <c r="HM83" i="5"/>
  <c r="GX83" i="5"/>
  <c r="GI83" i="5"/>
  <c r="FT83" i="5"/>
  <c r="IF83" i="5"/>
  <c r="HQ83" i="5"/>
  <c r="GE83" i="5"/>
  <c r="FV83" i="5"/>
  <c r="HF83" i="5"/>
  <c r="HK83" i="5"/>
  <c r="FR113" i="5"/>
  <c r="HG113" i="5"/>
  <c r="GR113" i="5"/>
  <c r="GB113" i="5"/>
  <c r="FT113" i="5"/>
  <c r="IH113" i="5"/>
  <c r="IA113" i="5"/>
  <c r="HT113" i="5"/>
  <c r="HM113" i="5"/>
  <c r="FO113" i="5"/>
  <c r="IE113" i="5"/>
  <c r="HA113" i="5"/>
  <c r="GM113" i="5"/>
  <c r="FW113" i="5"/>
  <c r="IL113" i="5"/>
  <c r="FQ113" i="5"/>
  <c r="HC113" i="5"/>
  <c r="GO113" i="5"/>
  <c r="GP113" i="5"/>
  <c r="GY113" i="5"/>
  <c r="HL113" i="5"/>
  <c r="FZ113" i="5"/>
  <c r="HO113" i="5"/>
  <c r="GZ113" i="5"/>
  <c r="GK113" i="5"/>
  <c r="GC113" i="5"/>
  <c r="FU113" i="5"/>
  <c r="II113" i="5"/>
  <c r="IB113" i="5"/>
  <c r="HU113" i="5"/>
  <c r="ID113" i="5"/>
  <c r="HP113" i="5"/>
  <c r="GT113" i="5"/>
  <c r="GE113" i="5"/>
  <c r="IK113" i="5"/>
  <c r="GI113" i="5"/>
  <c r="GV113" i="5"/>
  <c r="HN113" i="5"/>
  <c r="FS113" i="5"/>
  <c r="GX113" i="5"/>
  <c r="GH113" i="5"/>
  <c r="HW113" i="5"/>
  <c r="HH113" i="5"/>
  <c r="GS113" i="5"/>
  <c r="GL113" i="5"/>
  <c r="GD113" i="5"/>
  <c r="FV113" i="5"/>
  <c r="IJ113" i="5"/>
  <c r="IC113" i="5"/>
  <c r="FX113" i="5"/>
  <c r="IF113" i="5"/>
  <c r="FP113" i="5"/>
  <c r="HJ113" i="5"/>
  <c r="GJ113" i="5"/>
  <c r="HS113" i="5"/>
  <c r="FY113" i="5"/>
  <c r="IM113" i="5"/>
  <c r="HX113" i="5"/>
  <c r="HI113" i="5"/>
  <c r="HB113" i="5"/>
  <c r="GU113" i="5"/>
  <c r="GN113" i="5"/>
  <c r="GF113" i="5"/>
  <c r="HF113" i="5"/>
  <c r="GG113" i="5"/>
  <c r="HQ113" i="5"/>
  <c r="HZ113" i="5"/>
  <c r="GQ113" i="5"/>
  <c r="GA113" i="5"/>
  <c r="IN113" i="5"/>
  <c r="HY113" i="5"/>
  <c r="HR113" i="5"/>
  <c r="HK113" i="5"/>
  <c r="HD113" i="5"/>
  <c r="GW113" i="5"/>
  <c r="HV113" i="5"/>
  <c r="IG113" i="5"/>
  <c r="HE113" i="5"/>
  <c r="FN83" i="5"/>
  <c r="FN98" i="5"/>
  <c r="FN113" i="5"/>
  <c r="FN99" i="5"/>
  <c r="R10" i="5"/>
  <c r="D10" i="5"/>
  <c r="E9" i="5"/>
  <c r="G9" i="5"/>
  <c r="T9" i="5"/>
  <c r="F9" i="5"/>
  <c r="S9" i="5"/>
  <c r="L9" i="5"/>
  <c r="R48" i="5"/>
  <c r="R45" i="5"/>
  <c r="R24" i="5"/>
  <c r="K48" i="5"/>
  <c r="G47" i="5"/>
  <c r="K47" i="5"/>
  <c r="K33" i="5"/>
  <c r="K23" i="5"/>
  <c r="FS110" i="5" l="1"/>
  <c r="IE110" i="5"/>
  <c r="HQ110" i="5"/>
  <c r="HB110" i="5"/>
  <c r="GO110" i="5"/>
  <c r="GM110" i="5"/>
  <c r="IJ110" i="5"/>
  <c r="GR110" i="5"/>
  <c r="HK110" i="5"/>
  <c r="IF110" i="5"/>
  <c r="GA110" i="5"/>
  <c r="IM110" i="5"/>
  <c r="HY110" i="5"/>
  <c r="HJ110" i="5"/>
  <c r="GW110" i="5"/>
  <c r="HC110" i="5"/>
  <c r="GP110" i="5"/>
  <c r="HH110" i="5"/>
  <c r="IA110" i="5"/>
  <c r="FR110" i="5"/>
  <c r="GI110" i="5"/>
  <c r="FU110" i="5"/>
  <c r="IG110" i="5"/>
  <c r="HR110" i="5"/>
  <c r="HE110" i="5"/>
  <c r="HS110" i="5"/>
  <c r="HV110" i="5"/>
  <c r="HX110" i="5"/>
  <c r="HL110" i="5"/>
  <c r="GH110" i="5"/>
  <c r="GQ110" i="5"/>
  <c r="GC110" i="5"/>
  <c r="FN110" i="5"/>
  <c r="HZ110" i="5"/>
  <c r="HM110" i="5"/>
  <c r="II110" i="5"/>
  <c r="IL110" i="5"/>
  <c r="IN110" i="5"/>
  <c r="FP110" i="5"/>
  <c r="GX110" i="5"/>
  <c r="GY110" i="5"/>
  <c r="GK110" i="5"/>
  <c r="FV110" i="5"/>
  <c r="IH110" i="5"/>
  <c r="HU110" i="5"/>
  <c r="FX110" i="5"/>
  <c r="FZ110" i="5"/>
  <c r="GJ110" i="5"/>
  <c r="GF110" i="5"/>
  <c r="HN110" i="5"/>
  <c r="HG110" i="5"/>
  <c r="GS110" i="5"/>
  <c r="GD110" i="5"/>
  <c r="FQ110" i="5"/>
  <c r="IC110" i="5"/>
  <c r="GN110" i="5"/>
  <c r="HF110" i="5"/>
  <c r="FO110" i="5"/>
  <c r="GV110" i="5"/>
  <c r="ID110" i="5"/>
  <c r="HO110" i="5"/>
  <c r="HA110" i="5"/>
  <c r="GL110" i="5"/>
  <c r="FY110" i="5"/>
  <c r="IK110" i="5"/>
  <c r="HD110" i="5"/>
  <c r="HP110" i="5"/>
  <c r="GE110" i="5"/>
  <c r="IB110" i="5"/>
  <c r="FT110" i="5"/>
  <c r="HW110" i="5"/>
  <c r="HI110" i="5"/>
  <c r="GT110" i="5"/>
  <c r="GG110" i="5"/>
  <c r="FW110" i="5"/>
  <c r="HT110" i="5"/>
  <c r="GB110" i="5"/>
  <c r="GU110" i="5"/>
  <c r="GZ110" i="5"/>
  <c r="FU114" i="5"/>
  <c r="IG114" i="5"/>
  <c r="HZ114" i="5"/>
  <c r="HK114" i="5"/>
  <c r="GV114" i="5"/>
  <c r="GG114" i="5"/>
  <c r="FR114" i="5"/>
  <c r="ID114" i="5"/>
  <c r="HO114" i="5"/>
  <c r="HX114" i="5"/>
  <c r="FP114" i="5"/>
  <c r="GQ114" i="5"/>
  <c r="GC114" i="5"/>
  <c r="FV114" i="5"/>
  <c r="IH114" i="5"/>
  <c r="HS114" i="5"/>
  <c r="HD114" i="5"/>
  <c r="GO114" i="5"/>
  <c r="FZ114" i="5"/>
  <c r="IL114" i="5"/>
  <c r="HW114" i="5"/>
  <c r="GJ114" i="5"/>
  <c r="GX114" i="5"/>
  <c r="GM114" i="5"/>
  <c r="GK114" i="5"/>
  <c r="GD114" i="5"/>
  <c r="FO114" i="5"/>
  <c r="IA114" i="5"/>
  <c r="HL114" i="5"/>
  <c r="GW114" i="5"/>
  <c r="GH114" i="5"/>
  <c r="FS114" i="5"/>
  <c r="IE114" i="5"/>
  <c r="FT114" i="5"/>
  <c r="HA114" i="5"/>
  <c r="IJ114" i="5"/>
  <c r="GS114" i="5"/>
  <c r="GL114" i="5"/>
  <c r="FW114" i="5"/>
  <c r="II114" i="5"/>
  <c r="HT114" i="5"/>
  <c r="HE114" i="5"/>
  <c r="GP114" i="5"/>
  <c r="GA114" i="5"/>
  <c r="IM114" i="5"/>
  <c r="IF114" i="5"/>
  <c r="IB114" i="5"/>
  <c r="GB114" i="5"/>
  <c r="FX114" i="5"/>
  <c r="IN114" i="5"/>
  <c r="GE114" i="5"/>
  <c r="HM114" i="5"/>
  <c r="GR114" i="5"/>
  <c r="HU114" i="5"/>
  <c r="HQ114" i="5"/>
  <c r="HJ114" i="5"/>
  <c r="GU114" i="5"/>
  <c r="GF114" i="5"/>
  <c r="FQ114" i="5"/>
  <c r="IC114" i="5"/>
  <c r="HN114" i="5"/>
  <c r="GY114" i="5"/>
  <c r="HH114" i="5"/>
  <c r="GI114" i="5"/>
  <c r="HI114" i="5"/>
  <c r="HF114" i="5"/>
  <c r="HY114" i="5"/>
  <c r="HR114" i="5"/>
  <c r="HC114" i="5"/>
  <c r="GN114" i="5"/>
  <c r="FY114" i="5"/>
  <c r="IK114" i="5"/>
  <c r="HV114" i="5"/>
  <c r="HG114" i="5"/>
  <c r="HP114" i="5"/>
  <c r="GT114" i="5"/>
  <c r="HB114" i="5"/>
  <c r="GZ114" i="5"/>
  <c r="GJ69" i="5"/>
  <c r="FU69" i="5"/>
  <c r="IG69" i="5"/>
  <c r="HZ69" i="5"/>
  <c r="HK69" i="5"/>
  <c r="GV69" i="5"/>
  <c r="GG69" i="5"/>
  <c r="GQ69" i="5"/>
  <c r="FZ69" i="5"/>
  <c r="GI69" i="5"/>
  <c r="HF69" i="5"/>
  <c r="FR69" i="5"/>
  <c r="GT69" i="5"/>
  <c r="ID69" i="5"/>
  <c r="FX69" i="5"/>
  <c r="GR69" i="5"/>
  <c r="GC69" i="5"/>
  <c r="FV69" i="5"/>
  <c r="IH69" i="5"/>
  <c r="HS69" i="5"/>
  <c r="HD69" i="5"/>
  <c r="GO69" i="5"/>
  <c r="HW69" i="5"/>
  <c r="GP69" i="5"/>
  <c r="HI69" i="5"/>
  <c r="GZ69" i="5"/>
  <c r="GK69" i="5"/>
  <c r="GD69" i="5"/>
  <c r="FO69" i="5"/>
  <c r="IA69" i="5"/>
  <c r="HL69" i="5"/>
  <c r="IL69" i="5"/>
  <c r="HO69" i="5"/>
  <c r="HP69" i="5"/>
  <c r="HM69" i="5"/>
  <c r="HX69" i="5"/>
  <c r="HU69" i="5"/>
  <c r="HH69" i="5"/>
  <c r="GS69" i="5"/>
  <c r="GL69" i="5"/>
  <c r="FW69" i="5"/>
  <c r="II69" i="5"/>
  <c r="HT69" i="5"/>
  <c r="HE69" i="5"/>
  <c r="GX69" i="5"/>
  <c r="GA69" i="5"/>
  <c r="HV69" i="5"/>
  <c r="IB69" i="5"/>
  <c r="FS69" i="5"/>
  <c r="GE69" i="5"/>
  <c r="GM69" i="5"/>
  <c r="FT69" i="5"/>
  <c r="IF69" i="5"/>
  <c r="HQ69" i="5"/>
  <c r="HJ69" i="5"/>
  <c r="GU69" i="5"/>
  <c r="GF69" i="5"/>
  <c r="FQ69" i="5"/>
  <c r="IC69" i="5"/>
  <c r="GY69" i="5"/>
  <c r="GH69" i="5"/>
  <c r="FP69" i="5"/>
  <c r="HB69" i="5"/>
  <c r="IM69" i="5"/>
  <c r="GB69" i="5"/>
  <c r="IN69" i="5"/>
  <c r="HY69" i="5"/>
  <c r="HR69" i="5"/>
  <c r="HC69" i="5"/>
  <c r="GN69" i="5"/>
  <c r="FY69" i="5"/>
  <c r="IK69" i="5"/>
  <c r="IE69" i="5"/>
  <c r="HN69" i="5"/>
  <c r="GW69" i="5"/>
  <c r="HA69" i="5"/>
  <c r="HG69" i="5"/>
  <c r="IJ69" i="5"/>
  <c r="GH84" i="5"/>
  <c r="GQ84" i="5"/>
  <c r="GZ84" i="5"/>
  <c r="GC84" i="5"/>
  <c r="GU84" i="5"/>
  <c r="HL84" i="5"/>
  <c r="HW84" i="5"/>
  <c r="IF84" i="5"/>
  <c r="GO84" i="5"/>
  <c r="FY84" i="5"/>
  <c r="HA84" i="5"/>
  <c r="GP84" i="5"/>
  <c r="GY84" i="5"/>
  <c r="HH84" i="5"/>
  <c r="GS84" i="5"/>
  <c r="HK84" i="5"/>
  <c r="HV84" i="5"/>
  <c r="IE84" i="5"/>
  <c r="IN84" i="5"/>
  <c r="II84" i="5"/>
  <c r="IA84" i="5"/>
  <c r="IJ84" i="5"/>
  <c r="GX84" i="5"/>
  <c r="HG84" i="5"/>
  <c r="FV84" i="5"/>
  <c r="HI84" i="5"/>
  <c r="HU84" i="5"/>
  <c r="ID84" i="5"/>
  <c r="IM84" i="5"/>
  <c r="FW84" i="5"/>
  <c r="HD84" i="5"/>
  <c r="GN84" i="5"/>
  <c r="GT84" i="5"/>
  <c r="HS84" i="5"/>
  <c r="HF84" i="5"/>
  <c r="HO84" i="5"/>
  <c r="GD84" i="5"/>
  <c r="HT84" i="5"/>
  <c r="IC84" i="5"/>
  <c r="IL84" i="5"/>
  <c r="FU84" i="5"/>
  <c r="GM84" i="5"/>
  <c r="HE84" i="5"/>
  <c r="IH84" i="5"/>
  <c r="HN84" i="5"/>
  <c r="FT84" i="5"/>
  <c r="GL84" i="5"/>
  <c r="IB84" i="5"/>
  <c r="IK84" i="5"/>
  <c r="FQ84" i="5"/>
  <c r="GK84" i="5"/>
  <c r="HC84" i="5"/>
  <c r="HR84" i="5"/>
  <c r="GG84" i="5"/>
  <c r="FR84" i="5"/>
  <c r="GA84" i="5"/>
  <c r="GJ84" i="5"/>
  <c r="HB84" i="5"/>
  <c r="FO84" i="5"/>
  <c r="GF84" i="5"/>
  <c r="GW84" i="5"/>
  <c r="HP84" i="5"/>
  <c r="HY84" i="5"/>
  <c r="FX84" i="5"/>
  <c r="FS84" i="5"/>
  <c r="FP84" i="5"/>
  <c r="FZ84" i="5"/>
  <c r="GI84" i="5"/>
  <c r="GR84" i="5"/>
  <c r="HJ84" i="5"/>
  <c r="GE84" i="5"/>
  <c r="GV84" i="5"/>
  <c r="HM84" i="5"/>
  <c r="HX84" i="5"/>
  <c r="IG84" i="5"/>
  <c r="HZ84" i="5"/>
  <c r="GB84" i="5"/>
  <c r="HQ84" i="5"/>
  <c r="FR68" i="5"/>
  <c r="FR143" i="5" s="1"/>
  <c r="FZ68" i="5"/>
  <c r="FZ138" i="5" s="1"/>
  <c r="GH68" i="5"/>
  <c r="GH138" i="5" s="1"/>
  <c r="GP68" i="5"/>
  <c r="GP144" i="5" s="1"/>
  <c r="GX68" i="5"/>
  <c r="GX144" i="5" s="1"/>
  <c r="HF68" i="5"/>
  <c r="HF143" i="5" s="1"/>
  <c r="HN68" i="5"/>
  <c r="HN144" i="5" s="1"/>
  <c r="HV68" i="5"/>
  <c r="HV140" i="5" s="1"/>
  <c r="ID68" i="5"/>
  <c r="ID139" i="5" s="1"/>
  <c r="IL68" i="5"/>
  <c r="IL140" i="5" s="1"/>
  <c r="FS68" i="5"/>
  <c r="FS138" i="5" s="1"/>
  <c r="GA68" i="5"/>
  <c r="GA143" i="5" s="1"/>
  <c r="GI68" i="5"/>
  <c r="GI143" i="5" s="1"/>
  <c r="GQ68" i="5"/>
  <c r="GQ144" i="5" s="1"/>
  <c r="GY68" i="5"/>
  <c r="GY138" i="5" s="1"/>
  <c r="HG68" i="5"/>
  <c r="HG141" i="5" s="1"/>
  <c r="HO68" i="5"/>
  <c r="HO140" i="5" s="1"/>
  <c r="HW68" i="5"/>
  <c r="HW141" i="5" s="1"/>
  <c r="IE68" i="5"/>
  <c r="IE138" i="5" s="1"/>
  <c r="IM68" i="5"/>
  <c r="IM143" i="5" s="1"/>
  <c r="FT68" i="5"/>
  <c r="FT144" i="5" s="1"/>
  <c r="GB68" i="5"/>
  <c r="GB141" i="5" s="1"/>
  <c r="GJ68" i="5"/>
  <c r="GJ138" i="5" s="1"/>
  <c r="GR68" i="5"/>
  <c r="GR140" i="5" s="1"/>
  <c r="GZ68" i="5"/>
  <c r="GZ140" i="5" s="1"/>
  <c r="HH68" i="5"/>
  <c r="HH141" i="5" s="1"/>
  <c r="HP68" i="5"/>
  <c r="HP136" i="5" s="1"/>
  <c r="HX68" i="5"/>
  <c r="HX142" i="5" s="1"/>
  <c r="IF68" i="5"/>
  <c r="IF135" i="5" s="1"/>
  <c r="IN68" i="5"/>
  <c r="IN136" i="5" s="1"/>
  <c r="FU68" i="5"/>
  <c r="FU140" i="5" s="1"/>
  <c r="GC68" i="5"/>
  <c r="GC140" i="5" s="1"/>
  <c r="GK68" i="5"/>
  <c r="GS68" i="5"/>
  <c r="GS138" i="5" s="1"/>
  <c r="HA68" i="5"/>
  <c r="HA139" i="5" s="1"/>
  <c r="HI68" i="5"/>
  <c r="HI140" i="5" s="1"/>
  <c r="HQ68" i="5"/>
  <c r="HQ144" i="5" s="1"/>
  <c r="HY68" i="5"/>
  <c r="HY144" i="5" s="1"/>
  <c r="IG68" i="5"/>
  <c r="IG139" i="5" s="1"/>
  <c r="FV68" i="5"/>
  <c r="GD68" i="5"/>
  <c r="GD141" i="5" s="1"/>
  <c r="GL68" i="5"/>
  <c r="GL139" i="5" s="1"/>
  <c r="GT68" i="5"/>
  <c r="GT138" i="5" s="1"/>
  <c r="HB68" i="5"/>
  <c r="HB139" i="5" s="1"/>
  <c r="HJ68" i="5"/>
  <c r="HJ139" i="5" s="1"/>
  <c r="HR68" i="5"/>
  <c r="HR138" i="5" s="1"/>
  <c r="HZ68" i="5"/>
  <c r="HZ136" i="5" s="1"/>
  <c r="IH68" i="5"/>
  <c r="IH135" i="5" s="1"/>
  <c r="FO68" i="5"/>
  <c r="FO138" i="5" s="1"/>
  <c r="FW68" i="5"/>
  <c r="FW138" i="5" s="1"/>
  <c r="GE68" i="5"/>
  <c r="GE139" i="5" s="1"/>
  <c r="GM68" i="5"/>
  <c r="GM139" i="5" s="1"/>
  <c r="GU68" i="5"/>
  <c r="GU140" i="5" s="1"/>
  <c r="HC68" i="5"/>
  <c r="HC141" i="5" s="1"/>
  <c r="HK68" i="5"/>
  <c r="HK139" i="5" s="1"/>
  <c r="HS68" i="5"/>
  <c r="HS139" i="5" s="1"/>
  <c r="IA68" i="5"/>
  <c r="IA140" i="5" s="1"/>
  <c r="II68" i="5"/>
  <c r="II140" i="5" s="1"/>
  <c r="FY68" i="5"/>
  <c r="FY139" i="5" s="1"/>
  <c r="HE68" i="5"/>
  <c r="HE140" i="5" s="1"/>
  <c r="IK68" i="5"/>
  <c r="IK140" i="5" s="1"/>
  <c r="GF68" i="5"/>
  <c r="GF143" i="5" s="1"/>
  <c r="HL68" i="5"/>
  <c r="HL143" i="5" s="1"/>
  <c r="GG68" i="5"/>
  <c r="GG144" i="5" s="1"/>
  <c r="HM68" i="5"/>
  <c r="HM144" i="5" s="1"/>
  <c r="GN68" i="5"/>
  <c r="GN140" i="5" s="1"/>
  <c r="HT68" i="5"/>
  <c r="HT139" i="5" s="1"/>
  <c r="GO68" i="5"/>
  <c r="GO141" i="5" s="1"/>
  <c r="HU68" i="5"/>
  <c r="HU143" i="5" s="1"/>
  <c r="FP68" i="5"/>
  <c r="FP143" i="5" s="1"/>
  <c r="GV68" i="5"/>
  <c r="GV138" i="5" s="1"/>
  <c r="IB68" i="5"/>
  <c r="IB140" i="5" s="1"/>
  <c r="HD68" i="5"/>
  <c r="HD140" i="5" s="1"/>
  <c r="IC68" i="5"/>
  <c r="IC141" i="5" s="1"/>
  <c r="IJ68" i="5"/>
  <c r="IJ142" i="5" s="1"/>
  <c r="FQ68" i="5"/>
  <c r="FQ140" i="5" s="1"/>
  <c r="FX68" i="5"/>
  <c r="GW68" i="5"/>
  <c r="GW138" i="5" s="1"/>
  <c r="CO114" i="5"/>
  <c r="DN114" i="5"/>
  <c r="DA114" i="5"/>
  <c r="CM114" i="5"/>
  <c r="CJ114" i="5"/>
  <c r="CW114" i="5"/>
  <c r="CU114" i="5"/>
  <c r="DP114" i="5"/>
  <c r="DE114" i="5"/>
  <c r="CQ114" i="5"/>
  <c r="DQ114" i="5"/>
  <c r="DC114" i="5"/>
  <c r="CN114" i="5"/>
  <c r="DB114" i="5"/>
  <c r="DM114" i="5"/>
  <c r="CY114" i="5"/>
  <c r="CL114" i="5"/>
  <c r="DK114" i="5"/>
  <c r="DT114" i="5"/>
  <c r="DO114" i="5"/>
  <c r="DU114" i="5"/>
  <c r="DG114" i="5"/>
  <c r="CT114" i="5"/>
  <c r="DS114" i="5"/>
  <c r="CR114" i="5"/>
  <c r="CP114" i="5"/>
  <c r="CV114" i="5"/>
  <c r="DD114" i="5"/>
  <c r="CX114" i="5"/>
  <c r="CK114" i="5"/>
  <c r="DJ114" i="5"/>
  <c r="DH114" i="5"/>
  <c r="CZ114" i="5"/>
  <c r="DI114" i="5"/>
  <c r="DF114" i="5"/>
  <c r="CS114" i="5"/>
  <c r="DR114" i="5"/>
  <c r="DL114" i="5"/>
  <c r="DV114" i="5"/>
  <c r="IO68" i="5"/>
  <c r="FN84" i="5"/>
  <c r="AG68" i="5"/>
  <c r="CD68" i="5"/>
  <c r="BZ68" i="5"/>
  <c r="CA68" i="5"/>
  <c r="CB68" i="5"/>
  <c r="CC68" i="5"/>
  <c r="CE68" i="5"/>
  <c r="FN114" i="5"/>
  <c r="AH68" i="5"/>
  <c r="FN69" i="5"/>
  <c r="FN68" i="5"/>
  <c r="FN143" i="5" s="1"/>
  <c r="N59" i="5"/>
  <c r="N48" i="5"/>
  <c r="N47" i="5"/>
  <c r="N33" i="5"/>
  <c r="N45" i="5"/>
  <c r="N23" i="5"/>
  <c r="N34" i="5"/>
  <c r="G33" i="5"/>
  <c r="N31" i="5"/>
  <c r="N24" i="5"/>
  <c r="N21" i="5"/>
  <c r="N9" i="5"/>
  <c r="L47" i="5"/>
  <c r="K59" i="5"/>
  <c r="D48" i="5"/>
  <c r="M47" i="5"/>
  <c r="E47" i="5"/>
  <c r="K45" i="5"/>
  <c r="K34" i="5"/>
  <c r="F33" i="5"/>
  <c r="D34" i="5"/>
  <c r="E33" i="5"/>
  <c r="M33" i="5"/>
  <c r="L33" i="5"/>
  <c r="K24" i="5"/>
  <c r="K31" i="5"/>
  <c r="D24" i="5"/>
  <c r="F23" i="5"/>
  <c r="M23" i="5"/>
  <c r="G23" i="5"/>
  <c r="L23" i="5"/>
  <c r="E23" i="5"/>
  <c r="M9" i="5"/>
  <c r="K9" i="5"/>
  <c r="CR68" i="5" s="1"/>
  <c r="D47" i="5"/>
  <c r="D7" i="5"/>
  <c r="D33" i="5"/>
  <c r="D23" i="5"/>
  <c r="D9" i="5"/>
  <c r="D11" i="20"/>
  <c r="D120" i="20" s="1"/>
  <c r="E158" i="16"/>
  <c r="D158" i="16"/>
  <c r="E147" i="16"/>
  <c r="D147" i="16"/>
  <c r="E144" i="16"/>
  <c r="D144" i="16"/>
  <c r="E133" i="16"/>
  <c r="D133" i="16"/>
  <c r="E130" i="16"/>
  <c r="D130" i="16"/>
  <c r="E119" i="16"/>
  <c r="D119" i="16"/>
  <c r="D116" i="16"/>
  <c r="E116" i="16"/>
  <c r="E105" i="16"/>
  <c r="D105" i="16"/>
  <c r="D146" i="16"/>
  <c r="D132" i="16"/>
  <c r="D118" i="16"/>
  <c r="D104" i="16"/>
  <c r="D76" i="2"/>
  <c r="D65" i="2"/>
  <c r="F93" i="2"/>
  <c r="D94" i="2"/>
  <c r="D96" i="2"/>
  <c r="D95" i="2"/>
  <c r="G93" i="2"/>
  <c r="E93" i="2"/>
  <c r="D93" i="2"/>
  <c r="D91" i="2"/>
  <c r="D89" i="2"/>
  <c r="E88" i="2"/>
  <c r="D90" i="2"/>
  <c r="G88" i="2"/>
  <c r="G83" i="2"/>
  <c r="F88" i="2"/>
  <c r="E83" i="2"/>
  <c r="D84" i="2"/>
  <c r="D86" i="2"/>
  <c r="D85" i="2"/>
  <c r="F83" i="2"/>
  <c r="D88" i="2"/>
  <c r="D83" i="2"/>
  <c r="D80" i="2"/>
  <c r="D81" i="2"/>
  <c r="D79" i="2"/>
  <c r="G78" i="2"/>
  <c r="E78" i="2"/>
  <c r="F78" i="2"/>
  <c r="D78" i="2"/>
  <c r="F66" i="2"/>
  <c r="F63" i="2"/>
  <c r="F65" i="2"/>
  <c r="F64" i="2"/>
  <c r="F71" i="2"/>
  <c r="F70" i="2"/>
  <c r="F69" i="2"/>
  <c r="F68" i="2"/>
  <c r="F67" i="2"/>
  <c r="E66" i="2"/>
  <c r="E65" i="2"/>
  <c r="E71" i="2"/>
  <c r="E64" i="2"/>
  <c r="E70" i="2"/>
  <c r="E69" i="2"/>
  <c r="E68" i="2"/>
  <c r="E67" i="2"/>
  <c r="D64" i="2"/>
  <c r="D70" i="2"/>
  <c r="D69" i="2"/>
  <c r="D68" i="2"/>
  <c r="D71" i="2"/>
  <c r="D67" i="2"/>
  <c r="D66" i="2"/>
  <c r="E63" i="2"/>
  <c r="D63" i="2"/>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D56" i="20"/>
  <c r="E11" i="20"/>
  <c r="E120" i="20" s="1"/>
  <c r="F11" i="20"/>
  <c r="F120" i="20" s="1"/>
  <c r="G11" i="20"/>
  <c r="G120" i="20" s="1"/>
  <c r="H11" i="20"/>
  <c r="H120" i="20" s="1"/>
  <c r="I11" i="20"/>
  <c r="I120" i="20" s="1"/>
  <c r="J11" i="20"/>
  <c r="J120" i="20" s="1"/>
  <c r="K11" i="20"/>
  <c r="K120" i="20" s="1"/>
  <c r="L11" i="20"/>
  <c r="L120" i="20" s="1"/>
  <c r="M11" i="20"/>
  <c r="M120" i="20" s="1"/>
  <c r="N11" i="20"/>
  <c r="N120" i="20" s="1"/>
  <c r="O11" i="20"/>
  <c r="O120" i="20" s="1"/>
  <c r="P11" i="20"/>
  <c r="P120" i="20" s="1"/>
  <c r="Q11" i="20"/>
  <c r="Q120" i="20" s="1"/>
  <c r="R11" i="20"/>
  <c r="R120" i="20" s="1"/>
  <c r="S11" i="20"/>
  <c r="S120" i="20" s="1"/>
  <c r="T11" i="20"/>
  <c r="T120" i="20" s="1"/>
  <c r="U11" i="20"/>
  <c r="U120" i="20" s="1"/>
  <c r="V11" i="20"/>
  <c r="V120" i="20" s="1"/>
  <c r="W11" i="20"/>
  <c r="W120" i="20" s="1"/>
  <c r="X11" i="20"/>
  <c r="X120" i="20" s="1"/>
  <c r="Y11" i="20"/>
  <c r="Y120" i="20" s="1"/>
  <c r="Z11" i="20"/>
  <c r="Z120" i="20" s="1"/>
  <c r="AA11" i="20"/>
  <c r="AA120" i="20" s="1"/>
  <c r="AB11" i="20"/>
  <c r="AB120" i="20" s="1"/>
  <c r="AC11" i="20"/>
  <c r="AC120" i="20" s="1"/>
  <c r="AD11" i="20"/>
  <c r="AD120" i="20" s="1"/>
  <c r="AE11" i="20"/>
  <c r="AE120" i="20" s="1"/>
  <c r="AF11" i="20"/>
  <c r="AF120" i="20" s="1"/>
  <c r="AG11" i="20"/>
  <c r="AG120" i="20" s="1"/>
  <c r="AH11" i="20"/>
  <c r="AH120" i="20" s="1"/>
  <c r="AI11" i="20"/>
  <c r="AI120" i="20" s="1"/>
  <c r="AJ11" i="20"/>
  <c r="AJ120" i="20" s="1"/>
  <c r="AK11" i="20"/>
  <c r="AK120" i="20" s="1"/>
  <c r="AL11" i="20"/>
  <c r="AL120" i="20" s="1"/>
  <c r="AM11" i="20"/>
  <c r="AM120" i="20" s="1"/>
  <c r="AN11" i="20"/>
  <c r="AN120" i="20" s="1"/>
  <c r="AO11" i="20"/>
  <c r="AO120" i="20" s="1"/>
  <c r="AP11" i="20"/>
  <c r="AP120" i="20" s="1"/>
  <c r="AQ11" i="20"/>
  <c r="AQ120" i="20" s="1"/>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K158" i="16"/>
  <c r="J158" i="16"/>
  <c r="I158" i="16"/>
  <c r="H158" i="16"/>
  <c r="G158" i="16"/>
  <c r="F158" i="16"/>
  <c r="K147" i="16"/>
  <c r="J147" i="16"/>
  <c r="I147" i="16"/>
  <c r="H147" i="16"/>
  <c r="G147" i="16"/>
  <c r="F147" i="16"/>
  <c r="K144" i="16"/>
  <c r="J144" i="16"/>
  <c r="I144" i="16"/>
  <c r="H144" i="16"/>
  <c r="G144" i="16"/>
  <c r="F144" i="16"/>
  <c r="K133" i="16"/>
  <c r="J133" i="16"/>
  <c r="I133" i="16"/>
  <c r="H133" i="16"/>
  <c r="G133" i="16"/>
  <c r="F133" i="16"/>
  <c r="K130" i="16"/>
  <c r="J130" i="16"/>
  <c r="I130" i="16"/>
  <c r="H130" i="16"/>
  <c r="G130" i="16"/>
  <c r="F130" i="16"/>
  <c r="K119" i="16"/>
  <c r="J119" i="16"/>
  <c r="I119" i="16"/>
  <c r="H119" i="16"/>
  <c r="G119" i="16"/>
  <c r="F119" i="16"/>
  <c r="K116" i="16"/>
  <c r="J116" i="16"/>
  <c r="I116" i="16"/>
  <c r="H116" i="16"/>
  <c r="G116" i="16"/>
  <c r="F116" i="16"/>
  <c r="K105" i="16"/>
  <c r="J105" i="16"/>
  <c r="I105" i="16"/>
  <c r="H105" i="16"/>
  <c r="F105" i="16"/>
  <c r="E79" i="2" s="1"/>
  <c r="D9" i="16"/>
  <c r="C3" i="10"/>
  <c r="C3" i="3"/>
  <c r="D190" i="2"/>
  <c r="D183" i="2"/>
  <c r="D176" i="2"/>
  <c r="D141" i="2"/>
  <c r="D148" i="2"/>
  <c r="D155" i="2"/>
  <c r="D162" i="2"/>
  <c r="D169" i="2"/>
  <c r="D18" i="10"/>
  <c r="E18" i="10"/>
  <c r="F18" i="10"/>
  <c r="G18" i="10"/>
  <c r="H18" i="10"/>
  <c r="I18" i="10"/>
  <c r="J18" i="10"/>
  <c r="K18" i="10"/>
  <c r="L18" i="10"/>
  <c r="M18" i="10"/>
  <c r="D19" i="10"/>
  <c r="E19" i="10"/>
  <c r="F19" i="10"/>
  <c r="G19" i="10"/>
  <c r="H19" i="10"/>
  <c r="I19" i="10"/>
  <c r="J19" i="10"/>
  <c r="K19" i="10"/>
  <c r="L19" i="10"/>
  <c r="M19" i="10"/>
  <c r="D20" i="10"/>
  <c r="E20" i="10"/>
  <c r="F20" i="10"/>
  <c r="G20" i="10"/>
  <c r="H20" i="10"/>
  <c r="I20" i="10"/>
  <c r="J20" i="10"/>
  <c r="K20" i="10"/>
  <c r="L20" i="10"/>
  <c r="M20" i="10"/>
  <c r="D21" i="10"/>
  <c r="E21" i="10"/>
  <c r="F21" i="10"/>
  <c r="G21" i="10"/>
  <c r="H21" i="10"/>
  <c r="I21" i="10"/>
  <c r="J21" i="10"/>
  <c r="K21" i="10"/>
  <c r="L21" i="10"/>
  <c r="M21" i="10"/>
  <c r="D22" i="10"/>
  <c r="E22" i="10"/>
  <c r="F22" i="10"/>
  <c r="G22" i="10"/>
  <c r="H22" i="10"/>
  <c r="I22" i="10"/>
  <c r="J22" i="10"/>
  <c r="K22" i="10"/>
  <c r="L22" i="10"/>
  <c r="M22" i="10"/>
  <c r="D23" i="10"/>
  <c r="E23" i="10"/>
  <c r="F23" i="10"/>
  <c r="G23" i="10"/>
  <c r="H23" i="10"/>
  <c r="I23" i="10"/>
  <c r="J23" i="10"/>
  <c r="K23" i="10"/>
  <c r="L23" i="10"/>
  <c r="M23" i="10"/>
  <c r="D24" i="10"/>
  <c r="E24" i="10"/>
  <c r="F24" i="10"/>
  <c r="G24" i="10"/>
  <c r="H24" i="10"/>
  <c r="I24" i="10"/>
  <c r="J24" i="10"/>
  <c r="K24" i="10"/>
  <c r="L24" i="10"/>
  <c r="M24" i="10"/>
  <c r="D25" i="10"/>
  <c r="E25" i="10"/>
  <c r="F25" i="10"/>
  <c r="G25" i="10"/>
  <c r="H25" i="10"/>
  <c r="I25" i="10"/>
  <c r="J25" i="10"/>
  <c r="K25" i="10"/>
  <c r="L25" i="10"/>
  <c r="M25" i="10"/>
  <c r="D26" i="10"/>
  <c r="E26" i="10"/>
  <c r="F26" i="10"/>
  <c r="G26" i="10"/>
  <c r="H26" i="10"/>
  <c r="I26" i="10"/>
  <c r="J26" i="10"/>
  <c r="K26" i="10"/>
  <c r="L26" i="10"/>
  <c r="M26" i="10"/>
  <c r="D27" i="10"/>
  <c r="E27" i="10"/>
  <c r="F27" i="10"/>
  <c r="G27" i="10"/>
  <c r="H27" i="10"/>
  <c r="I27" i="10"/>
  <c r="J27" i="10"/>
  <c r="K27" i="10"/>
  <c r="L27" i="10"/>
  <c r="M27" i="10"/>
  <c r="D28" i="10"/>
  <c r="E28" i="10"/>
  <c r="F28" i="10"/>
  <c r="G28" i="10"/>
  <c r="H28" i="10"/>
  <c r="I28" i="10"/>
  <c r="J28" i="10"/>
  <c r="K28" i="10"/>
  <c r="L28" i="10"/>
  <c r="M28" i="10"/>
  <c r="C19" i="10"/>
  <c r="C20" i="10"/>
  <c r="C21" i="10"/>
  <c r="C22" i="10"/>
  <c r="C23" i="10"/>
  <c r="C24" i="10"/>
  <c r="C25" i="10"/>
  <c r="C26" i="10"/>
  <c r="C27" i="10"/>
  <c r="C28" i="10"/>
  <c r="C18" i="10"/>
  <c r="D3" i="10"/>
  <c r="E3" i="10"/>
  <c r="F3" i="10"/>
  <c r="G3" i="10"/>
  <c r="H3" i="10"/>
  <c r="I3" i="10"/>
  <c r="J3" i="10"/>
  <c r="K3" i="10"/>
  <c r="L3" i="10"/>
  <c r="M3" i="10"/>
  <c r="D4" i="10"/>
  <c r="E4" i="10"/>
  <c r="F4" i="10"/>
  <c r="G4" i="10"/>
  <c r="H4" i="10"/>
  <c r="I4" i="10"/>
  <c r="J4" i="10"/>
  <c r="K4" i="10"/>
  <c r="L4" i="10"/>
  <c r="M4" i="10"/>
  <c r="D5" i="10"/>
  <c r="E5" i="10"/>
  <c r="F5" i="10"/>
  <c r="G5" i="10"/>
  <c r="H5" i="10"/>
  <c r="I5" i="10"/>
  <c r="J5" i="10"/>
  <c r="K5" i="10"/>
  <c r="L5" i="10"/>
  <c r="M5" i="10"/>
  <c r="D6" i="10"/>
  <c r="E6" i="10"/>
  <c r="F6" i="10"/>
  <c r="G6" i="10"/>
  <c r="H6" i="10"/>
  <c r="I6" i="10"/>
  <c r="J6" i="10"/>
  <c r="K6" i="10"/>
  <c r="L6" i="10"/>
  <c r="M6" i="10"/>
  <c r="D7" i="10"/>
  <c r="E7" i="10"/>
  <c r="F7" i="10"/>
  <c r="G7" i="10"/>
  <c r="H7" i="10"/>
  <c r="I7" i="10"/>
  <c r="J7" i="10"/>
  <c r="K7" i="10"/>
  <c r="L7" i="10"/>
  <c r="M7" i="10"/>
  <c r="D8" i="10"/>
  <c r="E8" i="10"/>
  <c r="F8" i="10"/>
  <c r="G8" i="10"/>
  <c r="H8" i="10"/>
  <c r="I8" i="10"/>
  <c r="J8" i="10"/>
  <c r="K8" i="10"/>
  <c r="L8" i="10"/>
  <c r="M8" i="10"/>
  <c r="D9" i="10"/>
  <c r="E9" i="10"/>
  <c r="F9" i="10"/>
  <c r="G9" i="10"/>
  <c r="H9" i="10"/>
  <c r="I9" i="10"/>
  <c r="J9" i="10"/>
  <c r="K9" i="10"/>
  <c r="L9" i="10"/>
  <c r="M9" i="10"/>
  <c r="D10" i="10"/>
  <c r="E10" i="10"/>
  <c r="F10" i="10"/>
  <c r="G10" i="10"/>
  <c r="H10" i="10"/>
  <c r="I10" i="10"/>
  <c r="J10" i="10"/>
  <c r="K10" i="10"/>
  <c r="L10" i="10"/>
  <c r="M10" i="10"/>
  <c r="D11" i="10"/>
  <c r="E11" i="10"/>
  <c r="F11" i="10"/>
  <c r="G11" i="10"/>
  <c r="H11" i="10"/>
  <c r="I11" i="10"/>
  <c r="J11" i="10"/>
  <c r="K11" i="10"/>
  <c r="L11" i="10"/>
  <c r="M11" i="10"/>
  <c r="D12" i="10"/>
  <c r="E12" i="10"/>
  <c r="F12" i="10"/>
  <c r="G12" i="10"/>
  <c r="H12" i="10"/>
  <c r="I12" i="10"/>
  <c r="J12" i="10"/>
  <c r="K12" i="10"/>
  <c r="L12" i="10"/>
  <c r="M12" i="10"/>
  <c r="D13" i="10"/>
  <c r="E13" i="10"/>
  <c r="F13" i="10"/>
  <c r="G13" i="10"/>
  <c r="H13" i="10"/>
  <c r="I13" i="10"/>
  <c r="J13" i="10"/>
  <c r="K13" i="10"/>
  <c r="L13" i="10"/>
  <c r="M13" i="10"/>
  <c r="C4" i="10"/>
  <c r="C5" i="10"/>
  <c r="C6" i="10"/>
  <c r="C7" i="10"/>
  <c r="C8" i="10"/>
  <c r="C9" i="10"/>
  <c r="C10" i="10"/>
  <c r="C11" i="10"/>
  <c r="C12" i="10"/>
  <c r="C13" i="10"/>
  <c r="D13" i="3"/>
  <c r="C13" i="3"/>
  <c r="E13" i="3"/>
  <c r="F47" i="5"/>
  <c r="BL106" i="5" s="1"/>
  <c r="D21" i="5"/>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D90" i="7"/>
  <c r="CC90" i="7"/>
  <c r="CB90" i="7"/>
  <c r="CA90" i="7"/>
  <c r="BZ90" i="7"/>
  <c r="BY90" i="7"/>
  <c r="BX90" i="7"/>
  <c r="BW90" i="7"/>
  <c r="BV90" i="7"/>
  <c r="BU90" i="7"/>
  <c r="BT90" i="7"/>
  <c r="BS90" i="7"/>
  <c r="BR90" i="7"/>
  <c r="BQ90" i="7"/>
  <c r="BP90" i="7"/>
  <c r="BO90" i="7"/>
  <c r="BN90" i="7"/>
  <c r="BM90" i="7"/>
  <c r="BL90" i="7"/>
  <c r="BK90" i="7"/>
  <c r="BJ90" i="7"/>
  <c r="BI90" i="7"/>
  <c r="BH90" i="7"/>
  <c r="BG90" i="7"/>
  <c r="BF90" i="7"/>
  <c r="BE90" i="7"/>
  <c r="BD90" i="7"/>
  <c r="BC90" i="7"/>
  <c r="BB90" i="7"/>
  <c r="BA90" i="7"/>
  <c r="AZ90" i="7"/>
  <c r="AY90" i="7"/>
  <c r="AX90" i="7"/>
  <c r="AW90"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H90" i="7"/>
  <c r="G90" i="7"/>
  <c r="F90" i="7"/>
  <c r="E90" i="7"/>
  <c r="D90" i="7"/>
  <c r="C90" i="7"/>
  <c r="CD49" i="7"/>
  <c r="CC49" i="7"/>
  <c r="CB49" i="7"/>
  <c r="CA49" i="7"/>
  <c r="BZ49" i="7"/>
  <c r="BY49" i="7"/>
  <c r="BX49" i="7"/>
  <c r="BW49" i="7"/>
  <c r="BV49" i="7"/>
  <c r="BU49" i="7"/>
  <c r="BT49" i="7"/>
  <c r="BS49" i="7"/>
  <c r="BR49" i="7"/>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CD8" i="7"/>
  <c r="CC8" i="7"/>
  <c r="CB8" i="7"/>
  <c r="CA8" i="7"/>
  <c r="BZ8" i="7"/>
  <c r="BY8" i="7"/>
  <c r="BX8" i="7"/>
  <c r="BW8" i="7"/>
  <c r="BV8" i="7"/>
  <c r="BU8" i="7"/>
  <c r="BT8" i="7"/>
  <c r="BS8" i="7"/>
  <c r="BR8" i="7"/>
  <c r="BQ8" i="7"/>
  <c r="BP8" i="7"/>
  <c r="BO8" i="7"/>
  <c r="BN8" i="7"/>
  <c r="BM8" i="7"/>
  <c r="BL8" i="7"/>
  <c r="BK8" i="7"/>
  <c r="BJ8" i="7"/>
  <c r="BI8" i="7"/>
  <c r="BH8" i="7"/>
  <c r="BG8" i="7"/>
  <c r="BF8" i="7"/>
  <c r="BE8" i="7"/>
  <c r="BD8" i="7"/>
  <c r="BC8" i="7"/>
  <c r="BB8" i="7"/>
  <c r="BA8" i="7"/>
  <c r="AZ8" i="7"/>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F8" i="7"/>
  <c r="E8" i="7"/>
  <c r="D8" i="7"/>
  <c r="C8" i="7"/>
  <c r="C43" i="7" s="1"/>
  <c r="E3" i="3"/>
  <c r="D3" i="3"/>
  <c r="CD29" i="3"/>
  <c r="CC29" i="3"/>
  <c r="CB29" i="3"/>
  <c r="CA29" i="3"/>
  <c r="BZ29" i="3"/>
  <c r="BY29" i="3"/>
  <c r="BX29" i="3"/>
  <c r="BW29" i="3"/>
  <c r="BV29" i="3"/>
  <c r="BU29" i="3"/>
  <c r="BT29" i="3"/>
  <c r="BS29" i="3"/>
  <c r="BR29" i="3"/>
  <c r="BQ29" i="3"/>
  <c r="BP29" i="3"/>
  <c r="BO29" i="3"/>
  <c r="BN29" i="3"/>
  <c r="BM29" i="3"/>
  <c r="BL29" i="3"/>
  <c r="BK29" i="3"/>
  <c r="BJ29" i="3"/>
  <c r="BI29" i="3"/>
  <c r="BH29" i="3"/>
  <c r="BG29" i="3"/>
  <c r="BF29" i="3"/>
  <c r="BE29" i="3"/>
  <c r="BD29" i="3"/>
  <c r="BC29" i="3"/>
  <c r="BB29" i="3"/>
  <c r="BA29" i="3"/>
  <c r="AZ29"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T29" i="3"/>
  <c r="S29" i="3"/>
  <c r="R29" i="3"/>
  <c r="Q29" i="3"/>
  <c r="P29" i="3"/>
  <c r="O29" i="3"/>
  <c r="N29" i="3"/>
  <c r="M29" i="3"/>
  <c r="L29" i="3"/>
  <c r="K29" i="3"/>
  <c r="J29" i="3"/>
  <c r="I29" i="3"/>
  <c r="H29" i="3"/>
  <c r="G29" i="3"/>
  <c r="F29" i="3"/>
  <c r="E29" i="3"/>
  <c r="D29" i="3"/>
  <c r="C29" i="3"/>
  <c r="D19" i="3"/>
  <c r="C18" i="3"/>
  <c r="C25" i="3"/>
  <c r="E18" i="3"/>
  <c r="D18" i="3"/>
  <c r="E25" i="3"/>
  <c r="D25" i="3"/>
  <c r="C19" i="3"/>
  <c r="E19" i="3"/>
  <c r="IL139" i="5" l="1"/>
  <c r="IL141" i="5"/>
  <c r="IL136" i="5"/>
  <c r="IM138" i="5"/>
  <c r="IM141" i="5"/>
  <c r="IG141" i="5"/>
  <c r="II141" i="5"/>
  <c r="IJ140" i="5"/>
  <c r="IH138" i="5"/>
  <c r="IG137" i="5"/>
  <c r="II136" i="5"/>
  <c r="IJ135" i="5"/>
  <c r="IG136" i="5"/>
  <c r="II139" i="5"/>
  <c r="IJ138" i="5"/>
  <c r="IG135" i="5"/>
  <c r="II143" i="5"/>
  <c r="IJ141" i="5"/>
  <c r="IH141" i="5"/>
  <c r="IH143" i="5"/>
  <c r="IL135" i="5"/>
  <c r="IM135" i="5"/>
  <c r="IH142" i="5"/>
  <c r="IF134" i="5"/>
  <c r="IG142" i="5"/>
  <c r="IH137" i="5"/>
  <c r="IH134" i="5"/>
  <c r="IN143" i="5"/>
  <c r="II142" i="5"/>
  <c r="IL142" i="5"/>
  <c r="IJ136" i="5"/>
  <c r="IJ137" i="5"/>
  <c r="IM137" i="5"/>
  <c r="IK134" i="5"/>
  <c r="IF141" i="5"/>
  <c r="IN140" i="5"/>
  <c r="IG138" i="5"/>
  <c r="IH140" i="5"/>
  <c r="IN138" i="5"/>
  <c r="IN139" i="5"/>
  <c r="II138" i="5"/>
  <c r="IL138" i="5"/>
  <c r="IJ143" i="5"/>
  <c r="IM139" i="5"/>
  <c r="IM140" i="5"/>
  <c r="IK141" i="5"/>
  <c r="IF137" i="5"/>
  <c r="IK136" i="5"/>
  <c r="IG140" i="5"/>
  <c r="IH136" i="5"/>
  <c r="IN134" i="5"/>
  <c r="IN135" i="5"/>
  <c r="II134" i="5"/>
  <c r="IL134" i="5"/>
  <c r="IJ139" i="5"/>
  <c r="IM142" i="5"/>
  <c r="IM136" i="5"/>
  <c r="IK137" i="5"/>
  <c r="IF140" i="5"/>
  <c r="IN142" i="5"/>
  <c r="IK143" i="5"/>
  <c r="IK142" i="5"/>
  <c r="IF136" i="5"/>
  <c r="IG143" i="5"/>
  <c r="IH139" i="5"/>
  <c r="IN141" i="5"/>
  <c r="II137" i="5"/>
  <c r="II135" i="5"/>
  <c r="IL137" i="5"/>
  <c r="IJ134" i="5"/>
  <c r="IM134" i="5"/>
  <c r="IK139" i="5"/>
  <c r="IK138" i="5"/>
  <c r="IF143" i="5"/>
  <c r="IG134" i="5"/>
  <c r="IN137" i="5"/>
  <c r="IL143" i="5"/>
  <c r="IK135" i="5"/>
  <c r="IF142" i="5"/>
  <c r="IF139" i="5"/>
  <c r="IO135" i="5"/>
  <c r="IO142" i="5"/>
  <c r="IO139" i="5"/>
  <c r="IO140" i="5"/>
  <c r="IO143" i="5"/>
  <c r="IO136" i="5"/>
  <c r="IO134" i="5"/>
  <c r="IO137" i="5"/>
  <c r="IO138" i="5"/>
  <c r="IO141" i="5"/>
  <c r="IF138" i="5"/>
  <c r="IC133" i="5"/>
  <c r="HZ134" i="5"/>
  <c r="ID137" i="5"/>
  <c r="HU133" i="5"/>
  <c r="HW133" i="5"/>
  <c r="IA133" i="5"/>
  <c r="HY133" i="5"/>
  <c r="HZ133" i="5"/>
  <c r="HX133" i="5"/>
  <c r="HV133" i="5"/>
  <c r="IE133" i="5"/>
  <c r="IB136" i="5"/>
  <c r="ID133" i="5"/>
  <c r="IB133" i="5"/>
  <c r="HW135" i="5"/>
  <c r="IE134" i="5"/>
  <c r="IA137" i="5"/>
  <c r="HT136" i="5"/>
  <c r="IC137" i="5"/>
  <c r="IE137" i="5"/>
  <c r="HV136" i="5"/>
  <c r="ID135" i="5"/>
  <c r="IA135" i="5"/>
  <c r="HT134" i="5"/>
  <c r="IC136" i="5"/>
  <c r="HX136" i="5"/>
  <c r="IE135" i="5"/>
  <c r="HV134" i="5"/>
  <c r="IC134" i="5"/>
  <c r="HX134" i="5"/>
  <c r="HV137" i="5"/>
  <c r="HY136" i="5"/>
  <c r="IB137" i="5"/>
  <c r="IA136" i="5"/>
  <c r="HU135" i="5"/>
  <c r="IC135" i="5"/>
  <c r="HX137" i="5"/>
  <c r="HZ137" i="5"/>
  <c r="HV135" i="5"/>
  <c r="HY134" i="5"/>
  <c r="IB135" i="5"/>
  <c r="IA134" i="5"/>
  <c r="HU136" i="5"/>
  <c r="HW136" i="5"/>
  <c r="HZ135" i="5"/>
  <c r="HY135" i="5"/>
  <c r="HT133" i="5"/>
  <c r="HT137" i="5"/>
  <c r="HU137" i="5"/>
  <c r="HW134" i="5"/>
  <c r="HX135" i="5"/>
  <c r="ID136" i="5"/>
  <c r="IB134" i="5"/>
  <c r="HT135" i="5"/>
  <c r="HU134" i="5"/>
  <c r="HW137" i="5"/>
  <c r="IE136" i="5"/>
  <c r="ID134" i="5"/>
  <c r="HY137" i="5"/>
  <c r="HN136" i="5"/>
  <c r="HO137" i="5"/>
  <c r="HP134" i="5"/>
  <c r="HJ134" i="5"/>
  <c r="HM136" i="5"/>
  <c r="HG136" i="5"/>
  <c r="HQ135" i="5"/>
  <c r="HN133" i="5"/>
  <c r="HH134" i="5"/>
  <c r="HR133" i="5"/>
  <c r="HI133" i="5"/>
  <c r="HO133" i="5"/>
  <c r="HJ133" i="5"/>
  <c r="HS133" i="5"/>
  <c r="HH133" i="5"/>
  <c r="HQ133" i="5"/>
  <c r="HL133" i="5"/>
  <c r="HM133" i="5"/>
  <c r="HP133" i="5"/>
  <c r="HN135" i="5"/>
  <c r="HS134" i="5"/>
  <c r="HP137" i="5"/>
  <c r="HJ137" i="5"/>
  <c r="HM134" i="5"/>
  <c r="HG135" i="5"/>
  <c r="HL135" i="5"/>
  <c r="HH137" i="5"/>
  <c r="HN134" i="5"/>
  <c r="HS137" i="5"/>
  <c r="HP135" i="5"/>
  <c r="HJ135" i="5"/>
  <c r="HK137" i="5"/>
  <c r="HG134" i="5"/>
  <c r="HH135" i="5"/>
  <c r="HN137" i="5"/>
  <c r="HS135" i="5"/>
  <c r="HR136" i="5"/>
  <c r="HJ136" i="5"/>
  <c r="HK135" i="5"/>
  <c r="HG137" i="5"/>
  <c r="HL134" i="5"/>
  <c r="HI134" i="5"/>
  <c r="HO135" i="5"/>
  <c r="HR134" i="5"/>
  <c r="HK134" i="5"/>
  <c r="HL137" i="5"/>
  <c r="HI137" i="5"/>
  <c r="HS136" i="5"/>
  <c r="HR137" i="5"/>
  <c r="HM135" i="5"/>
  <c r="HK133" i="5"/>
  <c r="HQ136" i="5"/>
  <c r="HL136" i="5"/>
  <c r="HO136" i="5"/>
  <c r="HR135" i="5"/>
  <c r="HK136" i="5"/>
  <c r="HQ134" i="5"/>
  <c r="HI136" i="5"/>
  <c r="HO134" i="5"/>
  <c r="HM137" i="5"/>
  <c r="HG133" i="5"/>
  <c r="HQ137" i="5"/>
  <c r="HH136" i="5"/>
  <c r="HI135" i="5"/>
  <c r="AK121" i="5"/>
  <c r="T121" i="5"/>
  <c r="K119" i="5"/>
  <c r="AX120" i="5"/>
  <c r="Z121" i="5"/>
  <c r="J119" i="5"/>
  <c r="L120" i="5"/>
  <c r="AG120" i="5"/>
  <c r="I121" i="5"/>
  <c r="E119" i="5"/>
  <c r="S120" i="5"/>
  <c r="X121" i="5"/>
  <c r="AC119" i="5"/>
  <c r="AQ120" i="5"/>
  <c r="P121" i="5"/>
  <c r="AM120" i="5"/>
  <c r="O121" i="5"/>
  <c r="M119" i="5"/>
  <c r="AD120" i="5"/>
  <c r="F121" i="5"/>
  <c r="AH121" i="5"/>
  <c r="AK120" i="5"/>
  <c r="T120" i="5"/>
  <c r="AX119" i="5"/>
  <c r="Z120" i="5"/>
  <c r="AS121" i="5"/>
  <c r="L119" i="5"/>
  <c r="AW121" i="5"/>
  <c r="AG119" i="5"/>
  <c r="I120" i="5"/>
  <c r="AJ121" i="5"/>
  <c r="S119" i="5"/>
  <c r="X120" i="5"/>
  <c r="AQ119" i="5"/>
  <c r="P120" i="5"/>
  <c r="AM119" i="5"/>
  <c r="O120" i="5"/>
  <c r="AR121" i="5"/>
  <c r="AT121" i="5"/>
  <c r="AD119" i="5"/>
  <c r="F120" i="5"/>
  <c r="AB120" i="5"/>
  <c r="G119" i="5"/>
  <c r="AL120" i="5"/>
  <c r="AK119" i="5"/>
  <c r="U121" i="5"/>
  <c r="T119" i="5"/>
  <c r="AP121" i="5"/>
  <c r="Z119" i="5"/>
  <c r="AS120" i="5"/>
  <c r="AW120" i="5"/>
  <c r="Y121" i="5"/>
  <c r="I119" i="5"/>
  <c r="AJ120" i="5"/>
  <c r="X119" i="5"/>
  <c r="P119" i="5"/>
  <c r="AE121" i="5"/>
  <c r="O119" i="5"/>
  <c r="AR120" i="5"/>
  <c r="AN121" i="5"/>
  <c r="AT120" i="5"/>
  <c r="V121" i="5"/>
  <c r="F119" i="5"/>
  <c r="R119" i="5"/>
  <c r="AO120" i="5"/>
  <c r="AI120" i="5"/>
  <c r="N121" i="5"/>
  <c r="D122" i="5"/>
  <c r="U120" i="5"/>
  <c r="AY121" i="5"/>
  <c r="AP120" i="5"/>
  <c r="R121" i="5"/>
  <c r="AS119" i="5"/>
  <c r="AW119" i="5"/>
  <c r="Y120" i="5"/>
  <c r="AJ119" i="5"/>
  <c r="AE120" i="5"/>
  <c r="G121" i="5"/>
  <c r="AR119" i="5"/>
  <c r="AN120" i="5"/>
  <c r="AT119" i="5"/>
  <c r="V120" i="5"/>
  <c r="AY119" i="5"/>
  <c r="AV121" i="5"/>
  <c r="AU120" i="5"/>
  <c r="H121" i="5"/>
  <c r="D121" i="5"/>
  <c r="U119" i="5"/>
  <c r="AY120" i="5"/>
  <c r="AP119" i="5"/>
  <c r="R120" i="5"/>
  <c r="AO121" i="5"/>
  <c r="Y119" i="5"/>
  <c r="AB121" i="5"/>
  <c r="AU121" i="5"/>
  <c r="AE119" i="5"/>
  <c r="G120" i="5"/>
  <c r="AI121" i="5"/>
  <c r="AN119" i="5"/>
  <c r="AL121" i="5"/>
  <c r="V119" i="5"/>
  <c r="D120" i="5"/>
  <c r="AA121" i="5"/>
  <c r="Q121" i="5"/>
  <c r="AF121" i="5"/>
  <c r="W121" i="5"/>
  <c r="D119" i="5"/>
  <c r="K121" i="5"/>
  <c r="AH120" i="5"/>
  <c r="J121" i="5"/>
  <c r="AA120" i="5"/>
  <c r="AO119" i="5"/>
  <c r="Q120" i="5"/>
  <c r="E121" i="5"/>
  <c r="AV120" i="5"/>
  <c r="AC121" i="5"/>
  <c r="AB119" i="5"/>
  <c r="AF120" i="5"/>
  <c r="AU119" i="5"/>
  <c r="W120" i="5"/>
  <c r="M121" i="5"/>
  <c r="AI119" i="5"/>
  <c r="H120" i="5"/>
  <c r="AL119" i="5"/>
  <c r="N120" i="5"/>
  <c r="K120" i="5"/>
  <c r="AX121" i="5"/>
  <c r="AH119" i="5"/>
  <c r="J120" i="5"/>
  <c r="L121" i="5"/>
  <c r="AA119" i="5"/>
  <c r="AG121" i="5"/>
  <c r="Q119" i="5"/>
  <c r="E120" i="5"/>
  <c r="S121" i="5"/>
  <c r="AV119" i="5"/>
  <c r="AC120" i="5"/>
  <c r="AQ121" i="5"/>
  <c r="AF119" i="5"/>
  <c r="AM121" i="5"/>
  <c r="W119" i="5"/>
  <c r="M120" i="5"/>
  <c r="H119" i="5"/>
  <c r="AD121" i="5"/>
  <c r="N119" i="5"/>
  <c r="D90" i="5"/>
  <c r="D86" i="5"/>
  <c r="D88" i="5"/>
  <c r="D87" i="5"/>
  <c r="D89" i="5"/>
  <c r="D85" i="5"/>
  <c r="FV142" i="5"/>
  <c r="FX142" i="5"/>
  <c r="HZ142" i="5"/>
  <c r="HP142" i="5"/>
  <c r="GK142" i="5"/>
  <c r="HJ138" i="5"/>
  <c r="FZ141" i="5"/>
  <c r="HU139" i="5"/>
  <c r="HN143" i="5"/>
  <c r="GD144" i="5"/>
  <c r="GJ139" i="5"/>
  <c r="GN139" i="5"/>
  <c r="HE141" i="5"/>
  <c r="FU142" i="5"/>
  <c r="HL141" i="5"/>
  <c r="IA144" i="5"/>
  <c r="HO139" i="5"/>
  <c r="ID142" i="5"/>
  <c r="FS143" i="5"/>
  <c r="HS144" i="5"/>
  <c r="GF141" i="5"/>
  <c r="HY143" i="5"/>
  <c r="GG143" i="5"/>
  <c r="HH144" i="5"/>
  <c r="IB139" i="5"/>
  <c r="HT144" i="5"/>
  <c r="GZ143" i="5"/>
  <c r="HP143" i="5"/>
  <c r="GX141" i="5"/>
  <c r="FY138" i="5"/>
  <c r="HF142" i="5"/>
  <c r="HR142" i="5"/>
  <c r="HI142" i="5"/>
  <c r="GV143" i="5"/>
  <c r="FR141" i="5"/>
  <c r="HM143" i="5"/>
  <c r="HC138" i="5"/>
  <c r="GK141" i="5"/>
  <c r="GT142" i="5"/>
  <c r="IC144" i="5"/>
  <c r="IK144" i="5"/>
  <c r="GL144" i="5"/>
  <c r="IG144" i="5"/>
  <c r="HG139" i="5"/>
  <c r="FO143" i="5"/>
  <c r="GO140" i="5"/>
  <c r="GE140" i="5"/>
  <c r="HW142" i="5"/>
  <c r="FX141" i="5"/>
  <c r="HX141" i="5"/>
  <c r="HQ143" i="5"/>
  <c r="HD139" i="5"/>
  <c r="IE143" i="5"/>
  <c r="GM144" i="5"/>
  <c r="GP139" i="5"/>
  <c r="GW144" i="5"/>
  <c r="GU144" i="5"/>
  <c r="GB144" i="5"/>
  <c r="HA141" i="5"/>
  <c r="GY143" i="5"/>
  <c r="GI144" i="5"/>
  <c r="GS144" i="5"/>
  <c r="FP142" i="5"/>
  <c r="HB144" i="5"/>
  <c r="GQ139" i="5"/>
  <c r="HV142" i="5"/>
  <c r="FT140" i="5"/>
  <c r="HJ142" i="5"/>
  <c r="FW140" i="5"/>
  <c r="FZ139" i="5"/>
  <c r="HU144" i="5"/>
  <c r="HN141" i="5"/>
  <c r="GD139" i="5"/>
  <c r="GJ144" i="5"/>
  <c r="GN144" i="5"/>
  <c r="HK140" i="5"/>
  <c r="FU138" i="5"/>
  <c r="HL138" i="5"/>
  <c r="IA138" i="5"/>
  <c r="HO138" i="5"/>
  <c r="ID138" i="5"/>
  <c r="FV140" i="5"/>
  <c r="HS142" i="5"/>
  <c r="GF142" i="5"/>
  <c r="HY142" i="5"/>
  <c r="GG142" i="5"/>
  <c r="HH140" i="5"/>
  <c r="IB144" i="5"/>
  <c r="FQ139" i="5"/>
  <c r="GZ141" i="5"/>
  <c r="HP141" i="5"/>
  <c r="GX139" i="5"/>
  <c r="FY140" i="5"/>
  <c r="HF138" i="5"/>
  <c r="GR138" i="5"/>
  <c r="HI144" i="5"/>
  <c r="GV142" i="5"/>
  <c r="FR139" i="5"/>
  <c r="HM142" i="5"/>
  <c r="HC143" i="5"/>
  <c r="GK140" i="5"/>
  <c r="GH139" i="5"/>
  <c r="IC139" i="5"/>
  <c r="GL143" i="5"/>
  <c r="HG138" i="5"/>
  <c r="FO139" i="5"/>
  <c r="GC143" i="5"/>
  <c r="GE141" i="5"/>
  <c r="HW140" i="5"/>
  <c r="FX138" i="5"/>
  <c r="HX139" i="5"/>
  <c r="HQ142" i="5"/>
  <c r="HD144" i="5"/>
  <c r="HZ143" i="5"/>
  <c r="GM142" i="5"/>
  <c r="GP143" i="5"/>
  <c r="GW143" i="5"/>
  <c r="GU138" i="5"/>
  <c r="GB140" i="5"/>
  <c r="HA140" i="5"/>
  <c r="II144" i="5"/>
  <c r="GI142" i="5"/>
  <c r="GS143" i="5"/>
  <c r="FP141" i="5"/>
  <c r="HB143" i="5"/>
  <c r="GQ138" i="5"/>
  <c r="HV138" i="5"/>
  <c r="GA140" i="5"/>
  <c r="FW144" i="5"/>
  <c r="FZ140" i="5"/>
  <c r="HU142" i="5"/>
  <c r="HN140" i="5"/>
  <c r="GD138" i="5"/>
  <c r="GJ140" i="5"/>
  <c r="HE143" i="5"/>
  <c r="HK142" i="5"/>
  <c r="FU144" i="5"/>
  <c r="HL140" i="5"/>
  <c r="IA143" i="5"/>
  <c r="HO143" i="5"/>
  <c r="FS144" i="5"/>
  <c r="FV141" i="5"/>
  <c r="HS141" i="5"/>
  <c r="GF138" i="5"/>
  <c r="HY140" i="5"/>
  <c r="GG140" i="5"/>
  <c r="HH139" i="5"/>
  <c r="HT143" i="5"/>
  <c r="FQ138" i="5"/>
  <c r="GZ138" i="5"/>
  <c r="HP138" i="5"/>
  <c r="GX140" i="5"/>
  <c r="FY141" i="5"/>
  <c r="HR139" i="5"/>
  <c r="GR143" i="5"/>
  <c r="HI143" i="5"/>
  <c r="GV141" i="5"/>
  <c r="FR140" i="5"/>
  <c r="HM141" i="5"/>
  <c r="HC139" i="5"/>
  <c r="GT144" i="5"/>
  <c r="GH144" i="5"/>
  <c r="IC138" i="5"/>
  <c r="GL141" i="5"/>
  <c r="HG143" i="5"/>
  <c r="GO144" i="5"/>
  <c r="GC144" i="5"/>
  <c r="GE144" i="5"/>
  <c r="HW144" i="5"/>
  <c r="FX140" i="5"/>
  <c r="HX144" i="5"/>
  <c r="HQ141" i="5"/>
  <c r="IE142" i="5"/>
  <c r="HZ144" i="5"/>
  <c r="GM141" i="5"/>
  <c r="GP141" i="5"/>
  <c r="GW142" i="5"/>
  <c r="GU143" i="5"/>
  <c r="GB139" i="5"/>
  <c r="GY141" i="5"/>
  <c r="GI141" i="5"/>
  <c r="GS142" i="5"/>
  <c r="FP140" i="5"/>
  <c r="HB138" i="5"/>
  <c r="GQ143" i="5"/>
  <c r="FT142" i="5"/>
  <c r="GA144" i="5"/>
  <c r="HJ144" i="5"/>
  <c r="FW142" i="5"/>
  <c r="FZ144" i="5"/>
  <c r="HU140" i="5"/>
  <c r="HN142" i="5"/>
  <c r="GD142" i="5"/>
  <c r="GN142" i="5"/>
  <c r="HE144" i="5"/>
  <c r="HK141" i="5"/>
  <c r="FU143" i="5"/>
  <c r="HL139" i="5"/>
  <c r="IA139" i="5"/>
  <c r="ID144" i="5"/>
  <c r="FS142" i="5"/>
  <c r="FV139" i="5"/>
  <c r="HS140" i="5"/>
  <c r="GF140" i="5"/>
  <c r="HY139" i="5"/>
  <c r="GG141" i="5"/>
  <c r="IB138" i="5"/>
  <c r="HT141" i="5"/>
  <c r="FQ144" i="5"/>
  <c r="GZ142" i="5"/>
  <c r="HP139" i="5"/>
  <c r="GX142" i="5"/>
  <c r="IJ144" i="5"/>
  <c r="HF141" i="5"/>
  <c r="HR144" i="5"/>
  <c r="GR142" i="5"/>
  <c r="HI138" i="5"/>
  <c r="GV140" i="5"/>
  <c r="FR142" i="5"/>
  <c r="HM140" i="5"/>
  <c r="GK138" i="5"/>
  <c r="GT143" i="5"/>
  <c r="GH143" i="5"/>
  <c r="IC143" i="5"/>
  <c r="GL138" i="5"/>
  <c r="FO141" i="5"/>
  <c r="GO142" i="5"/>
  <c r="GC142" i="5"/>
  <c r="GE142" i="5"/>
  <c r="HW139" i="5"/>
  <c r="FX139" i="5"/>
  <c r="HX140" i="5"/>
  <c r="HD143" i="5"/>
  <c r="IE140" i="5"/>
  <c r="HZ141" i="5"/>
  <c r="GM140" i="5"/>
  <c r="GP140" i="5"/>
  <c r="GW140" i="5"/>
  <c r="GU139" i="5"/>
  <c r="HA138" i="5"/>
  <c r="GY144" i="5"/>
  <c r="GI140" i="5"/>
  <c r="GS139" i="5"/>
  <c r="FP139" i="5"/>
  <c r="HB142" i="5"/>
  <c r="HV143" i="5"/>
  <c r="FT138" i="5"/>
  <c r="GA142" i="5"/>
  <c r="HJ140" i="5"/>
  <c r="FW141" i="5"/>
  <c r="FZ143" i="5"/>
  <c r="HU138" i="5"/>
  <c r="HN138" i="5"/>
  <c r="GJ141" i="5"/>
  <c r="GN143" i="5"/>
  <c r="HE142" i="5"/>
  <c r="HK144" i="5"/>
  <c r="FU139" i="5"/>
  <c r="IF144" i="5"/>
  <c r="HL144" i="5"/>
  <c r="HO144" i="5"/>
  <c r="ID143" i="5"/>
  <c r="FS141" i="5"/>
  <c r="FV144" i="5"/>
  <c r="HS138" i="5"/>
  <c r="GF139" i="5"/>
  <c r="HY141" i="5"/>
  <c r="HH138" i="5"/>
  <c r="IB143" i="5"/>
  <c r="HT142" i="5"/>
  <c r="FQ143" i="5"/>
  <c r="GZ139" i="5"/>
  <c r="HP144" i="5"/>
  <c r="GX138" i="5"/>
  <c r="FY142" i="5"/>
  <c r="HF139" i="5"/>
  <c r="HR143" i="5"/>
  <c r="GR141" i="5"/>
  <c r="HI139" i="5"/>
  <c r="GV139" i="5"/>
  <c r="FR138" i="5"/>
  <c r="HC140" i="5"/>
  <c r="GK139" i="5"/>
  <c r="GT140" i="5"/>
  <c r="GH141" i="5"/>
  <c r="IC142" i="5"/>
  <c r="GL142" i="5"/>
  <c r="HG144" i="5"/>
  <c r="FO142" i="5"/>
  <c r="GO139" i="5"/>
  <c r="GC138" i="5"/>
  <c r="GE138" i="5"/>
  <c r="HW138" i="5"/>
  <c r="FX144" i="5"/>
  <c r="HQ140" i="5"/>
  <c r="HD142" i="5"/>
  <c r="IE144" i="5"/>
  <c r="HZ140" i="5"/>
  <c r="GM138" i="5"/>
  <c r="GP142" i="5"/>
  <c r="GW141" i="5"/>
  <c r="GB138" i="5"/>
  <c r="HA144" i="5"/>
  <c r="GY142" i="5"/>
  <c r="GI139" i="5"/>
  <c r="GS141" i="5"/>
  <c r="FP144" i="5"/>
  <c r="GQ142" i="5"/>
  <c r="HV139" i="5"/>
  <c r="FT143" i="5"/>
  <c r="GA141" i="5"/>
  <c r="HJ143" i="5"/>
  <c r="IH144" i="5"/>
  <c r="FW143" i="5"/>
  <c r="FZ142" i="5"/>
  <c r="HU141" i="5"/>
  <c r="GD143" i="5"/>
  <c r="GJ143" i="5"/>
  <c r="GN141" i="5"/>
  <c r="HE139" i="5"/>
  <c r="HK138" i="5"/>
  <c r="FU141" i="5"/>
  <c r="IA141" i="5"/>
  <c r="HO142" i="5"/>
  <c r="ID141" i="5"/>
  <c r="FS140" i="5"/>
  <c r="FV143" i="5"/>
  <c r="HS143" i="5"/>
  <c r="GF144" i="5"/>
  <c r="GG139" i="5"/>
  <c r="HH143" i="5"/>
  <c r="IB142" i="5"/>
  <c r="HT138" i="5"/>
  <c r="FQ142" i="5"/>
  <c r="GZ144" i="5"/>
  <c r="HP140" i="5"/>
  <c r="FY144" i="5"/>
  <c r="HF140" i="5"/>
  <c r="HR141" i="5"/>
  <c r="GR139" i="5"/>
  <c r="HI141" i="5"/>
  <c r="GV144" i="5"/>
  <c r="HM139" i="5"/>
  <c r="HC144" i="5"/>
  <c r="GK144" i="5"/>
  <c r="GT141" i="5"/>
  <c r="GH140" i="5"/>
  <c r="IC140" i="5"/>
  <c r="HG140" i="5"/>
  <c r="FO140" i="5"/>
  <c r="GO143" i="5"/>
  <c r="GC139" i="5"/>
  <c r="GE143" i="5"/>
  <c r="HW143" i="5"/>
  <c r="HX138" i="5"/>
  <c r="HQ138" i="5"/>
  <c r="HD141" i="5"/>
  <c r="IE141" i="5"/>
  <c r="HZ139" i="5"/>
  <c r="GM143" i="5"/>
  <c r="GP138" i="5"/>
  <c r="GU142" i="5"/>
  <c r="GB143" i="5"/>
  <c r="HA143" i="5"/>
  <c r="GY140" i="5"/>
  <c r="GI138" i="5"/>
  <c r="GS140" i="5"/>
  <c r="HB141" i="5"/>
  <c r="GQ141" i="5"/>
  <c r="HV144" i="5"/>
  <c r="FT141" i="5"/>
  <c r="GA139" i="5"/>
  <c r="HJ141" i="5"/>
  <c r="FW139" i="5"/>
  <c r="HN139" i="5"/>
  <c r="GD140" i="5"/>
  <c r="GJ142" i="5"/>
  <c r="GN138" i="5"/>
  <c r="HE138" i="5"/>
  <c r="HK143" i="5"/>
  <c r="HL142" i="5"/>
  <c r="IA142" i="5"/>
  <c r="HO141" i="5"/>
  <c r="ID140" i="5"/>
  <c r="FS139" i="5"/>
  <c r="FV138" i="5"/>
  <c r="HY138" i="5"/>
  <c r="GG138" i="5"/>
  <c r="HH142" i="5"/>
  <c r="IB141" i="5"/>
  <c r="HT140" i="5"/>
  <c r="FQ141" i="5"/>
  <c r="GX143" i="5"/>
  <c r="FY143" i="5"/>
  <c r="HF144" i="5"/>
  <c r="HR140" i="5"/>
  <c r="GR144" i="5"/>
  <c r="FR144" i="5"/>
  <c r="HM138" i="5"/>
  <c r="HC142" i="5"/>
  <c r="GK143" i="5"/>
  <c r="GT139" i="5"/>
  <c r="GH142" i="5"/>
  <c r="GL140" i="5"/>
  <c r="HG142" i="5"/>
  <c r="FO144" i="5"/>
  <c r="GO138" i="5"/>
  <c r="GC141" i="5"/>
  <c r="FX143" i="5"/>
  <c r="HX143" i="5"/>
  <c r="HQ139" i="5"/>
  <c r="HD138" i="5"/>
  <c r="IE139" i="5"/>
  <c r="HZ138" i="5"/>
  <c r="GW139" i="5"/>
  <c r="GU141" i="5"/>
  <c r="GB142" i="5"/>
  <c r="HA142" i="5"/>
  <c r="GY139" i="5"/>
  <c r="FP138" i="5"/>
  <c r="HB140" i="5"/>
  <c r="GQ140" i="5"/>
  <c r="HV141" i="5"/>
  <c r="FT139" i="5"/>
  <c r="GA138" i="5"/>
  <c r="FN144" i="5"/>
  <c r="FN140" i="5"/>
  <c r="FN139" i="5"/>
  <c r="FN142" i="5"/>
  <c r="FN141" i="5"/>
  <c r="E108" i="5"/>
  <c r="D108" i="5"/>
  <c r="AS105" i="5"/>
  <c r="AZ107" i="5"/>
  <c r="AB105" i="5"/>
  <c r="AY107" i="5"/>
  <c r="AA105" i="5"/>
  <c r="AX107" i="5"/>
  <c r="AP105" i="5"/>
  <c r="Z108" i="5"/>
  <c r="J109" i="5"/>
  <c r="AR107" i="5"/>
  <c r="AI108" i="5"/>
  <c r="BE108" i="5"/>
  <c r="AW105" i="5"/>
  <c r="AG106" i="5"/>
  <c r="Q107" i="5"/>
  <c r="I106" i="5"/>
  <c r="BA108" i="5"/>
  <c r="M107" i="5"/>
  <c r="L105" i="5"/>
  <c r="S108" i="5"/>
  <c r="BD109" i="5"/>
  <c r="AN108" i="5"/>
  <c r="AF105" i="5"/>
  <c r="P106" i="5"/>
  <c r="H108" i="5"/>
  <c r="K107" i="5"/>
  <c r="E125" i="5"/>
  <c r="T106" i="5"/>
  <c r="AZ106" i="5"/>
  <c r="AY108" i="5"/>
  <c r="AX106" i="5"/>
  <c r="AH109" i="5"/>
  <c r="Z106" i="5"/>
  <c r="J107" i="5"/>
  <c r="AR108" i="5"/>
  <c r="AI105" i="5"/>
  <c r="BE109" i="5"/>
  <c r="AO108" i="5"/>
  <c r="AG109" i="5"/>
  <c r="Q108" i="5"/>
  <c r="I105" i="5"/>
  <c r="BA106" i="5"/>
  <c r="M105" i="5"/>
  <c r="S105" i="5"/>
  <c r="BD105" i="5"/>
  <c r="AN106" i="5"/>
  <c r="X107" i="5"/>
  <c r="P109" i="5"/>
  <c r="H106" i="5"/>
  <c r="U108" i="5"/>
  <c r="AQ106" i="5"/>
  <c r="K108" i="5"/>
  <c r="BC109" i="5"/>
  <c r="AU105" i="5"/>
  <c r="AE109" i="5"/>
  <c r="O108" i="5"/>
  <c r="G124" i="5"/>
  <c r="AK106" i="5"/>
  <c r="AT109" i="5"/>
  <c r="AL105" i="5"/>
  <c r="V108" i="5"/>
  <c r="F124" i="5"/>
  <c r="F105" i="5"/>
  <c r="AO109" i="5"/>
  <c r="Q106" i="5"/>
  <c r="AV108" i="5"/>
  <c r="X106" i="5"/>
  <c r="H105" i="5"/>
  <c r="AJ107" i="5"/>
  <c r="BC108" i="5"/>
  <c r="AM108" i="5"/>
  <c r="O109" i="5"/>
  <c r="AK107" i="5"/>
  <c r="AT107" i="5"/>
  <c r="V105" i="5"/>
  <c r="F104" i="5"/>
  <c r="E106" i="5"/>
  <c r="AA108" i="5"/>
  <c r="Z107" i="5"/>
  <c r="AR109" i="5"/>
  <c r="AI107" i="5"/>
  <c r="AG107" i="5"/>
  <c r="AF109" i="5"/>
  <c r="AU109" i="5"/>
  <c r="AL109" i="5"/>
  <c r="AU107" i="5"/>
  <c r="N105" i="5"/>
  <c r="E122" i="5"/>
  <c r="D106" i="5"/>
  <c r="T107" i="5"/>
  <c r="AZ108" i="5"/>
  <c r="AY109" i="5"/>
  <c r="BF109" i="5"/>
  <c r="AX108" i="5"/>
  <c r="AH108" i="5"/>
  <c r="Z105" i="5"/>
  <c r="J108" i="5"/>
  <c r="AR105" i="5"/>
  <c r="BE106" i="5"/>
  <c r="AO107" i="5"/>
  <c r="AG105" i="5"/>
  <c r="Q109" i="5"/>
  <c r="BA109" i="5"/>
  <c r="AV107" i="5"/>
  <c r="AN109" i="5"/>
  <c r="X108" i="5"/>
  <c r="P105" i="5"/>
  <c r="H125" i="5"/>
  <c r="U106" i="5"/>
  <c r="AJ106" i="5"/>
  <c r="AQ107" i="5"/>
  <c r="K105" i="5"/>
  <c r="BC107" i="5"/>
  <c r="AM106" i="5"/>
  <c r="AE107" i="5"/>
  <c r="O106" i="5"/>
  <c r="G106" i="5"/>
  <c r="AK109" i="5"/>
  <c r="AT108" i="5"/>
  <c r="AD106" i="5"/>
  <c r="V107" i="5"/>
  <c r="F109" i="5"/>
  <c r="G123" i="5"/>
  <c r="E124" i="5"/>
  <c r="D124" i="5"/>
  <c r="T109" i="5"/>
  <c r="AZ105" i="5"/>
  <c r="AY105" i="5"/>
  <c r="BF107" i="5"/>
  <c r="AX105" i="5"/>
  <c r="AH107" i="5"/>
  <c r="R109" i="5"/>
  <c r="J106" i="5"/>
  <c r="AC108" i="5"/>
  <c r="BE105" i="5"/>
  <c r="Y108" i="5"/>
  <c r="BA107" i="5"/>
  <c r="AN105" i="5"/>
  <c r="H122" i="5"/>
  <c r="U109" i="5"/>
  <c r="AQ109" i="5"/>
  <c r="AE105" i="5"/>
  <c r="G108" i="5"/>
  <c r="BB106" i="5"/>
  <c r="AD109" i="5"/>
  <c r="F123" i="5"/>
  <c r="AY106" i="5"/>
  <c r="R105" i="5"/>
  <c r="Y105" i="5"/>
  <c r="M109" i="5"/>
  <c r="S109" i="5"/>
  <c r="AN107" i="5"/>
  <c r="AE108" i="5"/>
  <c r="N107" i="5"/>
  <c r="BC106" i="5"/>
  <c r="G104" i="5"/>
  <c r="AL107" i="5"/>
  <c r="F122" i="5"/>
  <c r="E107" i="5"/>
  <c r="D109" i="5"/>
  <c r="T108" i="5"/>
  <c r="AS108" i="5"/>
  <c r="AB106" i="5"/>
  <c r="AA106" i="5"/>
  <c r="BF108" i="5"/>
  <c r="AP109" i="5"/>
  <c r="AH106" i="5"/>
  <c r="R107" i="5"/>
  <c r="J105" i="5"/>
  <c r="AC106" i="5"/>
  <c r="AW107" i="5"/>
  <c r="AO106" i="5"/>
  <c r="Y109" i="5"/>
  <c r="Q105" i="5"/>
  <c r="BA105" i="5"/>
  <c r="L109" i="5"/>
  <c r="AV106" i="5"/>
  <c r="AF107" i="5"/>
  <c r="X109" i="5"/>
  <c r="H124" i="5"/>
  <c r="U107" i="5"/>
  <c r="AJ109" i="5"/>
  <c r="AQ108" i="5"/>
  <c r="BC105" i="5"/>
  <c r="AM109" i="5"/>
  <c r="W108" i="5"/>
  <c r="O107" i="5"/>
  <c r="G125" i="5"/>
  <c r="AK105" i="5"/>
  <c r="BB109" i="5"/>
  <c r="AT105" i="5"/>
  <c r="AD107" i="5"/>
  <c r="N108" i="5"/>
  <c r="F106" i="5"/>
  <c r="E123" i="5"/>
  <c r="AS109" i="5"/>
  <c r="AA109" i="5"/>
  <c r="Z109" i="5"/>
  <c r="AW109" i="5"/>
  <c r="AG108" i="5"/>
  <c r="I109" i="5"/>
  <c r="M106" i="5"/>
  <c r="S107" i="5"/>
  <c r="AV105" i="5"/>
  <c r="P107" i="5"/>
  <c r="K106" i="5"/>
  <c r="AU106" i="5"/>
  <c r="W107" i="5"/>
  <c r="G105" i="5"/>
  <c r="AL106" i="5"/>
  <c r="N109" i="5"/>
  <c r="D125" i="5"/>
  <c r="AB108" i="5"/>
  <c r="AX109" i="5"/>
  <c r="AW106" i="5"/>
  <c r="L108" i="5"/>
  <c r="H123" i="5"/>
  <c r="K109" i="5"/>
  <c r="W109" i="5"/>
  <c r="BB105" i="5"/>
  <c r="F107" i="5"/>
  <c r="W105" i="5"/>
  <c r="AT106" i="5"/>
  <c r="E109" i="5"/>
  <c r="E105" i="5"/>
  <c r="D123" i="5"/>
  <c r="T105" i="5"/>
  <c r="AS106" i="5"/>
  <c r="AB107" i="5"/>
  <c r="AA107" i="5"/>
  <c r="BF106" i="5"/>
  <c r="AP108" i="5"/>
  <c r="AH105" i="5"/>
  <c r="R108" i="5"/>
  <c r="AC109" i="5"/>
  <c r="AI106" i="5"/>
  <c r="AW108" i="5"/>
  <c r="AO105" i="5"/>
  <c r="Y106" i="5"/>
  <c r="I107" i="5"/>
  <c r="M108" i="5"/>
  <c r="L106" i="5"/>
  <c r="S106" i="5"/>
  <c r="BD107" i="5"/>
  <c r="AV109" i="5"/>
  <c r="AF108" i="5"/>
  <c r="X105" i="5"/>
  <c r="H107" i="5"/>
  <c r="H104" i="5"/>
  <c r="U105" i="5"/>
  <c r="AJ108" i="5"/>
  <c r="AQ105" i="5"/>
  <c r="AU108" i="5"/>
  <c r="AM107" i="5"/>
  <c r="W106" i="5"/>
  <c r="O105" i="5"/>
  <c r="G122" i="5"/>
  <c r="BB107" i="5"/>
  <c r="AL108" i="5"/>
  <c r="AD108" i="5"/>
  <c r="N106" i="5"/>
  <c r="F108" i="5"/>
  <c r="D107" i="5"/>
  <c r="D105" i="5"/>
  <c r="AB109" i="5"/>
  <c r="BF105" i="5"/>
  <c r="AP106" i="5"/>
  <c r="R106" i="5"/>
  <c r="AC107" i="5"/>
  <c r="AR106" i="5"/>
  <c r="AI109" i="5"/>
  <c r="Y107" i="5"/>
  <c r="L107" i="5"/>
  <c r="BD108" i="5"/>
  <c r="AF106" i="5"/>
  <c r="H109" i="5"/>
  <c r="AJ105" i="5"/>
  <c r="AM105" i="5"/>
  <c r="G107" i="5"/>
  <c r="BB108" i="5"/>
  <c r="AD105" i="5"/>
  <c r="F125" i="5"/>
  <c r="E104" i="5"/>
  <c r="AS107" i="5"/>
  <c r="AZ109" i="5"/>
  <c r="AP107" i="5"/>
  <c r="AC105" i="5"/>
  <c r="BE107" i="5"/>
  <c r="I108" i="5"/>
  <c r="BD106" i="5"/>
  <c r="P108" i="5"/>
  <c r="G109" i="5"/>
  <c r="V106" i="5"/>
  <c r="AE106" i="5"/>
  <c r="AK108" i="5"/>
  <c r="V109" i="5"/>
  <c r="CI125" i="5"/>
  <c r="CL125" i="5"/>
  <c r="DL125" i="5"/>
  <c r="DF125" i="5"/>
  <c r="CJ125" i="5"/>
  <c r="DA125" i="5"/>
  <c r="DJ125" i="5"/>
  <c r="CO125" i="5"/>
  <c r="DN125" i="5"/>
  <c r="CR125" i="5"/>
  <c r="DI125" i="5"/>
  <c r="CM125" i="5"/>
  <c r="CW125" i="5"/>
  <c r="DV125" i="5"/>
  <c r="CZ125" i="5"/>
  <c r="DQ125" i="5"/>
  <c r="DT125" i="5"/>
  <c r="DE125" i="5"/>
  <c r="DS125" i="5"/>
  <c r="DH125" i="5"/>
  <c r="CT125" i="5"/>
  <c r="CU125" i="5"/>
  <c r="DM125" i="5"/>
  <c r="CQ125" i="5"/>
  <c r="DP125" i="5"/>
  <c r="DB125" i="5"/>
  <c r="CN125" i="5"/>
  <c r="DU125" i="5"/>
  <c r="CY125" i="5"/>
  <c r="DC125" i="5"/>
  <c r="DR125" i="5"/>
  <c r="CV125" i="5"/>
  <c r="CP125" i="5"/>
  <c r="DG125" i="5"/>
  <c r="CK125" i="5"/>
  <c r="DK125" i="5"/>
  <c r="DD125" i="5"/>
  <c r="CX125" i="5"/>
  <c r="DO125" i="5"/>
  <c r="CS125" i="5"/>
  <c r="BI106" i="5"/>
  <c r="BP106" i="5"/>
  <c r="BH106" i="5"/>
  <c r="BS106" i="5"/>
  <c r="BO106" i="5"/>
  <c r="BK106" i="5"/>
  <c r="BG106" i="5"/>
  <c r="BR106" i="5"/>
  <c r="BN106" i="5"/>
  <c r="BJ106" i="5"/>
  <c r="BM106" i="5"/>
  <c r="BQ106" i="5"/>
  <c r="CJ68" i="5"/>
  <c r="CQ68" i="5"/>
  <c r="CO68" i="5"/>
  <c r="CM68" i="5"/>
  <c r="CP68" i="5"/>
  <c r="CN68" i="5"/>
  <c r="CL68" i="5"/>
  <c r="CK68" i="5"/>
  <c r="FS133" i="5"/>
  <c r="GM133" i="5"/>
  <c r="GW137" i="5"/>
  <c r="GW135" i="5"/>
  <c r="GW136" i="5"/>
  <c r="GW134" i="5"/>
  <c r="FP136" i="5"/>
  <c r="FP134" i="5"/>
  <c r="FP135" i="5"/>
  <c r="FP137" i="5"/>
  <c r="GF136" i="5"/>
  <c r="GF134" i="5"/>
  <c r="GF135" i="5"/>
  <c r="GF137" i="5"/>
  <c r="HC136" i="5"/>
  <c r="HC134" i="5"/>
  <c r="HC135" i="5"/>
  <c r="HC137" i="5"/>
  <c r="GB137" i="5"/>
  <c r="GB136" i="5"/>
  <c r="GB134" i="5"/>
  <c r="GB135" i="5"/>
  <c r="GQ137" i="5"/>
  <c r="GQ135" i="5"/>
  <c r="GQ136" i="5"/>
  <c r="GQ134" i="5"/>
  <c r="HF137" i="5"/>
  <c r="HF135" i="5"/>
  <c r="HF136" i="5"/>
  <c r="HF134" i="5"/>
  <c r="GI133" i="5"/>
  <c r="GB133" i="5"/>
  <c r="FX136" i="5"/>
  <c r="FX134" i="5"/>
  <c r="FX135" i="5"/>
  <c r="FX137" i="5"/>
  <c r="GU136" i="5"/>
  <c r="GU134" i="5"/>
  <c r="GU135" i="5"/>
  <c r="GU137" i="5"/>
  <c r="FT137" i="5"/>
  <c r="FT135" i="5"/>
  <c r="FT136" i="5"/>
  <c r="FT134" i="5"/>
  <c r="GI137" i="5"/>
  <c r="GI135" i="5"/>
  <c r="GI136" i="5"/>
  <c r="GI134" i="5"/>
  <c r="GX137" i="5"/>
  <c r="GX135" i="5"/>
  <c r="GX134" i="5"/>
  <c r="GX136" i="5"/>
  <c r="FY133" i="5"/>
  <c r="FW133" i="5"/>
  <c r="GH133" i="5"/>
  <c r="GX133" i="5"/>
  <c r="FR133" i="5"/>
  <c r="FQ137" i="5"/>
  <c r="FQ135" i="5"/>
  <c r="FQ134" i="5"/>
  <c r="FQ136" i="5"/>
  <c r="GO134" i="5"/>
  <c r="GO137" i="5"/>
  <c r="GO136" i="5"/>
  <c r="GO135" i="5"/>
  <c r="HE134" i="5"/>
  <c r="HE137" i="5"/>
  <c r="HE135" i="5"/>
  <c r="HE136" i="5"/>
  <c r="GM136" i="5"/>
  <c r="GM134" i="5"/>
  <c r="GM137" i="5"/>
  <c r="GM135" i="5"/>
  <c r="HB136" i="5"/>
  <c r="HB134" i="5"/>
  <c r="HB135" i="5"/>
  <c r="HB137" i="5"/>
  <c r="GA137" i="5"/>
  <c r="GA135" i="5"/>
  <c r="GA136" i="5"/>
  <c r="GA134" i="5"/>
  <c r="GP137" i="5"/>
  <c r="GP135" i="5"/>
  <c r="GP134" i="5"/>
  <c r="GP136" i="5"/>
  <c r="GZ133" i="5"/>
  <c r="GN133" i="5"/>
  <c r="GY133" i="5"/>
  <c r="GL133" i="5"/>
  <c r="GW133" i="5"/>
  <c r="GJ133" i="5"/>
  <c r="FV133" i="5"/>
  <c r="GG133" i="5"/>
  <c r="FY136" i="5"/>
  <c r="FY134" i="5"/>
  <c r="FY137" i="5"/>
  <c r="FY135" i="5"/>
  <c r="GE136" i="5"/>
  <c r="GE134" i="5"/>
  <c r="GE137" i="5"/>
  <c r="GE135" i="5"/>
  <c r="GT136" i="5"/>
  <c r="GT134" i="5"/>
  <c r="GT135" i="5"/>
  <c r="GT137" i="5"/>
  <c r="HA134" i="5"/>
  <c r="HA136" i="5"/>
  <c r="HA135" i="5"/>
  <c r="HA137" i="5"/>
  <c r="FS137" i="5"/>
  <c r="FS135" i="5"/>
  <c r="FS136" i="5"/>
  <c r="FS134" i="5"/>
  <c r="GH137" i="5"/>
  <c r="GH135" i="5"/>
  <c r="GH134" i="5"/>
  <c r="GH136" i="5"/>
  <c r="HB133" i="5"/>
  <c r="HC133" i="5"/>
  <c r="GR133" i="5"/>
  <c r="GS133" i="5"/>
  <c r="GC133" i="5"/>
  <c r="GV133" i="5"/>
  <c r="GN136" i="5"/>
  <c r="GN134" i="5"/>
  <c r="GN137" i="5"/>
  <c r="GN135" i="5"/>
  <c r="FW136" i="5"/>
  <c r="FW134" i="5"/>
  <c r="FW137" i="5"/>
  <c r="FW135" i="5"/>
  <c r="GL136" i="5"/>
  <c r="GL134" i="5"/>
  <c r="GL135" i="5"/>
  <c r="GL137" i="5"/>
  <c r="GS137" i="5"/>
  <c r="GS135" i="5"/>
  <c r="GS136" i="5"/>
  <c r="GS134" i="5"/>
  <c r="FZ137" i="5"/>
  <c r="FZ135" i="5"/>
  <c r="FZ136" i="5"/>
  <c r="FZ134" i="5"/>
  <c r="GT133" i="5"/>
  <c r="GA133" i="5"/>
  <c r="GQ133" i="5"/>
  <c r="HD136" i="5"/>
  <c r="HD134" i="5"/>
  <c r="HD137" i="5"/>
  <c r="HD135" i="5"/>
  <c r="FO136" i="5"/>
  <c r="FO134" i="5"/>
  <c r="FO135" i="5"/>
  <c r="FO137" i="5"/>
  <c r="GD136" i="5"/>
  <c r="GD134" i="5"/>
  <c r="GD135" i="5"/>
  <c r="GD137" i="5"/>
  <c r="GK135" i="5"/>
  <c r="GK136" i="5"/>
  <c r="GK137" i="5"/>
  <c r="GK134" i="5"/>
  <c r="GZ137" i="5"/>
  <c r="GZ135" i="5"/>
  <c r="GZ134" i="5"/>
  <c r="GZ136" i="5"/>
  <c r="FR137" i="5"/>
  <c r="FR136" i="5"/>
  <c r="FR134" i="5"/>
  <c r="FR135" i="5"/>
  <c r="FQ133" i="5"/>
  <c r="GE133" i="5"/>
  <c r="GP133" i="5"/>
  <c r="HA133" i="5"/>
  <c r="FO133" i="5"/>
  <c r="FZ133" i="5"/>
  <c r="FP133" i="5"/>
  <c r="GG136" i="5"/>
  <c r="GG137" i="5"/>
  <c r="GG135" i="5"/>
  <c r="GG134" i="5"/>
  <c r="FV136" i="5"/>
  <c r="FV134" i="5"/>
  <c r="FV137" i="5"/>
  <c r="FV135" i="5"/>
  <c r="GC135" i="5"/>
  <c r="GC134" i="5"/>
  <c r="GC136" i="5"/>
  <c r="GC137" i="5"/>
  <c r="GR137" i="5"/>
  <c r="GR136" i="5"/>
  <c r="GR134" i="5"/>
  <c r="GR135" i="5"/>
  <c r="HF133" i="5"/>
  <c r="GF133" i="5"/>
  <c r="HE133" i="5"/>
  <c r="FT133" i="5"/>
  <c r="GD133" i="5"/>
  <c r="GO133" i="5"/>
  <c r="GV136" i="5"/>
  <c r="GV134" i="5"/>
  <c r="GV135" i="5"/>
  <c r="GV137" i="5"/>
  <c r="FU136" i="5"/>
  <c r="FU134" i="5"/>
  <c r="FU135" i="5"/>
  <c r="FU137" i="5"/>
  <c r="GJ137" i="5"/>
  <c r="GJ135" i="5"/>
  <c r="GJ136" i="5"/>
  <c r="GJ134" i="5"/>
  <c r="GY137" i="5"/>
  <c r="GY135" i="5"/>
  <c r="GY136" i="5"/>
  <c r="GY134" i="5"/>
  <c r="GU133" i="5"/>
  <c r="FX133" i="5"/>
  <c r="GK133" i="5"/>
  <c r="HD133" i="5"/>
  <c r="FU133" i="5"/>
  <c r="FN137" i="5"/>
  <c r="FN134" i="5"/>
  <c r="FN136" i="5"/>
  <c r="FN135" i="5"/>
  <c r="FN138" i="5"/>
  <c r="CL99" i="5"/>
  <c r="DK99" i="5"/>
  <c r="CW99" i="5"/>
  <c r="CX99" i="5"/>
  <c r="DH99" i="5"/>
  <c r="CT99" i="5"/>
  <c r="DS99" i="5"/>
  <c r="DE99" i="5"/>
  <c r="DF99" i="5"/>
  <c r="DP99" i="5"/>
  <c r="DB99" i="5"/>
  <c r="CN99" i="5"/>
  <c r="DM99" i="5"/>
  <c r="DN99" i="5"/>
  <c r="CK99" i="5"/>
  <c r="CP99" i="5"/>
  <c r="DJ99" i="5"/>
  <c r="CV99" i="5"/>
  <c r="DU99" i="5"/>
  <c r="DV99" i="5"/>
  <c r="CS99" i="5"/>
  <c r="DR99" i="5"/>
  <c r="DD99" i="5"/>
  <c r="CY99" i="5"/>
  <c r="CQ99" i="5"/>
  <c r="DA99" i="5"/>
  <c r="CM99" i="5"/>
  <c r="DL99" i="5"/>
  <c r="DG99" i="5"/>
  <c r="CJ99" i="5"/>
  <c r="DI99" i="5"/>
  <c r="CO99" i="5"/>
  <c r="CU99" i="5"/>
  <c r="DT99" i="5"/>
  <c r="DO99" i="5"/>
  <c r="CR99" i="5"/>
  <c r="DQ99" i="5"/>
  <c r="DC99" i="5"/>
  <c r="CZ99" i="5"/>
  <c r="DQ68" i="5"/>
  <c r="DR68" i="5"/>
  <c r="DS68" i="5"/>
  <c r="DT68" i="5"/>
  <c r="DM68" i="5"/>
  <c r="DU68" i="5"/>
  <c r="DN68" i="5"/>
  <c r="DV68" i="5"/>
  <c r="DO68" i="5"/>
  <c r="DP68" i="5"/>
  <c r="CZ68" i="5"/>
  <c r="DH68" i="5"/>
  <c r="CS68" i="5"/>
  <c r="DA68" i="5"/>
  <c r="DI68" i="5"/>
  <c r="CT68" i="5"/>
  <c r="DB68" i="5"/>
  <c r="DJ68" i="5"/>
  <c r="CU68" i="5"/>
  <c r="DC68" i="5"/>
  <c r="DK68" i="5"/>
  <c r="CV68" i="5"/>
  <c r="DD68" i="5"/>
  <c r="DL68" i="5"/>
  <c r="CW68" i="5"/>
  <c r="DE68" i="5"/>
  <c r="CX68" i="5"/>
  <c r="DF68" i="5"/>
  <c r="CY68" i="5"/>
  <c r="DG68" i="5"/>
  <c r="Z90" i="5"/>
  <c r="AY89" i="5"/>
  <c r="AX90" i="5"/>
  <c r="AH89" i="5"/>
  <c r="AW90" i="5"/>
  <c r="AO89" i="5"/>
  <c r="Y90" i="5"/>
  <c r="I74" i="5"/>
  <c r="S75" i="5"/>
  <c r="AN89" i="5"/>
  <c r="H75" i="5"/>
  <c r="AU89" i="5"/>
  <c r="W90" i="5"/>
  <c r="O74" i="5"/>
  <c r="L90" i="5"/>
  <c r="R90" i="5"/>
  <c r="AV89" i="5"/>
  <c r="BB89" i="5"/>
  <c r="AD74" i="5"/>
  <c r="N90" i="5"/>
  <c r="F74" i="5"/>
  <c r="AJ75" i="5"/>
  <c r="AB74" i="5"/>
  <c r="AS89" i="5"/>
  <c r="AC75" i="5"/>
  <c r="U75" i="5"/>
  <c r="Z74" i="5"/>
  <c r="H89" i="5"/>
  <c r="BA90" i="5"/>
  <c r="AI89" i="5"/>
  <c r="AQ90" i="5"/>
  <c r="AD75" i="5"/>
  <c r="X89" i="5"/>
  <c r="L75" i="5"/>
  <c r="AL75" i="5"/>
  <c r="AB75" i="5"/>
  <c r="Z75" i="5"/>
  <c r="AA90" i="5"/>
  <c r="J90" i="5"/>
  <c r="AW89" i="5"/>
  <c r="Q74" i="5"/>
  <c r="AZ90" i="5"/>
  <c r="T74" i="5"/>
  <c r="AP89" i="5"/>
  <c r="H90" i="5"/>
  <c r="AE90" i="5"/>
  <c r="W89" i="5"/>
  <c r="O89" i="5"/>
  <c r="AR75" i="5"/>
  <c r="AQ89" i="5"/>
  <c r="R75" i="5"/>
  <c r="P75" i="5"/>
  <c r="AT90" i="5"/>
  <c r="AL74" i="5"/>
  <c r="V75" i="5"/>
  <c r="AJ90" i="5"/>
  <c r="AB89" i="5"/>
  <c r="AC90" i="5"/>
  <c r="U89" i="5"/>
  <c r="M74" i="5"/>
  <c r="AA89" i="5"/>
  <c r="T90" i="5"/>
  <c r="AN75" i="5"/>
  <c r="AE89" i="5"/>
  <c r="AQ75" i="5"/>
  <c r="V74" i="5"/>
  <c r="J74" i="5"/>
  <c r="X74" i="5"/>
  <c r="O90" i="5"/>
  <c r="K89" i="5"/>
  <c r="AL90" i="5"/>
  <c r="AC74" i="5"/>
  <c r="AA74" i="5"/>
  <c r="AU90" i="5"/>
  <c r="G74" i="5"/>
  <c r="AF89" i="5"/>
  <c r="E74" i="5"/>
  <c r="AQ74" i="5"/>
  <c r="AS90" i="5"/>
  <c r="AX89" i="5"/>
  <c r="J75" i="5"/>
  <c r="AG75" i="5"/>
  <c r="Q89" i="5"/>
  <c r="S90" i="5"/>
  <c r="AE75" i="5"/>
  <c r="G75" i="5"/>
  <c r="AR90" i="5"/>
  <c r="L74" i="5"/>
  <c r="K75" i="5"/>
  <c r="AF75" i="5"/>
  <c r="P90" i="5"/>
  <c r="AL89" i="5"/>
  <c r="V90" i="5"/>
  <c r="F89" i="5"/>
  <c r="AJ74" i="5"/>
  <c r="AK90" i="5"/>
  <c r="AG74" i="5"/>
  <c r="I75" i="5"/>
  <c r="AM75" i="5"/>
  <c r="R89" i="5"/>
  <c r="D75" i="5"/>
  <c r="M90" i="5"/>
  <c r="Q75" i="5"/>
  <c r="T75" i="5"/>
  <c r="AN90" i="5"/>
  <c r="AR89" i="5"/>
  <c r="AF74" i="5"/>
  <c r="BA89" i="5"/>
  <c r="AH74" i="5"/>
  <c r="K74" i="5"/>
  <c r="AY90" i="5"/>
  <c r="Q90" i="5"/>
  <c r="T89" i="5"/>
  <c r="AP90" i="5"/>
  <c r="BB90" i="5"/>
  <c r="N75" i="5"/>
  <c r="AK89" i="5"/>
  <c r="Z89" i="5"/>
  <c r="AA75" i="5"/>
  <c r="AH75" i="5"/>
  <c r="AG90" i="5"/>
  <c r="Y74" i="5"/>
  <c r="AZ89" i="5"/>
  <c r="AI90" i="5"/>
  <c r="S89" i="5"/>
  <c r="AP74" i="5"/>
  <c r="X75" i="5"/>
  <c r="H74" i="5"/>
  <c r="AM90" i="5"/>
  <c r="AE74" i="5"/>
  <c r="W74" i="5"/>
  <c r="G90" i="5"/>
  <c r="AR74" i="5"/>
  <c r="L89" i="5"/>
  <c r="R74" i="5"/>
  <c r="AF90" i="5"/>
  <c r="AT89" i="5"/>
  <c r="AD90" i="5"/>
  <c r="N74" i="5"/>
  <c r="AJ89" i="5"/>
  <c r="AK75" i="5"/>
  <c r="U74" i="5"/>
  <c r="E75" i="5"/>
  <c r="AO75" i="5"/>
  <c r="Y89" i="5"/>
  <c r="AI75" i="5"/>
  <c r="X90" i="5"/>
  <c r="K90" i="5"/>
  <c r="P74" i="5"/>
  <c r="N89" i="5"/>
  <c r="AC89" i="5"/>
  <c r="E90" i="5"/>
  <c r="AH90" i="5"/>
  <c r="AO90" i="5"/>
  <c r="I90" i="5"/>
  <c r="S74" i="5"/>
  <c r="AM74" i="5"/>
  <c r="G89" i="5"/>
  <c r="F90" i="5"/>
  <c r="E89" i="5"/>
  <c r="J89" i="5"/>
  <c r="AP75" i="5"/>
  <c r="AV90" i="5"/>
  <c r="V89" i="5"/>
  <c r="AB90" i="5"/>
  <c r="U90" i="5"/>
  <c r="Y75" i="5"/>
  <c r="I89" i="5"/>
  <c r="AI74" i="5"/>
  <c r="AN74" i="5"/>
  <c r="W75" i="5"/>
  <c r="F75" i="5"/>
  <c r="AG89" i="5"/>
  <c r="P89" i="5"/>
  <c r="M75" i="5"/>
  <c r="AO74" i="5"/>
  <c r="O75" i="5"/>
  <c r="AD89" i="5"/>
  <c r="AK74" i="5"/>
  <c r="AM89" i="5"/>
  <c r="M89" i="5"/>
  <c r="BF101" i="5"/>
  <c r="BF100" i="5"/>
  <c r="J71" i="5"/>
  <c r="AU104" i="5"/>
  <c r="AU102" i="5"/>
  <c r="G88" i="5"/>
  <c r="G87" i="5"/>
  <c r="D73" i="5"/>
  <c r="AR118" i="5"/>
  <c r="AR71" i="5"/>
  <c r="AJ104" i="5"/>
  <c r="AJ102" i="5"/>
  <c r="AB115" i="5"/>
  <c r="AB101" i="5"/>
  <c r="T86" i="5"/>
  <c r="T116" i="5"/>
  <c r="T72" i="5"/>
  <c r="L71" i="5"/>
  <c r="L103" i="5"/>
  <c r="AY103" i="5"/>
  <c r="AQ101" i="5"/>
  <c r="AQ73" i="5"/>
  <c r="AQ72" i="5"/>
  <c r="AI100" i="5"/>
  <c r="AA104" i="5"/>
  <c r="AA70" i="5"/>
  <c r="AA103" i="5"/>
  <c r="S102" i="5"/>
  <c r="S101" i="5"/>
  <c r="K86" i="5"/>
  <c r="K71" i="5"/>
  <c r="K73" i="5"/>
  <c r="AP72" i="5"/>
  <c r="R100" i="5"/>
  <c r="R72" i="5"/>
  <c r="AW115" i="5"/>
  <c r="AW102" i="5"/>
  <c r="AO100" i="5"/>
  <c r="AO71" i="5"/>
  <c r="AG86" i="5"/>
  <c r="Y116" i="5"/>
  <c r="Q116" i="5"/>
  <c r="Q100" i="5"/>
  <c r="Q87" i="5"/>
  <c r="I101" i="5"/>
  <c r="I104" i="5"/>
  <c r="BD102" i="5"/>
  <c r="AV103" i="5"/>
  <c r="AN115" i="5"/>
  <c r="AF116" i="5"/>
  <c r="AF115" i="5"/>
  <c r="AF73" i="5"/>
  <c r="X115" i="5"/>
  <c r="P100" i="5"/>
  <c r="P116" i="5"/>
  <c r="P73" i="5"/>
  <c r="AX117" i="5"/>
  <c r="AX100" i="5"/>
  <c r="Z88" i="5"/>
  <c r="Z87" i="5"/>
  <c r="AM115" i="5"/>
  <c r="AM101" i="5"/>
  <c r="W118" i="5"/>
  <c r="W88" i="5"/>
  <c r="BB100" i="5"/>
  <c r="AD101" i="5"/>
  <c r="AH103" i="5"/>
  <c r="AH101" i="5"/>
  <c r="AH71" i="5"/>
  <c r="AE104" i="5"/>
  <c r="BF104" i="5"/>
  <c r="J117" i="5"/>
  <c r="AU103" i="5"/>
  <c r="G117" i="5"/>
  <c r="G116" i="5"/>
  <c r="G72" i="5"/>
  <c r="D70" i="5"/>
  <c r="AZ101" i="5"/>
  <c r="AR117" i="5"/>
  <c r="AR70" i="5"/>
  <c r="AJ100" i="5"/>
  <c r="AJ85" i="5"/>
  <c r="AB116" i="5"/>
  <c r="AB102" i="5"/>
  <c r="AB71" i="5"/>
  <c r="T88" i="5"/>
  <c r="T73" i="5"/>
  <c r="L88" i="5"/>
  <c r="L116" i="5"/>
  <c r="AY118" i="5"/>
  <c r="AQ103" i="5"/>
  <c r="AQ86" i="5"/>
  <c r="AQ117" i="5"/>
  <c r="AI116" i="5"/>
  <c r="AI71" i="5"/>
  <c r="AA100" i="5"/>
  <c r="AA71" i="5"/>
  <c r="S86" i="5"/>
  <c r="S70" i="5"/>
  <c r="K115" i="5"/>
  <c r="K103" i="5"/>
  <c r="K85" i="5"/>
  <c r="AP100" i="5"/>
  <c r="AP118" i="5"/>
  <c r="R85" i="5"/>
  <c r="R73" i="5"/>
  <c r="R101" i="5"/>
  <c r="AW117" i="5"/>
  <c r="AO117" i="5"/>
  <c r="AO88" i="5"/>
  <c r="AO72" i="5"/>
  <c r="AG104" i="5"/>
  <c r="AG71" i="5"/>
  <c r="Y104" i="5"/>
  <c r="Y71" i="5"/>
  <c r="Y117" i="5"/>
  <c r="Q73" i="5"/>
  <c r="Q103" i="5"/>
  <c r="I102" i="5"/>
  <c r="I70" i="5"/>
  <c r="BD100" i="5"/>
  <c r="AV100" i="5"/>
  <c r="AN104" i="5"/>
  <c r="AN86" i="5"/>
  <c r="AF117" i="5"/>
  <c r="AF102" i="5"/>
  <c r="AF72" i="5"/>
  <c r="X101" i="5"/>
  <c r="X116" i="5"/>
  <c r="P117" i="5"/>
  <c r="P104" i="5"/>
  <c r="H101" i="5"/>
  <c r="H71" i="5"/>
  <c r="AX118" i="5"/>
  <c r="Z104" i="5"/>
  <c r="Z72" i="5"/>
  <c r="Z118" i="5"/>
  <c r="AM104" i="5"/>
  <c r="AM85" i="5"/>
  <c r="W104" i="5"/>
  <c r="W115" i="5"/>
  <c r="W70" i="5"/>
  <c r="BB102" i="5"/>
  <c r="AD116" i="5"/>
  <c r="AD115" i="5"/>
  <c r="AH116" i="5"/>
  <c r="AH88" i="5"/>
  <c r="AH73" i="5"/>
  <c r="AE103" i="5"/>
  <c r="AE71" i="5"/>
  <c r="BF103" i="5"/>
  <c r="J101" i="5"/>
  <c r="J103" i="5"/>
  <c r="G102" i="5"/>
  <c r="G70" i="5"/>
  <c r="D116" i="5"/>
  <c r="D72" i="5"/>
  <c r="AZ104" i="5"/>
  <c r="AR73" i="5"/>
  <c r="AJ86" i="5"/>
  <c r="AJ88" i="5"/>
  <c r="AB87" i="5"/>
  <c r="AB73" i="5"/>
  <c r="T101" i="5"/>
  <c r="L117" i="5"/>
  <c r="L100" i="5"/>
  <c r="AQ118" i="5"/>
  <c r="AQ87" i="5"/>
  <c r="AI72" i="5"/>
  <c r="AA88" i="5"/>
  <c r="S103" i="5"/>
  <c r="K87" i="5"/>
  <c r="K70" i="5"/>
  <c r="AP73" i="5"/>
  <c r="AP87" i="5"/>
  <c r="R117" i="5"/>
  <c r="BE101" i="5"/>
  <c r="AW101" i="5"/>
  <c r="AO73" i="5"/>
  <c r="AG102" i="5"/>
  <c r="AG85" i="5"/>
  <c r="Y73" i="5"/>
  <c r="Y103" i="5"/>
  <c r="I86" i="5"/>
  <c r="I88" i="5"/>
  <c r="BD104" i="5"/>
  <c r="AV102" i="5"/>
  <c r="AN102" i="5"/>
  <c r="AN73" i="5"/>
  <c r="AF88" i="5"/>
  <c r="X117" i="5"/>
  <c r="X86" i="5"/>
  <c r="P101" i="5"/>
  <c r="H88" i="5"/>
  <c r="H103" i="5"/>
  <c r="AX103" i="5"/>
  <c r="Z70" i="5"/>
  <c r="AM117" i="5"/>
  <c r="AM70" i="5"/>
  <c r="W101" i="5"/>
  <c r="AD102" i="5"/>
  <c r="AH85" i="5"/>
  <c r="AH87" i="5"/>
  <c r="AE116" i="5"/>
  <c r="AE72" i="5"/>
  <c r="O116" i="5"/>
  <c r="O101" i="5"/>
  <c r="O88" i="5"/>
  <c r="AL103" i="5"/>
  <c r="AL104" i="5"/>
  <c r="AL73" i="5"/>
  <c r="V116" i="5"/>
  <c r="V115" i="5"/>
  <c r="N102" i="5"/>
  <c r="N70" i="5"/>
  <c r="N73" i="5"/>
  <c r="F118" i="5"/>
  <c r="BA100" i="5"/>
  <c r="AS115" i="5"/>
  <c r="AK118" i="5"/>
  <c r="AK71" i="5"/>
  <c r="BF102" i="5"/>
  <c r="J102" i="5"/>
  <c r="G100" i="5"/>
  <c r="G73" i="5"/>
  <c r="AZ102" i="5"/>
  <c r="AR102" i="5"/>
  <c r="AJ87" i="5"/>
  <c r="AJ71" i="5"/>
  <c r="AB88" i="5"/>
  <c r="AB72" i="5"/>
  <c r="T85" i="5"/>
  <c r="AY115" i="5"/>
  <c r="AQ88" i="5"/>
  <c r="AI117" i="5"/>
  <c r="AI101" i="5"/>
  <c r="AA101" i="5"/>
  <c r="S118" i="5"/>
  <c r="S87" i="5"/>
  <c r="K72" i="5"/>
  <c r="AP85" i="5"/>
  <c r="AP71" i="5"/>
  <c r="R103" i="5"/>
  <c r="BE103" i="5"/>
  <c r="AW103" i="5"/>
  <c r="AO104" i="5"/>
  <c r="AG117" i="5"/>
  <c r="AG72" i="5"/>
  <c r="Y70" i="5"/>
  <c r="Q102" i="5"/>
  <c r="Q117" i="5"/>
  <c r="I116" i="5"/>
  <c r="I100" i="5"/>
  <c r="BD103" i="5"/>
  <c r="AV115" i="5"/>
  <c r="AN72" i="5"/>
  <c r="AN70" i="5"/>
  <c r="AF85" i="5"/>
  <c r="X118" i="5"/>
  <c r="P102" i="5"/>
  <c r="P71" i="5"/>
  <c r="H86" i="5"/>
  <c r="H73" i="5"/>
  <c r="AX116" i="5"/>
  <c r="Z101" i="5"/>
  <c r="AM118" i="5"/>
  <c r="AM73" i="5"/>
  <c r="W86" i="5"/>
  <c r="BB101" i="5"/>
  <c r="AD86" i="5"/>
  <c r="AD85" i="5"/>
  <c r="AH102" i="5"/>
  <c r="O117" i="5"/>
  <c r="O103" i="5"/>
  <c r="O71" i="5"/>
  <c r="AT100" i="5"/>
  <c r="AL88" i="5"/>
  <c r="AL116" i="5"/>
  <c r="AL85" i="5"/>
  <c r="V117" i="5"/>
  <c r="N86" i="5"/>
  <c r="N103" i="5"/>
  <c r="N72" i="5"/>
  <c r="F115" i="5"/>
  <c r="F103" i="5"/>
  <c r="BA103" i="5"/>
  <c r="AS103" i="5"/>
  <c r="AK115" i="5"/>
  <c r="AK73" i="5"/>
  <c r="AC100" i="5"/>
  <c r="AC71" i="5"/>
  <c r="AC117" i="5"/>
  <c r="U85" i="5"/>
  <c r="U72" i="5"/>
  <c r="M102" i="5"/>
  <c r="M70" i="5"/>
  <c r="E86" i="5"/>
  <c r="E100" i="5"/>
  <c r="Z103" i="5"/>
  <c r="W116" i="5"/>
  <c r="BB103" i="5"/>
  <c r="AD73" i="5"/>
  <c r="BC104" i="5"/>
  <c r="AE88" i="5"/>
  <c r="O102" i="5"/>
  <c r="AL102" i="5"/>
  <c r="V88" i="5"/>
  <c r="V71" i="5"/>
  <c r="N71" i="5"/>
  <c r="F88" i="5"/>
  <c r="AC87" i="5"/>
  <c r="U117" i="5"/>
  <c r="E115" i="5"/>
  <c r="J70" i="5"/>
  <c r="AU118" i="5"/>
  <c r="G115" i="5"/>
  <c r="D101" i="5"/>
  <c r="AR100" i="5"/>
  <c r="AJ118" i="5"/>
  <c r="AB117" i="5"/>
  <c r="T104" i="5"/>
  <c r="T118" i="5"/>
  <c r="J100" i="5"/>
  <c r="J104" i="5"/>
  <c r="AU116" i="5"/>
  <c r="G85" i="5"/>
  <c r="D117" i="5"/>
  <c r="D71" i="5"/>
  <c r="AJ103" i="5"/>
  <c r="AJ73" i="5"/>
  <c r="AB70" i="5"/>
  <c r="L118" i="5"/>
  <c r="L73" i="5"/>
  <c r="AY101" i="5"/>
  <c r="AQ85" i="5"/>
  <c r="AQ102" i="5"/>
  <c r="AI118" i="5"/>
  <c r="AI73" i="5"/>
  <c r="AA116" i="5"/>
  <c r="AA87" i="5"/>
  <c r="S115" i="5"/>
  <c r="K118" i="5"/>
  <c r="AP101" i="5"/>
  <c r="AP102" i="5"/>
  <c r="R104" i="5"/>
  <c r="R87" i="5"/>
  <c r="BE104" i="5"/>
  <c r="AW104" i="5"/>
  <c r="AO116" i="5"/>
  <c r="AO70" i="5"/>
  <c r="AG116" i="5"/>
  <c r="Y100" i="5"/>
  <c r="Y86" i="5"/>
  <c r="Q85" i="5"/>
  <c r="Q115" i="5"/>
  <c r="I115" i="5"/>
  <c r="I103" i="5"/>
  <c r="AV116" i="5"/>
  <c r="AN116" i="5"/>
  <c r="AN87" i="5"/>
  <c r="AF118" i="5"/>
  <c r="AF86" i="5"/>
  <c r="X104" i="5"/>
  <c r="X87" i="5"/>
  <c r="P88" i="5"/>
  <c r="P103" i="5"/>
  <c r="AX104" i="5"/>
  <c r="Z71" i="5"/>
  <c r="Z73" i="5"/>
  <c r="AM102" i="5"/>
  <c r="W103" i="5"/>
  <c r="W73" i="5"/>
  <c r="BB104" i="5"/>
  <c r="AD72" i="5"/>
  <c r="AD70" i="5"/>
  <c r="AH70" i="5"/>
  <c r="BC101" i="5"/>
  <c r="AE117" i="5"/>
  <c r="AE101" i="5"/>
  <c r="O72" i="5"/>
  <c r="O86" i="5"/>
  <c r="AT102" i="5"/>
  <c r="AL100" i="5"/>
  <c r="V103" i="5"/>
  <c r="V101" i="5"/>
  <c r="V73" i="5"/>
  <c r="F85" i="5"/>
  <c r="F70" i="5"/>
  <c r="BA102" i="5"/>
  <c r="AS102" i="5"/>
  <c r="AK103" i="5"/>
  <c r="AK70" i="5"/>
  <c r="AC118" i="5"/>
  <c r="AC73" i="5"/>
  <c r="AC86" i="5"/>
  <c r="U116" i="5"/>
  <c r="M85" i="5"/>
  <c r="M104" i="5"/>
  <c r="M100" i="5"/>
  <c r="E87" i="5"/>
  <c r="E118" i="5"/>
  <c r="AX102" i="5"/>
  <c r="AM100" i="5"/>
  <c r="AD100" i="5"/>
  <c r="AH117" i="5"/>
  <c r="AE102" i="5"/>
  <c r="O104" i="5"/>
  <c r="AT116" i="5"/>
  <c r="AL87" i="5"/>
  <c r="V100" i="5"/>
  <c r="N116" i="5"/>
  <c r="F102" i="5"/>
  <c r="F72" i="5"/>
  <c r="AS116" i="5"/>
  <c r="AK102" i="5"/>
  <c r="AC115" i="5"/>
  <c r="AC70" i="5"/>
  <c r="U101" i="5"/>
  <c r="M73" i="5"/>
  <c r="E117" i="5"/>
  <c r="J118" i="5"/>
  <c r="AR101" i="5"/>
  <c r="AB103" i="5"/>
  <c r="J85" i="5"/>
  <c r="J115" i="5"/>
  <c r="AU117" i="5"/>
  <c r="G118" i="5"/>
  <c r="G86" i="5"/>
  <c r="D118" i="5"/>
  <c r="D115" i="5"/>
  <c r="AR116" i="5"/>
  <c r="AR72" i="5"/>
  <c r="AJ72" i="5"/>
  <c r="AB118" i="5"/>
  <c r="T117" i="5"/>
  <c r="T71" i="5"/>
  <c r="L115" i="5"/>
  <c r="L86" i="5"/>
  <c r="AY117" i="5"/>
  <c r="AI104" i="5"/>
  <c r="AA117" i="5"/>
  <c r="AA72" i="5"/>
  <c r="S88" i="5"/>
  <c r="S73" i="5"/>
  <c r="K100" i="5"/>
  <c r="AP115" i="5"/>
  <c r="R102" i="5"/>
  <c r="BE100" i="5"/>
  <c r="AW100" i="5"/>
  <c r="AO115" i="5"/>
  <c r="AG115" i="5"/>
  <c r="AG87" i="5"/>
  <c r="Y88" i="5"/>
  <c r="Q86" i="5"/>
  <c r="Q101" i="5"/>
  <c r="I117" i="5"/>
  <c r="AV117" i="5"/>
  <c r="AN101" i="5"/>
  <c r="AF104" i="5"/>
  <c r="AF87" i="5"/>
  <c r="X103" i="5"/>
  <c r="P86" i="5"/>
  <c r="P85" i="5"/>
  <c r="H118" i="5"/>
  <c r="H70" i="5"/>
  <c r="J86" i="5"/>
  <c r="AU115" i="5"/>
  <c r="D100" i="5"/>
  <c r="AB86" i="5"/>
  <c r="T87" i="5"/>
  <c r="AQ116" i="5"/>
  <c r="AI102" i="5"/>
  <c r="AA73" i="5"/>
  <c r="S71" i="5"/>
  <c r="K117" i="5"/>
  <c r="AP116" i="5"/>
  <c r="R71" i="5"/>
  <c r="AO103" i="5"/>
  <c r="AG100" i="5"/>
  <c r="Y85" i="5"/>
  <c r="I85" i="5"/>
  <c r="AV104" i="5"/>
  <c r="AF70" i="5"/>
  <c r="X70" i="5"/>
  <c r="H102" i="5"/>
  <c r="AX101" i="5"/>
  <c r="Z116" i="5"/>
  <c r="AM71" i="5"/>
  <c r="W87" i="5"/>
  <c r="AD117" i="5"/>
  <c r="O118" i="5"/>
  <c r="AT103" i="5"/>
  <c r="AL70" i="5"/>
  <c r="V86" i="5"/>
  <c r="N88" i="5"/>
  <c r="N100" i="5"/>
  <c r="AS100" i="5"/>
  <c r="AK87" i="5"/>
  <c r="AC85" i="5"/>
  <c r="U118" i="5"/>
  <c r="M116" i="5"/>
  <c r="M71" i="5"/>
  <c r="E72" i="5"/>
  <c r="J88" i="5"/>
  <c r="G101" i="5"/>
  <c r="D104" i="5"/>
  <c r="AJ116" i="5"/>
  <c r="T70" i="5"/>
  <c r="L72" i="5"/>
  <c r="AQ115" i="5"/>
  <c r="AI87" i="5"/>
  <c r="AA115" i="5"/>
  <c r="S72" i="5"/>
  <c r="K88" i="5"/>
  <c r="R70" i="5"/>
  <c r="AO86" i="5"/>
  <c r="AG88" i="5"/>
  <c r="Y87" i="5"/>
  <c r="Q72" i="5"/>
  <c r="I72" i="5"/>
  <c r="AV101" i="5"/>
  <c r="AN71" i="5"/>
  <c r="X72" i="5"/>
  <c r="H115" i="5"/>
  <c r="AX115" i="5"/>
  <c r="Z115" i="5"/>
  <c r="AM72" i="5"/>
  <c r="W71" i="5"/>
  <c r="AD71" i="5"/>
  <c r="AH86" i="5"/>
  <c r="AE73" i="5"/>
  <c r="O115" i="5"/>
  <c r="AT101" i="5"/>
  <c r="AL72" i="5"/>
  <c r="N85" i="5"/>
  <c r="F73" i="5"/>
  <c r="AS118" i="5"/>
  <c r="AK101" i="5"/>
  <c r="AC101" i="5"/>
  <c r="U115" i="5"/>
  <c r="U86" i="5"/>
  <c r="M86" i="5"/>
  <c r="E103" i="5"/>
  <c r="AZ103" i="5"/>
  <c r="L85" i="5"/>
  <c r="AW118" i="5"/>
  <c r="AN103" i="5"/>
  <c r="P115" i="5"/>
  <c r="AM103" i="5"/>
  <c r="AH104" i="5"/>
  <c r="O70" i="5"/>
  <c r="V87" i="5"/>
  <c r="BA101" i="5"/>
  <c r="AC72" i="5"/>
  <c r="M117" i="5"/>
  <c r="J72" i="5"/>
  <c r="AY102" i="5"/>
  <c r="K101" i="5"/>
  <c r="Y101" i="5"/>
  <c r="AF100" i="5"/>
  <c r="Z85" i="5"/>
  <c r="AH100" i="5"/>
  <c r="AL115" i="5"/>
  <c r="F101" i="5"/>
  <c r="AK86" i="5"/>
  <c r="U71" i="5"/>
  <c r="D103" i="5"/>
  <c r="R115" i="5"/>
  <c r="I118" i="5"/>
  <c r="X71" i="5"/>
  <c r="Z102" i="5"/>
  <c r="AH72" i="5"/>
  <c r="AT118" i="5"/>
  <c r="V72" i="5"/>
  <c r="AK85" i="5"/>
  <c r="U70" i="5"/>
  <c r="E70" i="5"/>
  <c r="J116" i="5"/>
  <c r="D102" i="5"/>
  <c r="AJ117" i="5"/>
  <c r="AB85" i="5"/>
  <c r="L102" i="5"/>
  <c r="AY104" i="5"/>
  <c r="AQ71" i="5"/>
  <c r="AI70" i="5"/>
  <c r="S104" i="5"/>
  <c r="K116" i="5"/>
  <c r="AP103" i="5"/>
  <c r="R116" i="5"/>
  <c r="BE102" i="5"/>
  <c r="AO102" i="5"/>
  <c r="AG73" i="5"/>
  <c r="Y118" i="5"/>
  <c r="I73" i="5"/>
  <c r="AN117" i="5"/>
  <c r="AF103" i="5"/>
  <c r="X100" i="5"/>
  <c r="H100" i="5"/>
  <c r="Z100" i="5"/>
  <c r="AM88" i="5"/>
  <c r="W117" i="5"/>
  <c r="AD103" i="5"/>
  <c r="AH115" i="5"/>
  <c r="BC103" i="5"/>
  <c r="AE87" i="5"/>
  <c r="AT117" i="5"/>
  <c r="AL101" i="5"/>
  <c r="V85" i="5"/>
  <c r="N117" i="5"/>
  <c r="F86" i="5"/>
  <c r="F87" i="5"/>
  <c r="AS101" i="5"/>
  <c r="AC104" i="5"/>
  <c r="U103" i="5"/>
  <c r="M87" i="5"/>
  <c r="E101" i="5"/>
  <c r="E85" i="5"/>
  <c r="J87" i="5"/>
  <c r="AJ70" i="5"/>
  <c r="AI103" i="5"/>
  <c r="S116" i="5"/>
  <c r="AG101" i="5"/>
  <c r="I71" i="5"/>
  <c r="AF101" i="5"/>
  <c r="H117" i="5"/>
  <c r="W100" i="5"/>
  <c r="BC100" i="5"/>
  <c r="F117" i="5"/>
  <c r="AK116" i="5"/>
  <c r="U100" i="5"/>
  <c r="E102" i="5"/>
  <c r="G103" i="5"/>
  <c r="T115" i="5"/>
  <c r="AI85" i="5"/>
  <c r="S117" i="5"/>
  <c r="R88" i="5"/>
  <c r="Q104" i="5"/>
  <c r="AN100" i="5"/>
  <c r="P87" i="5"/>
  <c r="AM116" i="5"/>
  <c r="AD104" i="5"/>
  <c r="AE115" i="5"/>
  <c r="AL71" i="5"/>
  <c r="N104" i="5"/>
  <c r="BA104" i="5"/>
  <c r="M103" i="5"/>
  <c r="E73" i="5"/>
  <c r="AU101" i="5"/>
  <c r="L87" i="5"/>
  <c r="AA102" i="5"/>
  <c r="Y115" i="5"/>
  <c r="AN88" i="5"/>
  <c r="P70" i="5"/>
  <c r="AM87" i="5"/>
  <c r="O100" i="5"/>
  <c r="AS117" i="5"/>
  <c r="AC116" i="5"/>
  <c r="D74" i="5"/>
  <c r="L70" i="5"/>
  <c r="AI86" i="5"/>
  <c r="AP88" i="5"/>
  <c r="AO101" i="5"/>
  <c r="Q118" i="5"/>
  <c r="AN85" i="5"/>
  <c r="X73" i="5"/>
  <c r="Z86" i="5"/>
  <c r="AD87" i="5"/>
  <c r="AE85" i="5"/>
  <c r="N115" i="5"/>
  <c r="AS104" i="5"/>
  <c r="AC88" i="5"/>
  <c r="M115" i="5"/>
  <c r="J73" i="5"/>
  <c r="AZ100" i="5"/>
  <c r="AJ115" i="5"/>
  <c r="L101" i="5"/>
  <c r="AY100" i="5"/>
  <c r="AQ70" i="5"/>
  <c r="AI115" i="5"/>
  <c r="S100" i="5"/>
  <c r="K102" i="5"/>
  <c r="AP104" i="5"/>
  <c r="R118" i="5"/>
  <c r="AW116" i="5"/>
  <c r="AO85" i="5"/>
  <c r="AG70" i="5"/>
  <c r="Y72" i="5"/>
  <c r="Q88" i="5"/>
  <c r="I87" i="5"/>
  <c r="AN118" i="5"/>
  <c r="X102" i="5"/>
  <c r="P118" i="5"/>
  <c r="H116" i="5"/>
  <c r="Z117" i="5"/>
  <c r="AM86" i="5"/>
  <c r="W102" i="5"/>
  <c r="AD88" i="5"/>
  <c r="BC102" i="5"/>
  <c r="AE118" i="5"/>
  <c r="O73" i="5"/>
  <c r="AT104" i="5"/>
  <c r="AL117" i="5"/>
  <c r="V104" i="5"/>
  <c r="N101" i="5"/>
  <c r="F116" i="5"/>
  <c r="AK117" i="5"/>
  <c r="AK72" i="5"/>
  <c r="U102" i="5"/>
  <c r="U87" i="5"/>
  <c r="M72" i="5"/>
  <c r="E88" i="5"/>
  <c r="E71" i="5"/>
  <c r="G71" i="5"/>
  <c r="T100" i="5"/>
  <c r="AY116" i="5"/>
  <c r="AA85" i="5"/>
  <c r="AP86" i="5"/>
  <c r="AO87" i="5"/>
  <c r="Q71" i="5"/>
  <c r="X85" i="5"/>
  <c r="AE70" i="5"/>
  <c r="AL118" i="5"/>
  <c r="N87" i="5"/>
  <c r="AK104" i="5"/>
  <c r="U88" i="5"/>
  <c r="E116" i="5"/>
  <c r="AR104" i="5"/>
  <c r="AJ101" i="5"/>
  <c r="L104" i="5"/>
  <c r="AA118" i="5"/>
  <c r="AP117" i="5"/>
  <c r="AG118" i="5"/>
  <c r="BD101" i="5"/>
  <c r="X88" i="5"/>
  <c r="H87" i="5"/>
  <c r="W85" i="5"/>
  <c r="AE86" i="5"/>
  <c r="O87" i="5"/>
  <c r="V118" i="5"/>
  <c r="AK100" i="5"/>
  <c r="U73" i="5"/>
  <c r="AR115" i="5"/>
  <c r="T102" i="5"/>
  <c r="AI88" i="5"/>
  <c r="S85" i="5"/>
  <c r="AO118" i="5"/>
  <c r="Q70" i="5"/>
  <c r="H72" i="5"/>
  <c r="W72" i="5"/>
  <c r="AE100" i="5"/>
  <c r="AL86" i="5"/>
  <c r="F100" i="5"/>
  <c r="AC103" i="5"/>
  <c r="M101" i="5"/>
  <c r="AU100" i="5"/>
  <c r="T103" i="5"/>
  <c r="AQ100" i="5"/>
  <c r="AA86" i="5"/>
  <c r="K104" i="5"/>
  <c r="R86" i="5"/>
  <c r="Y102" i="5"/>
  <c r="AF71" i="5"/>
  <c r="H85" i="5"/>
  <c r="AH118" i="5"/>
  <c r="AT115" i="5"/>
  <c r="V102" i="5"/>
  <c r="F71" i="5"/>
  <c r="AC102" i="5"/>
  <c r="U104" i="5"/>
  <c r="AB104" i="5"/>
  <c r="AQ104" i="5"/>
  <c r="AP70" i="5"/>
  <c r="AV118" i="5"/>
  <c r="AD118" i="5"/>
  <c r="N118" i="5"/>
  <c r="M118" i="5"/>
  <c r="AR103" i="5"/>
  <c r="AG103" i="5"/>
  <c r="P72" i="5"/>
  <c r="O85" i="5"/>
  <c r="V70" i="5"/>
  <c r="AK88" i="5"/>
  <c r="M88" i="5"/>
  <c r="AB100" i="5"/>
  <c r="Z39" i="3"/>
  <c r="Z79" i="7" s="1"/>
  <c r="Z41" i="3"/>
  <c r="Z40" i="3"/>
  <c r="Z38" i="3"/>
  <c r="L39" i="3"/>
  <c r="L79" i="7" s="1"/>
  <c r="L40" i="3"/>
  <c r="L41" i="3"/>
  <c r="L38" i="3"/>
  <c r="J38" i="3"/>
  <c r="J40" i="3"/>
  <c r="J41" i="3"/>
  <c r="J39" i="3"/>
  <c r="J79" i="7" s="1"/>
  <c r="AP39" i="3"/>
  <c r="AP79" i="7" s="1"/>
  <c r="AP40" i="3"/>
  <c r="AP41" i="3"/>
  <c r="AP38" i="3"/>
  <c r="C39" i="3"/>
  <c r="C40" i="3"/>
  <c r="C41" i="3"/>
  <c r="AB41" i="3"/>
  <c r="AB38" i="3"/>
  <c r="AB39" i="3"/>
  <c r="AB79" i="7" s="1"/>
  <c r="AB40" i="3"/>
  <c r="M40" i="3"/>
  <c r="M41" i="3"/>
  <c r="M38" i="3"/>
  <c r="M39" i="3"/>
  <c r="M79" i="7" s="1"/>
  <c r="AK39" i="3"/>
  <c r="AK79" i="7" s="1"/>
  <c r="AK38" i="3"/>
  <c r="AK40" i="3"/>
  <c r="AK41" i="3"/>
  <c r="K39" i="3"/>
  <c r="K79" i="7" s="1"/>
  <c r="K40" i="3"/>
  <c r="K41" i="3"/>
  <c r="K38" i="3"/>
  <c r="AI40" i="3"/>
  <c r="AI41" i="3"/>
  <c r="AI38" i="3"/>
  <c r="AI39" i="3"/>
  <c r="AI79" i="7" s="1"/>
  <c r="D38" i="3"/>
  <c r="D40" i="3"/>
  <c r="D39" i="3"/>
  <c r="D79" i="7" s="1"/>
  <c r="D41" i="3"/>
  <c r="AJ41" i="3"/>
  <c r="AJ39" i="3"/>
  <c r="AJ79" i="7" s="1"/>
  <c r="AJ40" i="3"/>
  <c r="AJ38" i="3"/>
  <c r="E40" i="3"/>
  <c r="E38" i="3"/>
  <c r="E41" i="3"/>
  <c r="E39" i="3"/>
  <c r="E79" i="7" s="1"/>
  <c r="U40" i="3"/>
  <c r="U39" i="3"/>
  <c r="U79" i="7" s="1"/>
  <c r="U41" i="3"/>
  <c r="U38" i="3"/>
  <c r="AC40" i="3"/>
  <c r="AC39" i="3"/>
  <c r="AC79" i="7" s="1"/>
  <c r="AC41" i="3"/>
  <c r="AC38" i="3"/>
  <c r="F41" i="3"/>
  <c r="F38" i="3"/>
  <c r="F39" i="3"/>
  <c r="F79" i="7" s="1"/>
  <c r="F40" i="3"/>
  <c r="N38" i="3"/>
  <c r="N41" i="3"/>
  <c r="N39" i="3"/>
  <c r="N79" i="7" s="1"/>
  <c r="N40" i="3"/>
  <c r="V38" i="3"/>
  <c r="V39" i="3"/>
  <c r="V79" i="7" s="1"/>
  <c r="V41" i="3"/>
  <c r="V40" i="3"/>
  <c r="AD40" i="3"/>
  <c r="AD41" i="3"/>
  <c r="AD38" i="3"/>
  <c r="AD39" i="3"/>
  <c r="AD79" i="7" s="1"/>
  <c r="AL38" i="3"/>
  <c r="AL40" i="3"/>
  <c r="AL41" i="3"/>
  <c r="AL39" i="3"/>
  <c r="AL79" i="7" s="1"/>
  <c r="G40" i="3"/>
  <c r="G39" i="3"/>
  <c r="G79" i="7" s="1"/>
  <c r="G41" i="3"/>
  <c r="G38" i="3"/>
  <c r="O38" i="3"/>
  <c r="O39" i="3"/>
  <c r="O79" i="7" s="1"/>
  <c r="O40" i="3"/>
  <c r="O41" i="3"/>
  <c r="W39" i="3"/>
  <c r="W79" i="7" s="1"/>
  <c r="W41" i="3"/>
  <c r="W38" i="3"/>
  <c r="W40" i="3"/>
  <c r="AE41" i="3"/>
  <c r="AE38" i="3"/>
  <c r="AE39" i="3"/>
  <c r="AE79" i="7" s="1"/>
  <c r="AE40" i="3"/>
  <c r="AM41" i="3"/>
  <c r="AM39" i="3"/>
  <c r="AM79" i="7" s="1"/>
  <c r="AM38" i="3"/>
  <c r="AM40" i="3"/>
  <c r="E31" i="5"/>
  <c r="AH39" i="3"/>
  <c r="AH79" i="7" s="1"/>
  <c r="AH41" i="3"/>
  <c r="AH40" i="3"/>
  <c r="AH38" i="3"/>
  <c r="AA40" i="3"/>
  <c r="AA41" i="3"/>
  <c r="AA38" i="3"/>
  <c r="AA39" i="3"/>
  <c r="AA79" i="7" s="1"/>
  <c r="T38" i="3"/>
  <c r="T39" i="3"/>
  <c r="T79" i="7" s="1"/>
  <c r="T41" i="3"/>
  <c r="T40" i="3"/>
  <c r="H38" i="3"/>
  <c r="H40" i="3"/>
  <c r="H41" i="3"/>
  <c r="H39" i="3"/>
  <c r="H79" i="7" s="1"/>
  <c r="P40" i="3"/>
  <c r="P38" i="3"/>
  <c r="P41" i="3"/>
  <c r="P39" i="3"/>
  <c r="P79" i="7" s="1"/>
  <c r="X40" i="3"/>
  <c r="X38" i="3"/>
  <c r="X41" i="3"/>
  <c r="X39" i="3"/>
  <c r="X79" i="7" s="1"/>
  <c r="AF40" i="3"/>
  <c r="AF38" i="3"/>
  <c r="AF41" i="3"/>
  <c r="AF39" i="3"/>
  <c r="AF79" i="7" s="1"/>
  <c r="AN41" i="3"/>
  <c r="AN40" i="3"/>
  <c r="AN39" i="3"/>
  <c r="AN79" i="7" s="1"/>
  <c r="AN38" i="3"/>
  <c r="I39" i="3"/>
  <c r="I79" i="7" s="1"/>
  <c r="I40" i="3"/>
  <c r="I38" i="3"/>
  <c r="I41" i="3"/>
  <c r="Q38" i="3"/>
  <c r="Q41" i="3"/>
  <c r="Q39" i="3"/>
  <c r="Q79" i="7" s="1"/>
  <c r="Q40" i="3"/>
  <c r="Y38" i="3"/>
  <c r="Y41" i="3"/>
  <c r="Y39" i="3"/>
  <c r="Y79" i="7" s="1"/>
  <c r="Y40" i="3"/>
  <c r="AG40" i="3"/>
  <c r="AG41" i="3"/>
  <c r="AG38" i="3"/>
  <c r="AG39" i="3"/>
  <c r="AG79" i="7" s="1"/>
  <c r="AO41" i="3"/>
  <c r="AO38" i="3"/>
  <c r="AO40" i="3"/>
  <c r="AO39" i="3"/>
  <c r="AO79" i="7" s="1"/>
  <c r="R39" i="3"/>
  <c r="R79" i="7" s="1"/>
  <c r="R40" i="3"/>
  <c r="R41" i="3"/>
  <c r="R38" i="3"/>
  <c r="S41" i="3"/>
  <c r="S38" i="3"/>
  <c r="S40" i="3"/>
  <c r="S39" i="3"/>
  <c r="S79" i="7" s="1"/>
  <c r="I68" i="5"/>
  <c r="M68" i="5"/>
  <c r="J68" i="5"/>
  <c r="O68" i="5"/>
  <c r="T68" i="5"/>
  <c r="Y68" i="5"/>
  <c r="R68" i="5"/>
  <c r="AB68" i="5"/>
  <c r="AD68" i="5"/>
  <c r="L68" i="5"/>
  <c r="Q68" i="5"/>
  <c r="V68" i="5"/>
  <c r="AA68" i="5"/>
  <c r="AF68" i="5"/>
  <c r="N68" i="5"/>
  <c r="S68" i="5"/>
  <c r="X68" i="5"/>
  <c r="AC68" i="5"/>
  <c r="K68" i="5"/>
  <c r="P68" i="5"/>
  <c r="AE68" i="5"/>
  <c r="W68" i="5"/>
  <c r="U68" i="5"/>
  <c r="Z68" i="5"/>
  <c r="C42" i="3"/>
  <c r="D42" i="3"/>
  <c r="L42" i="3"/>
  <c r="T42" i="3"/>
  <c r="AB42" i="3"/>
  <c r="AJ42" i="3"/>
  <c r="E42" i="3"/>
  <c r="M42" i="3"/>
  <c r="U42" i="3"/>
  <c r="AC42" i="3"/>
  <c r="AK42" i="3"/>
  <c r="F42" i="3"/>
  <c r="N42" i="3"/>
  <c r="V42" i="3"/>
  <c r="AD42" i="3"/>
  <c r="AL42" i="3"/>
  <c r="G42" i="3"/>
  <c r="O42" i="3"/>
  <c r="W42" i="3"/>
  <c r="AE42" i="3"/>
  <c r="AM42" i="3"/>
  <c r="H42" i="3"/>
  <c r="P42" i="3"/>
  <c r="X42" i="3"/>
  <c r="AF42" i="3"/>
  <c r="AN42" i="3"/>
  <c r="I42" i="3"/>
  <c r="Q42" i="3"/>
  <c r="Y42" i="3"/>
  <c r="AG42" i="3"/>
  <c r="AO42" i="3"/>
  <c r="R42" i="3"/>
  <c r="S42" i="3"/>
  <c r="Z42" i="3"/>
  <c r="AA42" i="3"/>
  <c r="K42" i="3"/>
  <c r="AH42" i="3"/>
  <c r="AI42" i="3"/>
  <c r="J42" i="3"/>
  <c r="AP42" i="3"/>
  <c r="I52" i="3"/>
  <c r="I55" i="3"/>
  <c r="I60" i="7" s="1"/>
  <c r="I56" i="3"/>
  <c r="I68" i="7" s="1"/>
  <c r="I53" i="3"/>
  <c r="I54" i="3"/>
  <c r="G52" i="3"/>
  <c r="G53" i="3"/>
  <c r="G55" i="3"/>
  <c r="G60" i="7" s="1"/>
  <c r="G54" i="3"/>
  <c r="G56" i="3"/>
  <c r="G68" i="7" s="1"/>
  <c r="J52" i="3"/>
  <c r="J55" i="3"/>
  <c r="J60" i="7" s="1"/>
  <c r="J53" i="3"/>
  <c r="J56" i="3"/>
  <c r="J68" i="7" s="1"/>
  <c r="J54" i="3"/>
  <c r="K52" i="3"/>
  <c r="K53" i="3"/>
  <c r="K56" i="3"/>
  <c r="K68" i="7" s="1"/>
  <c r="K54" i="3"/>
  <c r="K55" i="3"/>
  <c r="K60" i="7" s="1"/>
  <c r="H52" i="3"/>
  <c r="H56" i="3"/>
  <c r="H68" i="7" s="1"/>
  <c r="H55" i="3"/>
  <c r="H60" i="7" s="1"/>
  <c r="H53" i="3"/>
  <c r="H54" i="3"/>
  <c r="C52" i="3"/>
  <c r="C56" i="3"/>
  <c r="C68" i="7" s="1"/>
  <c r="C54" i="3"/>
  <c r="C55" i="3"/>
  <c r="C53" i="3"/>
  <c r="D52" i="3"/>
  <c r="D53" i="3"/>
  <c r="D56" i="3"/>
  <c r="D68" i="7" s="1"/>
  <c r="D54" i="3"/>
  <c r="D55" i="3"/>
  <c r="D60" i="7" s="1"/>
  <c r="L52" i="3"/>
  <c r="AE52" i="3" s="1"/>
  <c r="L53" i="3"/>
  <c r="S53" i="3" s="1"/>
  <c r="L56" i="3"/>
  <c r="O56" i="3" s="1"/>
  <c r="O68" i="7" s="1"/>
  <c r="L54" i="3"/>
  <c r="L55" i="3"/>
  <c r="AE55" i="3" s="1"/>
  <c r="AE60" i="7" s="1"/>
  <c r="F52" i="3"/>
  <c r="F53" i="3"/>
  <c r="F55" i="3"/>
  <c r="F60" i="7" s="1"/>
  <c r="F54" i="3"/>
  <c r="F56" i="3"/>
  <c r="F68" i="7" s="1"/>
  <c r="E52" i="3"/>
  <c r="E53" i="3"/>
  <c r="E56" i="3"/>
  <c r="E68" i="7" s="1"/>
  <c r="E54" i="3"/>
  <c r="E55" i="3"/>
  <c r="E60" i="7" s="1"/>
  <c r="G45" i="3"/>
  <c r="G44" i="3"/>
  <c r="F44" i="3"/>
  <c r="F45" i="3"/>
  <c r="H44" i="3"/>
  <c r="H45" i="3"/>
  <c r="J45" i="3"/>
  <c r="J44" i="3"/>
  <c r="I45" i="3"/>
  <c r="I44" i="3"/>
  <c r="C44" i="3"/>
  <c r="C45" i="3"/>
  <c r="K45" i="3"/>
  <c r="K44" i="3"/>
  <c r="D44" i="3"/>
  <c r="D45" i="3"/>
  <c r="L44" i="3"/>
  <c r="P44" i="3" s="1"/>
  <c r="L45" i="3"/>
  <c r="Y45" i="3" s="1"/>
  <c r="E45" i="3"/>
  <c r="E44" i="3"/>
  <c r="AD42" i="7"/>
  <c r="AD43" i="7"/>
  <c r="K43" i="7"/>
  <c r="K42" i="7"/>
  <c r="AA42" i="7"/>
  <c r="AA43" i="7"/>
  <c r="D43" i="7"/>
  <c r="D42" i="7"/>
  <c r="L43" i="7"/>
  <c r="L42" i="7"/>
  <c r="T43" i="7"/>
  <c r="T42" i="7"/>
  <c r="AB42" i="7"/>
  <c r="AB43" i="7"/>
  <c r="AJ42" i="7"/>
  <c r="AJ43" i="7"/>
  <c r="N43" i="7"/>
  <c r="N42" i="7"/>
  <c r="AL42" i="7"/>
  <c r="AL43" i="7"/>
  <c r="G43" i="7"/>
  <c r="G42" i="7"/>
  <c r="O43" i="7"/>
  <c r="O42" i="7"/>
  <c r="W42" i="7"/>
  <c r="W43" i="7"/>
  <c r="AE42" i="7"/>
  <c r="AE43" i="7"/>
  <c r="AM42" i="7"/>
  <c r="AM43" i="7"/>
  <c r="M43" i="7"/>
  <c r="M42" i="7"/>
  <c r="P43" i="7"/>
  <c r="P42" i="7"/>
  <c r="AF42" i="7"/>
  <c r="AF43" i="7"/>
  <c r="U43" i="7"/>
  <c r="U42" i="7"/>
  <c r="V43" i="7"/>
  <c r="V42" i="7"/>
  <c r="H43" i="7"/>
  <c r="H42" i="7"/>
  <c r="X42" i="7"/>
  <c r="X43" i="7"/>
  <c r="AN43" i="7"/>
  <c r="AN42" i="7"/>
  <c r="I43" i="7"/>
  <c r="I42" i="7"/>
  <c r="Q43" i="7"/>
  <c r="Q42" i="7"/>
  <c r="Y42" i="7"/>
  <c r="Y43" i="7"/>
  <c r="AG43" i="7"/>
  <c r="AG42" i="7"/>
  <c r="AO43" i="7"/>
  <c r="AO42" i="7"/>
  <c r="E43" i="7"/>
  <c r="E42" i="7"/>
  <c r="AK43" i="7"/>
  <c r="AK42" i="7"/>
  <c r="J43" i="7"/>
  <c r="J42" i="7"/>
  <c r="R43" i="7"/>
  <c r="R42" i="7"/>
  <c r="Z43" i="7"/>
  <c r="Z42" i="7"/>
  <c r="AH43" i="7"/>
  <c r="AH42" i="7"/>
  <c r="AP43" i="7"/>
  <c r="AP42" i="7"/>
  <c r="AC43" i="7"/>
  <c r="AC42" i="7"/>
  <c r="F43" i="7"/>
  <c r="F42" i="7"/>
  <c r="S43" i="7"/>
  <c r="S42" i="7"/>
  <c r="AI42" i="7"/>
  <c r="AI43" i="7"/>
  <c r="F90" i="20"/>
  <c r="L90" i="20"/>
  <c r="K90" i="20"/>
  <c r="T90" i="20"/>
  <c r="P90" i="20"/>
  <c r="H90" i="20"/>
  <c r="W90" i="20"/>
  <c r="O90" i="20"/>
  <c r="G90" i="20"/>
  <c r="V90" i="20"/>
  <c r="N90" i="20"/>
  <c r="U90" i="20"/>
  <c r="M90" i="20"/>
  <c r="E90" i="20"/>
  <c r="S90" i="20"/>
  <c r="R90" i="20"/>
  <c r="J90" i="20"/>
  <c r="Q90" i="20"/>
  <c r="I90" i="20"/>
  <c r="D31" i="3"/>
  <c r="D33" i="3"/>
  <c r="D34" i="3"/>
  <c r="D32" i="3"/>
  <c r="D35" i="3"/>
  <c r="E31" i="3"/>
  <c r="E35" i="3"/>
  <c r="E34" i="3"/>
  <c r="E33" i="3"/>
  <c r="E32" i="3"/>
  <c r="C31" i="3"/>
  <c r="C32" i="3"/>
  <c r="C33" i="3"/>
  <c r="C34" i="3"/>
  <c r="C35" i="3"/>
  <c r="C38" i="3"/>
  <c r="L31" i="3"/>
  <c r="AF31" i="3" s="1"/>
  <c r="L32" i="3"/>
  <c r="M32" i="3" s="1"/>
  <c r="L33" i="3"/>
  <c r="AE33" i="3" s="1"/>
  <c r="L34" i="3"/>
  <c r="M34" i="3" s="1"/>
  <c r="L35" i="3"/>
  <c r="P35" i="3" s="1"/>
  <c r="F31" i="3"/>
  <c r="F35" i="3"/>
  <c r="F33" i="3"/>
  <c r="F32" i="3"/>
  <c r="F34" i="3"/>
  <c r="G31" i="3"/>
  <c r="G33" i="3"/>
  <c r="G32" i="3"/>
  <c r="G34" i="3"/>
  <c r="G35" i="3"/>
  <c r="J31" i="3"/>
  <c r="J33" i="3"/>
  <c r="J32" i="3"/>
  <c r="J34" i="3"/>
  <c r="J35" i="3"/>
  <c r="K31" i="3"/>
  <c r="K35" i="3"/>
  <c r="K32" i="3"/>
  <c r="K34" i="3"/>
  <c r="K33" i="3"/>
  <c r="H31" i="3"/>
  <c r="H35" i="3"/>
  <c r="H34" i="3"/>
  <c r="H33" i="3"/>
  <c r="H32" i="3"/>
  <c r="I31" i="3"/>
  <c r="I32" i="3"/>
  <c r="I34" i="3"/>
  <c r="I35" i="3"/>
  <c r="I33" i="3"/>
  <c r="F57" i="3"/>
  <c r="C49" i="3"/>
  <c r="H48" i="3"/>
  <c r="E51" i="3"/>
  <c r="K43" i="3"/>
  <c r="E30" i="3"/>
  <c r="J50" i="3"/>
  <c r="G31" i="5"/>
  <c r="F31" i="5"/>
  <c r="D68" i="5"/>
  <c r="G10" i="5"/>
  <c r="D90" i="20"/>
  <c r="BY91" i="20"/>
  <c r="BQ91" i="20"/>
  <c r="BI91" i="20"/>
  <c r="BA91" i="20"/>
  <c r="AU46" i="20"/>
  <c r="D91" i="20"/>
  <c r="AE46" i="20"/>
  <c r="BL47" i="20"/>
  <c r="AN47" i="20"/>
  <c r="AU47" i="20"/>
  <c r="AS90" i="20"/>
  <c r="D46" i="20"/>
  <c r="CC90" i="20"/>
  <c r="AW46" i="20"/>
  <c r="CB47" i="20"/>
  <c r="BT46" i="20"/>
  <c r="BD46" i="20"/>
  <c r="AV47" i="20"/>
  <c r="AF47" i="20"/>
  <c r="P47" i="20"/>
  <c r="H47" i="20"/>
  <c r="Y47" i="20"/>
  <c r="AM46" i="20"/>
  <c r="AE47" i="20"/>
  <c r="W47" i="20"/>
  <c r="BY47" i="20"/>
  <c r="BQ47" i="20"/>
  <c r="BI46" i="20"/>
  <c r="BA46" i="20"/>
  <c r="AS46" i="20"/>
  <c r="AK47" i="20"/>
  <c r="AC46" i="20"/>
  <c r="M47" i="20"/>
  <c r="E47" i="20"/>
  <c r="AK90" i="20"/>
  <c r="H46" i="20"/>
  <c r="BX46" i="20"/>
  <c r="BP47" i="20"/>
  <c r="BH47" i="20"/>
  <c r="AZ47" i="20"/>
  <c r="AR47" i="20"/>
  <c r="AJ47" i="20"/>
  <c r="AB46" i="20"/>
  <c r="AF46" i="20"/>
  <c r="X46" i="20"/>
  <c r="Z46" i="20"/>
  <c r="BC47" i="20"/>
  <c r="CC47" i="20"/>
  <c r="BU47" i="20"/>
  <c r="BM47" i="20"/>
  <c r="BE47" i="20"/>
  <c r="AW47" i="20"/>
  <c r="AO47" i="20"/>
  <c r="AG47" i="20"/>
  <c r="Y46" i="20"/>
  <c r="I47" i="20"/>
  <c r="BC46" i="20"/>
  <c r="BE46" i="20"/>
  <c r="AV46" i="20"/>
  <c r="CA47" i="20"/>
  <c r="BS47" i="20"/>
  <c r="BK46" i="20"/>
  <c r="AM47" i="20"/>
  <c r="G47" i="20"/>
  <c r="M91" i="20"/>
  <c r="E91" i="20"/>
  <c r="BP90" i="20"/>
  <c r="BH91" i="20"/>
  <c r="AZ90" i="20"/>
  <c r="T91" i="20"/>
  <c r="CA46" i="20"/>
  <c r="BT47" i="20"/>
  <c r="BK47" i="20"/>
  <c r="BU90" i="20"/>
  <c r="AF90" i="20"/>
  <c r="AZ91" i="20"/>
  <c r="BX91" i="20"/>
  <c r="AW91" i="20"/>
  <c r="BH90" i="20"/>
  <c r="CC46" i="20"/>
  <c r="CC91" i="20"/>
  <c r="BC90" i="20"/>
  <c r="BP46" i="20"/>
  <c r="BX47" i="20"/>
  <c r="CA90" i="20"/>
  <c r="AZ46" i="20"/>
  <c r="L47" i="20"/>
  <c r="CB91" i="20"/>
  <c r="BD90" i="20"/>
  <c r="AN91" i="20"/>
  <c r="AH46" i="20"/>
  <c r="BM90" i="20"/>
  <c r="BS90" i="20"/>
  <c r="O47" i="20"/>
  <c r="G46" i="20"/>
  <c r="AN46" i="20"/>
  <c r="I46" i="20"/>
  <c r="I91" i="20"/>
  <c r="Q47" i="20"/>
  <c r="AE90" i="20"/>
  <c r="BZ47" i="20"/>
  <c r="BR47" i="20"/>
  <c r="BJ46" i="20"/>
  <c r="BB46" i="20"/>
  <c r="AT46" i="20"/>
  <c r="AL47" i="20"/>
  <c r="AD46" i="20"/>
  <c r="CB46" i="20"/>
  <c r="T47" i="20"/>
  <c r="BS46" i="20"/>
  <c r="D47" i="20"/>
  <c r="BL46" i="20"/>
  <c r="BU46" i="20"/>
  <c r="CE47" i="20"/>
  <c r="BW47" i="20"/>
  <c r="K46" i="20"/>
  <c r="BM46" i="20"/>
  <c r="AP91" i="20"/>
  <c r="AG46" i="20"/>
  <c r="CD46" i="20"/>
  <c r="BV46" i="20"/>
  <c r="BN46" i="20"/>
  <c r="BF47" i="20"/>
  <c r="AX47" i="20"/>
  <c r="AP47" i="20"/>
  <c r="AO46" i="20"/>
  <c r="BD47" i="20"/>
  <c r="BW46" i="20"/>
  <c r="F47" i="20"/>
  <c r="BZ90" i="20"/>
  <c r="BR91" i="20"/>
  <c r="BJ90" i="20"/>
  <c r="BB91" i="20"/>
  <c r="AT91" i="20"/>
  <c r="AL91" i="20"/>
  <c r="AD90" i="20"/>
  <c r="BX90" i="20"/>
  <c r="BP91" i="20"/>
  <c r="AR91" i="20"/>
  <c r="AJ90" i="20"/>
  <c r="AB90" i="20"/>
  <c r="L91" i="20"/>
  <c r="BO47" i="20"/>
  <c r="BG47" i="20"/>
  <c r="AY47" i="20"/>
  <c r="AQ46" i="20"/>
  <c r="AI47" i="20"/>
  <c r="K47" i="20"/>
  <c r="AH47" i="20"/>
  <c r="Z47" i="20"/>
  <c r="BA47" i="20"/>
  <c r="W46" i="20"/>
  <c r="BH46" i="20"/>
  <c r="AO91" i="20"/>
  <c r="AX91" i="20"/>
  <c r="Y90" i="20"/>
  <c r="AC90" i="20"/>
  <c r="AU91" i="20"/>
  <c r="AR90" i="20"/>
  <c r="CE90" i="20"/>
  <c r="BW90" i="20"/>
  <c r="BO91" i="20"/>
  <c r="BG90" i="20"/>
  <c r="AY91" i="20"/>
  <c r="AQ90" i="20"/>
  <c r="AI90" i="20"/>
  <c r="S91" i="20"/>
  <c r="Q91" i="20"/>
  <c r="AG90" i="20"/>
  <c r="BO90" i="20"/>
  <c r="O91" i="20"/>
  <c r="AM90" i="20"/>
  <c r="AN90" i="20"/>
  <c r="AJ91" i="20"/>
  <c r="CD90" i="20"/>
  <c r="BV91" i="20"/>
  <c r="BN90" i="20"/>
  <c r="BF90" i="20"/>
  <c r="AX90" i="20"/>
  <c r="AH91" i="20"/>
  <c r="AR46" i="20"/>
  <c r="BE91" i="20"/>
  <c r="Y91" i="20"/>
  <c r="AO90" i="20"/>
  <c r="AH90" i="20"/>
  <c r="X90" i="20"/>
  <c r="BL90" i="20"/>
  <c r="AV90" i="20"/>
  <c r="AF91" i="20"/>
  <c r="M46" i="20"/>
  <c r="AJ46" i="20"/>
  <c r="BM91" i="20"/>
  <c r="AG91" i="20"/>
  <c r="AW90" i="20"/>
  <c r="AP90" i="20"/>
  <c r="BI90" i="20"/>
  <c r="H91" i="20"/>
  <c r="BD91" i="20"/>
  <c r="BT91" i="20"/>
  <c r="BL91" i="20"/>
  <c r="BU91" i="20"/>
  <c r="AI91" i="20"/>
  <c r="BE90" i="20"/>
  <c r="BT90" i="20"/>
  <c r="P91" i="20"/>
  <c r="CB90" i="20"/>
  <c r="X91" i="20"/>
  <c r="CA91" i="20"/>
  <c r="BS91" i="20"/>
  <c r="BK91" i="20"/>
  <c r="BC91" i="20"/>
  <c r="AU90" i="20"/>
  <c r="AM91" i="20"/>
  <c r="AC91" i="20"/>
  <c r="AK46" i="20"/>
  <c r="U47" i="20"/>
  <c r="BI47" i="20"/>
  <c r="F91" i="20"/>
  <c r="E46" i="20"/>
  <c r="AS47" i="20"/>
  <c r="BQ90" i="20"/>
  <c r="BY90" i="20"/>
  <c r="BY46" i="20"/>
  <c r="AS91" i="20"/>
  <c r="BA90" i="20"/>
  <c r="AK91" i="20"/>
  <c r="AC47" i="20"/>
  <c r="BQ46" i="20"/>
  <c r="AV91" i="20"/>
  <c r="BK90" i="20"/>
  <c r="BR90" i="20"/>
  <c r="X47" i="20"/>
  <c r="BJ47" i="20"/>
  <c r="AD47" i="20"/>
  <c r="V47" i="20"/>
  <c r="AL46" i="20"/>
  <c r="BZ91" i="20"/>
  <c r="V91" i="20"/>
  <c r="N91" i="20"/>
  <c r="F46" i="20"/>
  <c r="BB47" i="20"/>
  <c r="AT90" i="20"/>
  <c r="N47" i="20"/>
  <c r="AT47" i="20"/>
  <c r="BB90" i="20"/>
  <c r="BJ91" i="20"/>
  <c r="BZ46" i="20"/>
  <c r="AL90" i="20"/>
  <c r="K91" i="20"/>
  <c r="BR46" i="20"/>
  <c r="J91" i="20"/>
  <c r="CD47" i="20"/>
  <c r="Z91" i="20"/>
  <c r="R91" i="20"/>
  <c r="AI46" i="20"/>
  <c r="BF46" i="20"/>
  <c r="CD91" i="20"/>
  <c r="BW91" i="20"/>
  <c r="BV90" i="20"/>
  <c r="R47" i="20"/>
  <c r="BO46" i="20"/>
  <c r="AA46" i="20"/>
  <c r="AX46" i="20"/>
  <c r="AA90" i="20"/>
  <c r="CE91" i="20"/>
  <c r="J47" i="20"/>
  <c r="CE46" i="20"/>
  <c r="AP46" i="20"/>
  <c r="AY90" i="20"/>
  <c r="Z90" i="20"/>
  <c r="AQ47" i="20"/>
  <c r="AB91" i="20"/>
  <c r="BG46" i="20"/>
  <c r="BF91" i="20"/>
  <c r="BV47" i="20"/>
  <c r="AQ91" i="20"/>
  <c r="AY46" i="20"/>
  <c r="BN91" i="20"/>
  <c r="BG91" i="20"/>
  <c r="BN47" i="20"/>
  <c r="G91" i="20"/>
  <c r="G48" i="5"/>
  <c r="G24" i="5"/>
  <c r="F21" i="5"/>
  <c r="F34" i="5"/>
  <c r="D83" i="5"/>
  <c r="H83" i="5"/>
  <c r="L83" i="5"/>
  <c r="E83" i="5"/>
  <c r="I83" i="5"/>
  <c r="M83" i="5"/>
  <c r="F83" i="5"/>
  <c r="J83" i="5"/>
  <c r="G83" i="5"/>
  <c r="K83" i="5"/>
  <c r="N113" i="5"/>
  <c r="AE113" i="5"/>
  <c r="AF113" i="5"/>
  <c r="AC113" i="5"/>
  <c r="AB113" i="5"/>
  <c r="AG113" i="5"/>
  <c r="AD113" i="5"/>
  <c r="AE98" i="5"/>
  <c r="AB98" i="5"/>
  <c r="AF98" i="5"/>
  <c r="AC98" i="5"/>
  <c r="AG98" i="5"/>
  <c r="AD98" i="5"/>
  <c r="AE83" i="5"/>
  <c r="AB83" i="5"/>
  <c r="AF83" i="5"/>
  <c r="AC83" i="5"/>
  <c r="AG83" i="5"/>
  <c r="AD83" i="5"/>
  <c r="IO133" i="5"/>
  <c r="IG133" i="5"/>
  <c r="IK133" i="5"/>
  <c r="IF133" i="5"/>
  <c r="IJ133" i="5"/>
  <c r="IN133" i="5"/>
  <c r="IM133" i="5"/>
  <c r="II133" i="5"/>
  <c r="IL133" i="5"/>
  <c r="IH133" i="5"/>
  <c r="FN133" i="5"/>
  <c r="CC113" i="5"/>
  <c r="BZ113" i="5"/>
  <c r="CD83" i="5"/>
  <c r="BZ83" i="5"/>
  <c r="CB83" i="5"/>
  <c r="CC83" i="5"/>
  <c r="CA83" i="5"/>
  <c r="CE83" i="5"/>
  <c r="CB113" i="5"/>
  <c r="CD113" i="5"/>
  <c r="CD98" i="5"/>
  <c r="BZ98" i="5"/>
  <c r="CA98" i="5"/>
  <c r="CB98" i="5"/>
  <c r="CE98" i="5"/>
  <c r="CC98" i="5"/>
  <c r="CE113" i="5"/>
  <c r="CA113" i="5"/>
  <c r="D98" i="5"/>
  <c r="D113" i="5"/>
  <c r="AH113" i="5"/>
  <c r="AH98" i="5"/>
  <c r="N98" i="5"/>
  <c r="AH83" i="5"/>
  <c r="N83" i="5"/>
  <c r="G80" i="2"/>
  <c r="F81" i="2"/>
  <c r="E84" i="2"/>
  <c r="G84" i="2"/>
  <c r="F85" i="2"/>
  <c r="E86" i="2"/>
  <c r="G86" i="2"/>
  <c r="F89" i="2"/>
  <c r="E90" i="2"/>
  <c r="G90" i="2"/>
  <c r="F91" i="2"/>
  <c r="E94" i="2"/>
  <c r="G94" i="2"/>
  <c r="F95" i="2"/>
  <c r="E96" i="2"/>
  <c r="G96" i="2"/>
  <c r="F94" i="2"/>
  <c r="E10" i="5"/>
  <c r="G79" i="2"/>
  <c r="E81" i="2"/>
  <c r="G81" i="2"/>
  <c r="F84" i="2"/>
  <c r="E85" i="2"/>
  <c r="G85" i="2"/>
  <c r="F86" i="2"/>
  <c r="E89" i="2"/>
  <c r="G89" i="2"/>
  <c r="F90" i="2"/>
  <c r="E91" i="2"/>
  <c r="DX69" i="5"/>
  <c r="DP74" i="5"/>
  <c r="M24" i="5"/>
  <c r="DX84" i="5" s="1"/>
  <c r="M31" i="5"/>
  <c r="EB89" i="5" s="1"/>
  <c r="DZ73" i="5"/>
  <c r="L24" i="5"/>
  <c r="CL84" i="5" s="1"/>
  <c r="L31" i="5"/>
  <c r="F79" i="2"/>
  <c r="E80" i="2"/>
  <c r="G91" i="2"/>
  <c r="G95" i="2"/>
  <c r="F96" i="2"/>
  <c r="F80" i="2"/>
  <c r="FA118" i="5"/>
  <c r="EK118" i="5"/>
  <c r="FD118" i="5"/>
  <c r="EN118" i="5"/>
  <c r="DX118" i="5"/>
  <c r="FC118" i="5"/>
  <c r="EM118" i="5"/>
  <c r="DW118" i="5"/>
  <c r="FF118" i="5"/>
  <c r="EP118" i="5"/>
  <c r="DZ118" i="5"/>
  <c r="EW118" i="5"/>
  <c r="EG118" i="5"/>
  <c r="EZ118" i="5"/>
  <c r="EJ118" i="5"/>
  <c r="EY118" i="5"/>
  <c r="EI118" i="5"/>
  <c r="FB118" i="5"/>
  <c r="EL118" i="5"/>
  <c r="FI118" i="5"/>
  <c r="ES118" i="5"/>
  <c r="EC118" i="5"/>
  <c r="EV118" i="5"/>
  <c r="EF118" i="5"/>
  <c r="EU118" i="5"/>
  <c r="EE118" i="5"/>
  <c r="EX118" i="5"/>
  <c r="EH118" i="5"/>
  <c r="FE118" i="5"/>
  <c r="EO118" i="5"/>
  <c r="DY118" i="5"/>
  <c r="FH118" i="5"/>
  <c r="ER118" i="5"/>
  <c r="EB118" i="5"/>
  <c r="FG118" i="5"/>
  <c r="EQ118" i="5"/>
  <c r="EA118" i="5"/>
  <c r="FJ118" i="5"/>
  <c r="ET118" i="5"/>
  <c r="ED118" i="5"/>
  <c r="DX114" i="5"/>
  <c r="EB114" i="5"/>
  <c r="EF114" i="5"/>
  <c r="EJ114" i="5"/>
  <c r="EN114" i="5"/>
  <c r="ER114" i="5"/>
  <c r="EV114" i="5"/>
  <c r="EZ114" i="5"/>
  <c r="FD114" i="5"/>
  <c r="FH114" i="5"/>
  <c r="DY114" i="5"/>
  <c r="EC114" i="5"/>
  <c r="EG114" i="5"/>
  <c r="EK114" i="5"/>
  <c r="EO114" i="5"/>
  <c r="ES114" i="5"/>
  <c r="EW114" i="5"/>
  <c r="FA114" i="5"/>
  <c r="FE114" i="5"/>
  <c r="FI114" i="5"/>
  <c r="DZ114" i="5"/>
  <c r="ED114" i="5"/>
  <c r="EH114" i="5"/>
  <c r="EL114" i="5"/>
  <c r="EP114" i="5"/>
  <c r="ET114" i="5"/>
  <c r="EX114" i="5"/>
  <c r="FB114" i="5"/>
  <c r="FF114" i="5"/>
  <c r="FJ114" i="5"/>
  <c r="DW114" i="5"/>
  <c r="EA114" i="5"/>
  <c r="EE114" i="5"/>
  <c r="EI114" i="5"/>
  <c r="EM114" i="5"/>
  <c r="EQ114" i="5"/>
  <c r="EU114" i="5"/>
  <c r="EY114" i="5"/>
  <c r="FC114" i="5"/>
  <c r="FG114" i="5"/>
  <c r="CI114" i="5"/>
  <c r="DQ113" i="5"/>
  <c r="DU113" i="5"/>
  <c r="DY113" i="5"/>
  <c r="EC113" i="5"/>
  <c r="EG113" i="5"/>
  <c r="EK113" i="5"/>
  <c r="EO113" i="5"/>
  <c r="ES113" i="5"/>
  <c r="EW113" i="5"/>
  <c r="FA113" i="5"/>
  <c r="FE113" i="5"/>
  <c r="FI113" i="5"/>
  <c r="DN113" i="5"/>
  <c r="DR113" i="5"/>
  <c r="DV113" i="5"/>
  <c r="DZ113" i="5"/>
  <c r="ED113" i="5"/>
  <c r="EH113" i="5"/>
  <c r="EL113" i="5"/>
  <c r="EP113" i="5"/>
  <c r="ET113" i="5"/>
  <c r="EX113" i="5"/>
  <c r="FB113" i="5"/>
  <c r="FF113" i="5"/>
  <c r="FJ113" i="5"/>
  <c r="DO113" i="5"/>
  <c r="DS113" i="5"/>
  <c r="DW113" i="5"/>
  <c r="EA113" i="5"/>
  <c r="EE113" i="5"/>
  <c r="EI113" i="5"/>
  <c r="EM113" i="5"/>
  <c r="EQ113" i="5"/>
  <c r="EU113" i="5"/>
  <c r="EY113" i="5"/>
  <c r="FC113" i="5"/>
  <c r="FG113" i="5"/>
  <c r="DP113" i="5"/>
  <c r="DT113" i="5"/>
  <c r="DX113" i="5"/>
  <c r="EB113" i="5"/>
  <c r="EF113" i="5"/>
  <c r="EJ113" i="5"/>
  <c r="EN113" i="5"/>
  <c r="ER113" i="5"/>
  <c r="EV113" i="5"/>
  <c r="EZ113" i="5"/>
  <c r="FD113" i="5"/>
  <c r="FH113" i="5"/>
  <c r="DM113" i="5"/>
  <c r="CW113" i="5"/>
  <c r="DA113" i="5"/>
  <c r="DE113" i="5"/>
  <c r="DI113" i="5"/>
  <c r="CT113" i="5"/>
  <c r="CX113" i="5"/>
  <c r="DB113" i="5"/>
  <c r="DF113" i="5"/>
  <c r="DJ113" i="5"/>
  <c r="CU113" i="5"/>
  <c r="CY113" i="5"/>
  <c r="DC113" i="5"/>
  <c r="DG113" i="5"/>
  <c r="DK113" i="5"/>
  <c r="CV113" i="5"/>
  <c r="CZ113" i="5"/>
  <c r="DD113" i="5"/>
  <c r="DH113" i="5"/>
  <c r="DL113" i="5"/>
  <c r="CS113" i="5"/>
  <c r="CI113" i="5"/>
  <c r="CM113" i="5"/>
  <c r="CQ113" i="5"/>
  <c r="CJ113" i="5"/>
  <c r="CN113" i="5"/>
  <c r="CR113" i="5"/>
  <c r="CK113" i="5"/>
  <c r="CO113" i="5"/>
  <c r="CL113" i="5"/>
  <c r="CP113" i="5"/>
  <c r="DY104" i="5"/>
  <c r="EC104" i="5"/>
  <c r="EG104" i="5"/>
  <c r="EK104" i="5"/>
  <c r="EO104" i="5"/>
  <c r="ES104" i="5"/>
  <c r="EW104" i="5"/>
  <c r="FA104" i="5"/>
  <c r="FE104" i="5"/>
  <c r="FI104" i="5"/>
  <c r="FF104" i="5"/>
  <c r="DZ104" i="5"/>
  <c r="ED104" i="5"/>
  <c r="EH104" i="5"/>
  <c r="EL104" i="5"/>
  <c r="EP104" i="5"/>
  <c r="ET104" i="5"/>
  <c r="EX104" i="5"/>
  <c r="FB104" i="5"/>
  <c r="FJ104" i="5"/>
  <c r="DW104" i="5"/>
  <c r="EA104" i="5"/>
  <c r="EE104" i="5"/>
  <c r="EI104" i="5"/>
  <c r="EM104" i="5"/>
  <c r="EQ104" i="5"/>
  <c r="EU104" i="5"/>
  <c r="EY104" i="5"/>
  <c r="FC104" i="5"/>
  <c r="FG104" i="5"/>
  <c r="DX104" i="5"/>
  <c r="EB104" i="5"/>
  <c r="EF104" i="5"/>
  <c r="EJ104" i="5"/>
  <c r="EN104" i="5"/>
  <c r="ER104" i="5"/>
  <c r="EV104" i="5"/>
  <c r="EZ104" i="5"/>
  <c r="FD104" i="5"/>
  <c r="FH104" i="5"/>
  <c r="DW103" i="5"/>
  <c r="EA103" i="5"/>
  <c r="EE103" i="5"/>
  <c r="EI103" i="5"/>
  <c r="EM103" i="5"/>
  <c r="EQ103" i="5"/>
  <c r="EU103" i="5"/>
  <c r="EY103" i="5"/>
  <c r="FC103" i="5"/>
  <c r="FG103" i="5"/>
  <c r="DX103" i="5"/>
  <c r="EB103" i="5"/>
  <c r="EF103" i="5"/>
  <c r="EJ103" i="5"/>
  <c r="EN103" i="5"/>
  <c r="ER103" i="5"/>
  <c r="EV103" i="5"/>
  <c r="EZ103" i="5"/>
  <c r="FD103" i="5"/>
  <c r="FH103" i="5"/>
  <c r="DY103" i="5"/>
  <c r="EC103" i="5"/>
  <c r="EG103" i="5"/>
  <c r="EK103" i="5"/>
  <c r="EO103" i="5"/>
  <c r="ES103" i="5"/>
  <c r="EW103" i="5"/>
  <c r="FA103" i="5"/>
  <c r="FE103" i="5"/>
  <c r="FI103" i="5"/>
  <c r="DZ103" i="5"/>
  <c r="ED103" i="5"/>
  <c r="EH103" i="5"/>
  <c r="EL103" i="5"/>
  <c r="EP103" i="5"/>
  <c r="ET103" i="5"/>
  <c r="EX103" i="5"/>
  <c r="FB103" i="5"/>
  <c r="FF103" i="5"/>
  <c r="FJ103" i="5"/>
  <c r="DY99" i="5"/>
  <c r="EC99" i="5"/>
  <c r="EG99" i="5"/>
  <c r="EK99" i="5"/>
  <c r="EO99" i="5"/>
  <c r="ES99" i="5"/>
  <c r="EW99" i="5"/>
  <c r="FA99" i="5"/>
  <c r="FE99" i="5"/>
  <c r="FI99" i="5"/>
  <c r="DZ99" i="5"/>
  <c r="ED99" i="5"/>
  <c r="EH99" i="5"/>
  <c r="EL99" i="5"/>
  <c r="ET99" i="5"/>
  <c r="EX99" i="5"/>
  <c r="FF99" i="5"/>
  <c r="EP99" i="5"/>
  <c r="FB99" i="5"/>
  <c r="FJ99" i="5"/>
  <c r="DW99" i="5"/>
  <c r="EA99" i="5"/>
  <c r="EE99" i="5"/>
  <c r="EI99" i="5"/>
  <c r="EM99" i="5"/>
  <c r="EQ99" i="5"/>
  <c r="EU99" i="5"/>
  <c r="EY99" i="5"/>
  <c r="FC99" i="5"/>
  <c r="FG99" i="5"/>
  <c r="FD99" i="5"/>
  <c r="DX99" i="5"/>
  <c r="EB99" i="5"/>
  <c r="EF99" i="5"/>
  <c r="EJ99" i="5"/>
  <c r="EN99" i="5"/>
  <c r="ER99" i="5"/>
  <c r="EV99" i="5"/>
  <c r="EZ99" i="5"/>
  <c r="FH99" i="5"/>
  <c r="CI99" i="5"/>
  <c r="DO98" i="5"/>
  <c r="DS98" i="5"/>
  <c r="DW98" i="5"/>
  <c r="EA98" i="5"/>
  <c r="EE98" i="5"/>
  <c r="EI98" i="5"/>
  <c r="EM98" i="5"/>
  <c r="EQ98" i="5"/>
  <c r="EU98" i="5"/>
  <c r="EY98" i="5"/>
  <c r="FC98" i="5"/>
  <c r="FG98" i="5"/>
  <c r="DP98" i="5"/>
  <c r="DT98" i="5"/>
  <c r="DX98" i="5"/>
  <c r="EB98" i="5"/>
  <c r="EF98" i="5"/>
  <c r="EJ98" i="5"/>
  <c r="EN98" i="5"/>
  <c r="ER98" i="5"/>
  <c r="EV98" i="5"/>
  <c r="EZ98" i="5"/>
  <c r="FD98" i="5"/>
  <c r="FH98" i="5"/>
  <c r="DQ98" i="5"/>
  <c r="DU98" i="5"/>
  <c r="DY98" i="5"/>
  <c r="EC98" i="5"/>
  <c r="EG98" i="5"/>
  <c r="EK98" i="5"/>
  <c r="EO98" i="5"/>
  <c r="ES98" i="5"/>
  <c r="EW98" i="5"/>
  <c r="FA98" i="5"/>
  <c r="FE98" i="5"/>
  <c r="FI98" i="5"/>
  <c r="DN98" i="5"/>
  <c r="DR98" i="5"/>
  <c r="DV98" i="5"/>
  <c r="DZ98" i="5"/>
  <c r="ED98" i="5"/>
  <c r="EH98" i="5"/>
  <c r="EL98" i="5"/>
  <c r="EP98" i="5"/>
  <c r="ET98" i="5"/>
  <c r="EX98" i="5"/>
  <c r="FB98" i="5"/>
  <c r="FF98" i="5"/>
  <c r="FJ98" i="5"/>
  <c r="DM98" i="5"/>
  <c r="CU98" i="5"/>
  <c r="CY98" i="5"/>
  <c r="DC98" i="5"/>
  <c r="DG98" i="5"/>
  <c r="DK98" i="5"/>
  <c r="CV98" i="5"/>
  <c r="CZ98" i="5"/>
  <c r="DD98" i="5"/>
  <c r="DH98" i="5"/>
  <c r="DL98" i="5"/>
  <c r="CW98" i="5"/>
  <c r="DA98" i="5"/>
  <c r="DE98" i="5"/>
  <c r="DI98" i="5"/>
  <c r="CT98" i="5"/>
  <c r="CX98" i="5"/>
  <c r="DB98" i="5"/>
  <c r="DF98" i="5"/>
  <c r="DJ98" i="5"/>
  <c r="CS98" i="5"/>
  <c r="CI98" i="5"/>
  <c r="CK98" i="5"/>
  <c r="CO98" i="5"/>
  <c r="CL98" i="5"/>
  <c r="CP98" i="5"/>
  <c r="CM98" i="5"/>
  <c r="CQ98" i="5"/>
  <c r="CJ98" i="5"/>
  <c r="CN98" i="5"/>
  <c r="CR98" i="5"/>
  <c r="DO83" i="5"/>
  <c r="DS83" i="5"/>
  <c r="DW83" i="5"/>
  <c r="EA83" i="5"/>
  <c r="EE83" i="5"/>
  <c r="EI83" i="5"/>
  <c r="EM83" i="5"/>
  <c r="EQ83" i="5"/>
  <c r="EU83" i="5"/>
  <c r="EY83" i="5"/>
  <c r="FC83" i="5"/>
  <c r="FG83" i="5"/>
  <c r="DP83" i="5"/>
  <c r="DT83" i="5"/>
  <c r="DX83" i="5"/>
  <c r="EB83" i="5"/>
  <c r="EF83" i="5"/>
  <c r="EJ83" i="5"/>
  <c r="EN83" i="5"/>
  <c r="ER83" i="5"/>
  <c r="EV83" i="5"/>
  <c r="EZ83" i="5"/>
  <c r="FD83" i="5"/>
  <c r="FH83" i="5"/>
  <c r="DQ83" i="5"/>
  <c r="DU83" i="5"/>
  <c r="DY83" i="5"/>
  <c r="EC83" i="5"/>
  <c r="EG83" i="5"/>
  <c r="EK83" i="5"/>
  <c r="EO83" i="5"/>
  <c r="ES83" i="5"/>
  <c r="EW83" i="5"/>
  <c r="FA83" i="5"/>
  <c r="FE83" i="5"/>
  <c r="FI83" i="5"/>
  <c r="DN83" i="5"/>
  <c r="DR83" i="5"/>
  <c r="DV83" i="5"/>
  <c r="DZ83" i="5"/>
  <c r="ED83" i="5"/>
  <c r="EH83" i="5"/>
  <c r="EL83" i="5"/>
  <c r="EP83" i="5"/>
  <c r="ET83" i="5"/>
  <c r="EX83" i="5"/>
  <c r="FB83" i="5"/>
  <c r="FF83" i="5"/>
  <c r="FJ83" i="5"/>
  <c r="DM83" i="5"/>
  <c r="CV83" i="5"/>
  <c r="CZ83" i="5"/>
  <c r="DD83" i="5"/>
  <c r="DH83" i="5"/>
  <c r="DL83" i="5"/>
  <c r="CW83" i="5"/>
  <c r="DA83" i="5"/>
  <c r="DE83" i="5"/>
  <c r="DI83" i="5"/>
  <c r="CT83" i="5"/>
  <c r="CX83" i="5"/>
  <c r="DB83" i="5"/>
  <c r="DF83" i="5"/>
  <c r="DJ83" i="5"/>
  <c r="CU83" i="5"/>
  <c r="CY83" i="5"/>
  <c r="DC83" i="5"/>
  <c r="DG83" i="5"/>
  <c r="DK83" i="5"/>
  <c r="CS83" i="5"/>
  <c r="CK83" i="5"/>
  <c r="CO83" i="5"/>
  <c r="CL83" i="5"/>
  <c r="CP83" i="5"/>
  <c r="CM83" i="5"/>
  <c r="CQ83" i="5"/>
  <c r="CJ83" i="5"/>
  <c r="CN83" i="5"/>
  <c r="CR83" i="5"/>
  <c r="CI83" i="5"/>
  <c r="ED69" i="5"/>
  <c r="CS73" i="5"/>
  <c r="CW73" i="5"/>
  <c r="DA73" i="5"/>
  <c r="DE73" i="5"/>
  <c r="DI73" i="5"/>
  <c r="CT73" i="5"/>
  <c r="CX73" i="5"/>
  <c r="DB73" i="5"/>
  <c r="DF73" i="5"/>
  <c r="DJ73" i="5"/>
  <c r="CU73" i="5"/>
  <c r="CY73" i="5"/>
  <c r="DC73" i="5"/>
  <c r="DG73" i="5"/>
  <c r="DK73" i="5"/>
  <c r="CR73" i="5"/>
  <c r="CV73" i="5"/>
  <c r="CZ73" i="5"/>
  <c r="DD73" i="5"/>
  <c r="DH73" i="5"/>
  <c r="DL73" i="5"/>
  <c r="CR74" i="5"/>
  <c r="CV74" i="5"/>
  <c r="CZ74" i="5"/>
  <c r="DD74" i="5"/>
  <c r="DH74" i="5"/>
  <c r="DL74" i="5"/>
  <c r="CS74" i="5"/>
  <c r="CW74" i="5"/>
  <c r="DA74" i="5"/>
  <c r="DE74" i="5"/>
  <c r="DI74" i="5"/>
  <c r="CT74" i="5"/>
  <c r="CX74" i="5"/>
  <c r="DB74" i="5"/>
  <c r="DF74" i="5"/>
  <c r="DJ74" i="5"/>
  <c r="CU74" i="5"/>
  <c r="CY74" i="5"/>
  <c r="DC74" i="5"/>
  <c r="DG74" i="5"/>
  <c r="DK74" i="5"/>
  <c r="CJ73" i="5"/>
  <c r="CN73" i="5"/>
  <c r="CK73" i="5"/>
  <c r="CO73" i="5"/>
  <c r="CL73" i="5"/>
  <c r="CP73" i="5"/>
  <c r="CI73" i="5"/>
  <c r="CM73" i="5"/>
  <c r="CQ73" i="5"/>
  <c r="CL74" i="5"/>
  <c r="CP74" i="5"/>
  <c r="CI74" i="5"/>
  <c r="CM74" i="5"/>
  <c r="CQ74" i="5"/>
  <c r="CJ74" i="5"/>
  <c r="CN74" i="5"/>
  <c r="CK74" i="5"/>
  <c r="CO74" i="5"/>
  <c r="DX68" i="5"/>
  <c r="EB68" i="5"/>
  <c r="EF68" i="5"/>
  <c r="EJ68" i="5"/>
  <c r="EN68" i="5"/>
  <c r="ER68" i="5"/>
  <c r="EV68" i="5"/>
  <c r="EZ68" i="5"/>
  <c r="FD68" i="5"/>
  <c r="FH68" i="5"/>
  <c r="DY68" i="5"/>
  <c r="EC68" i="5"/>
  <c r="EG68" i="5"/>
  <c r="EK68" i="5"/>
  <c r="EO68" i="5"/>
  <c r="ES68" i="5"/>
  <c r="EW68" i="5"/>
  <c r="FA68" i="5"/>
  <c r="FE68" i="5"/>
  <c r="FI68" i="5"/>
  <c r="DZ68" i="5"/>
  <c r="ED68" i="5"/>
  <c r="EH68" i="5"/>
  <c r="EL68" i="5"/>
  <c r="EP68" i="5"/>
  <c r="ET68" i="5"/>
  <c r="EX68" i="5"/>
  <c r="FB68" i="5"/>
  <c r="FF68" i="5"/>
  <c r="FJ68" i="5"/>
  <c r="DW68" i="5"/>
  <c r="EA68" i="5"/>
  <c r="EE68" i="5"/>
  <c r="EI68" i="5"/>
  <c r="EM68" i="5"/>
  <c r="EQ68" i="5"/>
  <c r="EU68" i="5"/>
  <c r="EY68" i="5"/>
  <c r="FC68" i="5"/>
  <c r="FG68" i="5"/>
  <c r="CI68" i="5"/>
  <c r="X113" i="5"/>
  <c r="V113" i="5"/>
  <c r="Y113" i="5"/>
  <c r="Z113" i="5"/>
  <c r="R113" i="5"/>
  <c r="U113" i="5"/>
  <c r="AA113" i="5"/>
  <c r="S113" i="5"/>
  <c r="O113" i="5"/>
  <c r="P113" i="5"/>
  <c r="T113" i="5"/>
  <c r="W113" i="5"/>
  <c r="Q113" i="5"/>
  <c r="BK113" i="5"/>
  <c r="AX113" i="5"/>
  <c r="BP113" i="5"/>
  <c r="AK113" i="5"/>
  <c r="AZ113" i="5"/>
  <c r="BN113" i="5"/>
  <c r="AP113" i="5"/>
  <c r="BV113" i="5"/>
  <c r="BX113" i="5"/>
  <c r="BT113" i="5"/>
  <c r="BA113" i="5"/>
  <c r="AM113" i="5"/>
  <c r="G68" i="5"/>
  <c r="H68" i="5"/>
  <c r="F68" i="5"/>
  <c r="E68" i="5"/>
  <c r="U83" i="5"/>
  <c r="P83" i="5"/>
  <c r="Z83" i="5"/>
  <c r="AA83" i="5"/>
  <c r="W83" i="5"/>
  <c r="Q83" i="5"/>
  <c r="X83" i="5"/>
  <c r="V83" i="5"/>
  <c r="R83" i="5"/>
  <c r="S83" i="5"/>
  <c r="Y83" i="5"/>
  <c r="O83" i="5"/>
  <c r="T83" i="5"/>
  <c r="K98" i="5"/>
  <c r="F98" i="5"/>
  <c r="L98" i="5"/>
  <c r="J98" i="5"/>
  <c r="G98" i="5"/>
  <c r="I98" i="5"/>
  <c r="M98" i="5"/>
  <c r="H98" i="5"/>
  <c r="E98" i="5"/>
  <c r="K113" i="5"/>
  <c r="H113" i="5"/>
  <c r="L113" i="5"/>
  <c r="F113" i="5"/>
  <c r="J113" i="5"/>
  <c r="G113" i="5"/>
  <c r="I113" i="5"/>
  <c r="M113" i="5"/>
  <c r="E113" i="5"/>
  <c r="BT68" i="5"/>
  <c r="AO68" i="5"/>
  <c r="BE68" i="5"/>
  <c r="BU68" i="5"/>
  <c r="AJ68" i="5"/>
  <c r="AS68" i="5"/>
  <c r="BI68" i="5"/>
  <c r="BY68" i="5"/>
  <c r="AV68" i="5"/>
  <c r="AW68" i="5"/>
  <c r="BM68" i="5"/>
  <c r="BH68" i="5"/>
  <c r="AK68" i="5"/>
  <c r="BA68" i="5"/>
  <c r="BQ68" i="5"/>
  <c r="BX68" i="5"/>
  <c r="AN68" i="5"/>
  <c r="AZ68" i="5"/>
  <c r="BL68" i="5"/>
  <c r="AT68" i="5"/>
  <c r="BJ68" i="5"/>
  <c r="BP68" i="5"/>
  <c r="AX68" i="5"/>
  <c r="BN68" i="5"/>
  <c r="AL68" i="5"/>
  <c r="BB68" i="5"/>
  <c r="BR68" i="5"/>
  <c r="AR68" i="5"/>
  <c r="AP68" i="5"/>
  <c r="BF68" i="5"/>
  <c r="BV68" i="5"/>
  <c r="BD68" i="5"/>
  <c r="AI68" i="5"/>
  <c r="AY68" i="5"/>
  <c r="BO68" i="5"/>
  <c r="AM68" i="5"/>
  <c r="BC68" i="5"/>
  <c r="BS68" i="5"/>
  <c r="AQ68" i="5"/>
  <c r="BG68" i="5"/>
  <c r="BW68" i="5"/>
  <c r="AU68" i="5"/>
  <c r="BK68" i="5"/>
  <c r="AX98" i="5"/>
  <c r="BA98" i="5"/>
  <c r="AR98" i="5"/>
  <c r="BF98" i="5"/>
  <c r="BD98" i="5"/>
  <c r="BT98" i="5"/>
  <c r="AO98" i="5"/>
  <c r="BY98" i="5"/>
  <c r="AJ98" i="5"/>
  <c r="BL98" i="5"/>
  <c r="BX98" i="5"/>
  <c r="AT98" i="5"/>
  <c r="BJ98" i="5"/>
  <c r="AW98" i="5"/>
  <c r="BM98" i="5"/>
  <c r="AV98" i="5"/>
  <c r="BH98" i="5"/>
  <c r="BB98" i="5"/>
  <c r="BN98" i="5"/>
  <c r="AN98" i="5"/>
  <c r="AZ98" i="5"/>
  <c r="AS98" i="5"/>
  <c r="BQ98" i="5"/>
  <c r="AY98" i="5"/>
  <c r="BE98" i="5"/>
  <c r="BP98" i="5"/>
  <c r="AQ98" i="5"/>
  <c r="BR98" i="5"/>
  <c r="AK98" i="5"/>
  <c r="BU98" i="5"/>
  <c r="AL98" i="5"/>
  <c r="BI98" i="5"/>
  <c r="BK98" i="5"/>
  <c r="BV98" i="5"/>
  <c r="AI98" i="5"/>
  <c r="AM98" i="5"/>
  <c r="BC98" i="5"/>
  <c r="BW98" i="5"/>
  <c r="AP98" i="5"/>
  <c r="AU98" i="5"/>
  <c r="BO98" i="5"/>
  <c r="BG98" i="5"/>
  <c r="BS98" i="5"/>
  <c r="BW113" i="5"/>
  <c r="BC113" i="5"/>
  <c r="AL113" i="5"/>
  <c r="AY113" i="5"/>
  <c r="AN113" i="5"/>
  <c r="BM113" i="5"/>
  <c r="BJ113" i="5"/>
  <c r="BL113" i="5"/>
  <c r="BD113" i="5"/>
  <c r="BG113" i="5"/>
  <c r="BK83" i="5"/>
  <c r="AP83" i="5"/>
  <c r="AU83" i="5"/>
  <c r="BF83" i="5"/>
  <c r="AK83" i="5"/>
  <c r="BV83" i="5"/>
  <c r="BA83" i="5"/>
  <c r="BQ83" i="5"/>
  <c r="AW83" i="5"/>
  <c r="BS83" i="5"/>
  <c r="BG83" i="5"/>
  <c r="AJ83" i="5"/>
  <c r="BC83" i="5"/>
  <c r="AM83" i="5"/>
  <c r="BB83" i="5"/>
  <c r="AR83" i="5"/>
  <c r="BD83" i="5"/>
  <c r="BT83" i="5"/>
  <c r="BR83" i="5"/>
  <c r="AL83" i="5"/>
  <c r="BW83" i="5"/>
  <c r="BM83" i="5"/>
  <c r="AQ83" i="5"/>
  <c r="BX83" i="5"/>
  <c r="AV83" i="5"/>
  <c r="BH83" i="5"/>
  <c r="BL83" i="5"/>
  <c r="AX83" i="5"/>
  <c r="BP83" i="5"/>
  <c r="BI83" i="5"/>
  <c r="BN83" i="5"/>
  <c r="AS83" i="5"/>
  <c r="BY83" i="5"/>
  <c r="AN83" i="5"/>
  <c r="AZ83" i="5"/>
  <c r="AO83" i="5"/>
  <c r="BJ83" i="5"/>
  <c r="BU83" i="5"/>
  <c r="AT83" i="5"/>
  <c r="BO83" i="5"/>
  <c r="AY83" i="5"/>
  <c r="AI83" i="5"/>
  <c r="BE83" i="5"/>
  <c r="BE113" i="5"/>
  <c r="AQ113" i="5"/>
  <c r="BQ113" i="5"/>
  <c r="BH113" i="5"/>
  <c r="AW113" i="5"/>
  <c r="BF113" i="5"/>
  <c r="BY113" i="5"/>
  <c r="BO113" i="5"/>
  <c r="BS113" i="5"/>
  <c r="X98" i="5"/>
  <c r="V98" i="5"/>
  <c r="Z98" i="5"/>
  <c r="Y98" i="5"/>
  <c r="R98" i="5"/>
  <c r="Q98" i="5"/>
  <c r="U98" i="5"/>
  <c r="O98" i="5"/>
  <c r="T98" i="5"/>
  <c r="AA98" i="5"/>
  <c r="S98" i="5"/>
  <c r="P98" i="5"/>
  <c r="W98" i="5"/>
  <c r="AU113" i="5"/>
  <c r="BB113" i="5"/>
  <c r="BU113" i="5"/>
  <c r="AS113" i="5"/>
  <c r="BR113" i="5"/>
  <c r="AJ113" i="5"/>
  <c r="AV113" i="5"/>
  <c r="AT113" i="5"/>
  <c r="AO113" i="5"/>
  <c r="AR113" i="5"/>
  <c r="AI113" i="5"/>
  <c r="BI113" i="5"/>
  <c r="G48" i="3"/>
  <c r="E43" i="3"/>
  <c r="E48" i="3"/>
  <c r="D48" i="3"/>
  <c r="J48" i="3"/>
  <c r="J43" i="3"/>
  <c r="F43" i="3"/>
  <c r="G43" i="3"/>
  <c r="D43" i="3"/>
  <c r="I43" i="3"/>
  <c r="I48" i="3"/>
  <c r="K48" i="3"/>
  <c r="C48" i="3"/>
  <c r="L48" i="3"/>
  <c r="F48" i="3"/>
  <c r="H43" i="3"/>
  <c r="L43" i="3"/>
  <c r="C43" i="3"/>
  <c r="E49" i="3"/>
  <c r="I30" i="3"/>
  <c r="G30" i="3"/>
  <c r="H49" i="3"/>
  <c r="F49" i="3"/>
  <c r="L30" i="3"/>
  <c r="I49" i="3"/>
  <c r="K30" i="3"/>
  <c r="J49" i="3"/>
  <c r="D49" i="3"/>
  <c r="K49" i="3"/>
  <c r="E24" i="5"/>
  <c r="E48" i="5"/>
  <c r="F30" i="3"/>
  <c r="D30" i="3"/>
  <c r="E21" i="5"/>
  <c r="H51" i="3"/>
  <c r="J51" i="3"/>
  <c r="F51" i="3"/>
  <c r="C51" i="3"/>
  <c r="C53" i="7" s="1"/>
  <c r="C30" i="3"/>
  <c r="J30" i="3"/>
  <c r="L49" i="3"/>
  <c r="AD49" i="3" s="1"/>
  <c r="H30" i="3"/>
  <c r="G49" i="3"/>
  <c r="L51" i="3"/>
  <c r="K51" i="3"/>
  <c r="G51" i="3"/>
  <c r="L57" i="3"/>
  <c r="AD57" i="3" s="1"/>
  <c r="G57" i="3"/>
  <c r="C50" i="3"/>
  <c r="C66" i="7" s="1"/>
  <c r="C107" i="7" s="1"/>
  <c r="K50" i="3"/>
  <c r="H50" i="3"/>
  <c r="D51" i="3"/>
  <c r="I51" i="3"/>
  <c r="G50" i="3"/>
  <c r="I57" i="3"/>
  <c r="D57" i="3"/>
  <c r="E57" i="3"/>
  <c r="D50" i="3"/>
  <c r="C57" i="3"/>
  <c r="F24" i="5"/>
  <c r="G34" i="5"/>
  <c r="G21" i="5"/>
  <c r="F48" i="5"/>
  <c r="F10" i="5"/>
  <c r="I50" i="3"/>
  <c r="E50" i="3"/>
  <c r="F50" i="3"/>
  <c r="L50" i="3"/>
  <c r="J57" i="3"/>
  <c r="H57" i="3"/>
  <c r="K57" i="3"/>
  <c r="C42" i="7"/>
  <c r="AA91" i="20"/>
  <c r="W91" i="20"/>
  <c r="E95" i="2"/>
  <c r="E34" i="5"/>
  <c r="AA47" i="20"/>
  <c r="S47" i="20"/>
  <c r="AE91" i="20"/>
  <c r="ET134" i="5" l="1"/>
  <c r="ET135" i="5"/>
  <c r="ET136" i="5"/>
  <c r="ET139" i="5"/>
  <c r="ET140" i="5"/>
  <c r="ET143" i="5"/>
  <c r="ET142" i="5"/>
  <c r="ET141" i="5"/>
  <c r="EN142" i="5"/>
  <c r="EN136" i="5"/>
  <c r="EN140" i="5"/>
  <c r="EN134" i="5"/>
  <c r="EN143" i="5"/>
  <c r="EN141" i="5"/>
  <c r="EN135" i="5"/>
  <c r="EN139" i="5"/>
  <c r="FC136" i="5"/>
  <c r="FC140" i="5"/>
  <c r="FC143" i="5"/>
  <c r="FC135" i="5"/>
  <c r="FC139" i="5"/>
  <c r="FC141" i="5"/>
  <c r="FC134" i="5"/>
  <c r="FC142" i="5"/>
  <c r="DW136" i="5"/>
  <c r="DW140" i="5"/>
  <c r="DW143" i="5"/>
  <c r="DW142" i="5"/>
  <c r="DW135" i="5"/>
  <c r="DW139" i="5"/>
  <c r="DW134" i="5"/>
  <c r="DW141" i="5"/>
  <c r="EP135" i="5"/>
  <c r="EP139" i="5"/>
  <c r="EP134" i="5"/>
  <c r="EP143" i="5"/>
  <c r="EP142" i="5"/>
  <c r="EP140" i="5"/>
  <c r="EP141" i="5"/>
  <c r="EP136" i="5"/>
  <c r="FI134" i="5"/>
  <c r="FI135" i="5"/>
  <c r="FI136" i="5"/>
  <c r="FI139" i="5"/>
  <c r="FI140" i="5"/>
  <c r="FI141" i="5"/>
  <c r="FI142" i="5"/>
  <c r="FI143" i="5"/>
  <c r="EC134" i="5"/>
  <c r="EC135" i="5"/>
  <c r="EC136" i="5"/>
  <c r="EC139" i="5"/>
  <c r="EC140" i="5"/>
  <c r="EC141" i="5"/>
  <c r="EC142" i="5"/>
  <c r="EC143" i="5"/>
  <c r="EX143" i="5"/>
  <c r="EX134" i="5"/>
  <c r="EX142" i="5"/>
  <c r="EX136" i="5"/>
  <c r="EX140" i="5"/>
  <c r="EX141" i="5"/>
  <c r="EX139" i="5"/>
  <c r="EX135" i="5"/>
  <c r="FG134" i="5"/>
  <c r="FG136" i="5"/>
  <c r="FG140" i="5"/>
  <c r="FG142" i="5"/>
  <c r="FG135" i="5"/>
  <c r="FG143" i="5"/>
  <c r="FG139" i="5"/>
  <c r="FG141" i="5"/>
  <c r="EJ143" i="5"/>
  <c r="EJ140" i="5"/>
  <c r="EJ135" i="5"/>
  <c r="EJ142" i="5"/>
  <c r="EJ141" i="5"/>
  <c r="EJ136" i="5"/>
  <c r="EJ139" i="5"/>
  <c r="EJ134" i="5"/>
  <c r="EY135" i="5"/>
  <c r="EY139" i="5"/>
  <c r="EY143" i="5"/>
  <c r="EY136" i="5"/>
  <c r="EY134" i="5"/>
  <c r="EY142" i="5"/>
  <c r="EY140" i="5"/>
  <c r="EY141" i="5"/>
  <c r="EL134" i="5"/>
  <c r="EL135" i="5"/>
  <c r="EL136" i="5"/>
  <c r="EL139" i="5"/>
  <c r="EL140" i="5"/>
  <c r="EL143" i="5"/>
  <c r="EL141" i="5"/>
  <c r="EL142" i="5"/>
  <c r="FE134" i="5"/>
  <c r="FE136" i="5"/>
  <c r="FE140" i="5"/>
  <c r="FE143" i="5"/>
  <c r="FE135" i="5"/>
  <c r="FE139" i="5"/>
  <c r="FE141" i="5"/>
  <c r="FE142" i="5"/>
  <c r="DY141" i="5"/>
  <c r="DY142" i="5"/>
  <c r="DY135" i="5"/>
  <c r="DY134" i="5"/>
  <c r="DY136" i="5"/>
  <c r="DY140" i="5"/>
  <c r="DY139" i="5"/>
  <c r="DY143" i="5"/>
  <c r="EK134" i="5"/>
  <c r="EK135" i="5"/>
  <c r="EK136" i="5"/>
  <c r="EK139" i="5"/>
  <c r="EK140" i="5"/>
  <c r="EK141" i="5"/>
  <c r="EK142" i="5"/>
  <c r="EK143" i="5"/>
  <c r="EG136" i="5"/>
  <c r="EG140" i="5"/>
  <c r="EG134" i="5"/>
  <c r="EG135" i="5"/>
  <c r="EG139" i="5"/>
  <c r="EG142" i="5"/>
  <c r="EG143" i="5"/>
  <c r="EG141" i="5"/>
  <c r="EF135" i="5"/>
  <c r="EF139" i="5"/>
  <c r="EF142" i="5"/>
  <c r="EF134" i="5"/>
  <c r="EF143" i="5"/>
  <c r="EF140" i="5"/>
  <c r="EF141" i="5"/>
  <c r="EF136" i="5"/>
  <c r="EU135" i="5"/>
  <c r="EU139" i="5"/>
  <c r="EU134" i="5"/>
  <c r="EU143" i="5"/>
  <c r="EU141" i="5"/>
  <c r="EU136" i="5"/>
  <c r="EU140" i="5"/>
  <c r="EU142" i="5"/>
  <c r="EH141" i="5"/>
  <c r="EH134" i="5"/>
  <c r="EH136" i="5"/>
  <c r="EH140" i="5"/>
  <c r="EH139" i="5"/>
  <c r="EH135" i="5"/>
  <c r="EH142" i="5"/>
  <c r="EH143" i="5"/>
  <c r="FA134" i="5"/>
  <c r="FA135" i="5"/>
  <c r="FA136" i="5"/>
  <c r="FA139" i="5"/>
  <c r="FA140" i="5"/>
  <c r="FA141" i="5"/>
  <c r="FA142" i="5"/>
  <c r="FA143" i="5"/>
  <c r="EV136" i="5"/>
  <c r="EV141" i="5"/>
  <c r="EV140" i="5"/>
  <c r="EV139" i="5"/>
  <c r="EV143" i="5"/>
  <c r="EV135" i="5"/>
  <c r="EV142" i="5"/>
  <c r="EV134" i="5"/>
  <c r="EA134" i="5"/>
  <c r="EA143" i="5"/>
  <c r="EA136" i="5"/>
  <c r="EA140" i="5"/>
  <c r="EA135" i="5"/>
  <c r="EA141" i="5"/>
  <c r="EA142" i="5"/>
  <c r="EA139" i="5"/>
  <c r="FH134" i="5"/>
  <c r="FH142" i="5"/>
  <c r="FH136" i="5"/>
  <c r="FH140" i="5"/>
  <c r="FH143" i="5"/>
  <c r="FH139" i="5"/>
  <c r="FH141" i="5"/>
  <c r="FH135" i="5"/>
  <c r="EB141" i="5"/>
  <c r="EB134" i="5"/>
  <c r="EB143" i="5"/>
  <c r="EB136" i="5"/>
  <c r="EB140" i="5"/>
  <c r="EB135" i="5"/>
  <c r="EB139" i="5"/>
  <c r="EB142" i="5"/>
  <c r="EQ136" i="5"/>
  <c r="EQ140" i="5"/>
  <c r="EQ141" i="5"/>
  <c r="EQ142" i="5"/>
  <c r="EQ134" i="5"/>
  <c r="EQ135" i="5"/>
  <c r="EQ139" i="5"/>
  <c r="EQ143" i="5"/>
  <c r="FJ134" i="5"/>
  <c r="FJ135" i="5"/>
  <c r="FJ136" i="5"/>
  <c r="FJ139" i="5"/>
  <c r="FJ140" i="5"/>
  <c r="FJ141" i="5"/>
  <c r="FJ142" i="5"/>
  <c r="FJ143" i="5"/>
  <c r="ED134" i="5"/>
  <c r="ED135" i="5"/>
  <c r="ED136" i="5"/>
  <c r="ED139" i="5"/>
  <c r="ED140" i="5"/>
  <c r="ED143" i="5"/>
  <c r="ED141" i="5"/>
  <c r="ED142" i="5"/>
  <c r="EW134" i="5"/>
  <c r="EW142" i="5"/>
  <c r="EW143" i="5"/>
  <c r="EW141" i="5"/>
  <c r="EW135" i="5"/>
  <c r="EW136" i="5"/>
  <c r="EW140" i="5"/>
  <c r="EW139" i="5"/>
  <c r="ER136" i="5"/>
  <c r="ER140" i="5"/>
  <c r="ER141" i="5"/>
  <c r="ER135" i="5"/>
  <c r="ER134" i="5"/>
  <c r="ER139" i="5"/>
  <c r="ER142" i="5"/>
  <c r="ER143" i="5"/>
  <c r="FD136" i="5"/>
  <c r="FD140" i="5"/>
  <c r="FD143" i="5"/>
  <c r="FD139" i="5"/>
  <c r="FD135" i="5"/>
  <c r="FD141" i="5"/>
  <c r="FD134" i="5"/>
  <c r="FD142" i="5"/>
  <c r="DX139" i="5"/>
  <c r="DX143" i="5"/>
  <c r="DX136" i="5"/>
  <c r="DX140" i="5"/>
  <c r="DX142" i="5"/>
  <c r="DX135" i="5"/>
  <c r="DX134" i="5"/>
  <c r="DX141" i="5"/>
  <c r="EM134" i="5"/>
  <c r="EM140" i="5"/>
  <c r="EM136" i="5"/>
  <c r="EM141" i="5"/>
  <c r="EM135" i="5"/>
  <c r="EM143" i="5"/>
  <c r="EM139" i="5"/>
  <c r="EM142" i="5"/>
  <c r="FF142" i="5"/>
  <c r="FF135" i="5"/>
  <c r="FF139" i="5"/>
  <c r="FF141" i="5"/>
  <c r="FF136" i="5"/>
  <c r="FF143" i="5"/>
  <c r="FF140" i="5"/>
  <c r="FF134" i="5"/>
  <c r="DZ135" i="5"/>
  <c r="DZ139" i="5"/>
  <c r="DZ141" i="5"/>
  <c r="DZ136" i="5"/>
  <c r="DZ142" i="5"/>
  <c r="DZ140" i="5"/>
  <c r="DZ143" i="5"/>
  <c r="DZ134" i="5"/>
  <c r="ES134" i="5"/>
  <c r="ES135" i="5"/>
  <c r="ES136" i="5"/>
  <c r="ES139" i="5"/>
  <c r="ES140" i="5"/>
  <c r="ES141" i="5"/>
  <c r="ES142" i="5"/>
  <c r="ES143" i="5"/>
  <c r="EE135" i="5"/>
  <c r="EE139" i="5"/>
  <c r="EE142" i="5"/>
  <c r="EE143" i="5"/>
  <c r="EE141" i="5"/>
  <c r="EE136" i="5"/>
  <c r="EE134" i="5"/>
  <c r="EE140" i="5"/>
  <c r="EZ141" i="5"/>
  <c r="EZ135" i="5"/>
  <c r="EZ139" i="5"/>
  <c r="EZ142" i="5"/>
  <c r="EZ134" i="5"/>
  <c r="EZ143" i="5"/>
  <c r="EZ140" i="5"/>
  <c r="EZ136" i="5"/>
  <c r="EI142" i="5"/>
  <c r="EI141" i="5"/>
  <c r="EI139" i="5"/>
  <c r="EI136" i="5"/>
  <c r="EI140" i="5"/>
  <c r="EI135" i="5"/>
  <c r="EI134" i="5"/>
  <c r="EI143" i="5"/>
  <c r="FB134" i="5"/>
  <c r="FB135" i="5"/>
  <c r="FB136" i="5"/>
  <c r="FB139" i="5"/>
  <c r="FB140" i="5"/>
  <c r="FB141" i="5"/>
  <c r="FB142" i="5"/>
  <c r="FB143" i="5"/>
  <c r="EO135" i="5"/>
  <c r="EO139" i="5"/>
  <c r="EO142" i="5"/>
  <c r="EO143" i="5"/>
  <c r="EO134" i="5"/>
  <c r="EO136" i="5"/>
  <c r="EO140" i="5"/>
  <c r="EO141" i="5"/>
  <c r="AN139" i="5"/>
  <c r="AN140" i="5"/>
  <c r="F139" i="5"/>
  <c r="F140" i="5"/>
  <c r="AA139" i="5"/>
  <c r="AA140" i="5"/>
  <c r="AC139" i="5"/>
  <c r="AC140" i="5"/>
  <c r="AO139" i="5"/>
  <c r="AO140" i="5"/>
  <c r="L139" i="5"/>
  <c r="L140" i="5"/>
  <c r="U139" i="5"/>
  <c r="U140" i="5"/>
  <c r="AF139" i="5"/>
  <c r="AF140" i="5"/>
  <c r="AI140" i="5"/>
  <c r="AI139" i="5"/>
  <c r="J139" i="5"/>
  <c r="J140" i="5"/>
  <c r="AL139" i="5"/>
  <c r="AL140" i="5"/>
  <c r="H139" i="5"/>
  <c r="H140" i="5"/>
  <c r="Q139" i="5"/>
  <c r="Q140" i="5"/>
  <c r="R140" i="5"/>
  <c r="R139" i="5"/>
  <c r="AE139" i="5"/>
  <c r="AE140" i="5"/>
  <c r="E139" i="5"/>
  <c r="E140" i="5"/>
  <c r="K140" i="5"/>
  <c r="K139" i="5"/>
  <c r="AP139" i="5"/>
  <c r="AP140" i="5"/>
  <c r="W139" i="5"/>
  <c r="W140" i="5"/>
  <c r="Z139" i="5"/>
  <c r="Z140" i="5"/>
  <c r="N139" i="5"/>
  <c r="N140" i="5"/>
  <c r="AJ140" i="5"/>
  <c r="AJ139" i="5"/>
  <c r="M139" i="5"/>
  <c r="M140" i="5"/>
  <c r="T139" i="5"/>
  <c r="T140" i="5"/>
  <c r="Y139" i="5"/>
  <c r="Y140" i="5"/>
  <c r="I139" i="5"/>
  <c r="I140" i="5"/>
  <c r="P139" i="5"/>
  <c r="P140" i="5"/>
  <c r="V139" i="5"/>
  <c r="V140" i="5"/>
  <c r="AH140" i="5"/>
  <c r="AH139" i="5"/>
  <c r="AD139" i="5"/>
  <c r="AD140" i="5"/>
  <c r="S140" i="5"/>
  <c r="S139" i="5"/>
  <c r="AB139" i="5"/>
  <c r="AB140" i="5"/>
  <c r="AQ139" i="5"/>
  <c r="AQ140" i="5"/>
  <c r="G139" i="5"/>
  <c r="G140" i="5"/>
  <c r="AM139" i="5"/>
  <c r="AM140" i="5"/>
  <c r="AK139" i="5"/>
  <c r="AK140" i="5"/>
  <c r="O139" i="5"/>
  <c r="O140" i="5"/>
  <c r="X139" i="5"/>
  <c r="X140" i="5"/>
  <c r="D139" i="5"/>
  <c r="D140" i="5"/>
  <c r="AG139" i="5"/>
  <c r="AG140" i="5"/>
  <c r="CQ143" i="5"/>
  <c r="CQ141" i="5"/>
  <c r="CQ140" i="5"/>
  <c r="CQ139" i="5"/>
  <c r="CQ138" i="5"/>
  <c r="CV141" i="5"/>
  <c r="CV140" i="5"/>
  <c r="CV139" i="5"/>
  <c r="CV138" i="5"/>
  <c r="CV143" i="5"/>
  <c r="DB140" i="5"/>
  <c r="DB139" i="5"/>
  <c r="DB138" i="5"/>
  <c r="DB143" i="5"/>
  <c r="DB141" i="5"/>
  <c r="DQ139" i="5"/>
  <c r="DQ143" i="5"/>
  <c r="DQ141" i="5"/>
  <c r="DQ140" i="5"/>
  <c r="CP143" i="5"/>
  <c r="CP141" i="5"/>
  <c r="CP140" i="5"/>
  <c r="CP139" i="5"/>
  <c r="CP138" i="5"/>
  <c r="CM141" i="5"/>
  <c r="CM140" i="5"/>
  <c r="CM139" i="5"/>
  <c r="CM138" i="5"/>
  <c r="CM143" i="5"/>
  <c r="DK141" i="5"/>
  <c r="DK140" i="5"/>
  <c r="DK139" i="5"/>
  <c r="DK138" i="5"/>
  <c r="DK143" i="5"/>
  <c r="CX143" i="5"/>
  <c r="CX141" i="5"/>
  <c r="CX140" i="5"/>
  <c r="CX139" i="5"/>
  <c r="CX138" i="5"/>
  <c r="CL140" i="5"/>
  <c r="CL139" i="5"/>
  <c r="CL138" i="5"/>
  <c r="CL143" i="5"/>
  <c r="CL142" i="5"/>
  <c r="CL141" i="5"/>
  <c r="DG143" i="5"/>
  <c r="DG141" i="5"/>
  <c r="DG140" i="5"/>
  <c r="DG139" i="5"/>
  <c r="DG138" i="5"/>
  <c r="CT140" i="5"/>
  <c r="CT139" i="5"/>
  <c r="CT138" i="5"/>
  <c r="CT143" i="5"/>
  <c r="CT141" i="5"/>
  <c r="DT141" i="5"/>
  <c r="DT140" i="5"/>
  <c r="DT139" i="5"/>
  <c r="DT143" i="5"/>
  <c r="DV141" i="5"/>
  <c r="DV140" i="5"/>
  <c r="DV143" i="5"/>
  <c r="DV139" i="5"/>
  <c r="CO143" i="5"/>
  <c r="CO141" i="5"/>
  <c r="CO140" i="5"/>
  <c r="CO139" i="5"/>
  <c r="CO138" i="5"/>
  <c r="CS139" i="5"/>
  <c r="CS138" i="5"/>
  <c r="CS143" i="5"/>
  <c r="CS141" i="5"/>
  <c r="CS140" i="5"/>
  <c r="DC141" i="5"/>
  <c r="DC140" i="5"/>
  <c r="DC139" i="5"/>
  <c r="DC138" i="5"/>
  <c r="DC143" i="5"/>
  <c r="DI139" i="5"/>
  <c r="DI138" i="5"/>
  <c r="DI143" i="5"/>
  <c r="DI141" i="5"/>
  <c r="DI140" i="5"/>
  <c r="DP138" i="5"/>
  <c r="DP143" i="5"/>
  <c r="DP141" i="5"/>
  <c r="DP140" i="5"/>
  <c r="DP139" i="5"/>
  <c r="DR140" i="5"/>
  <c r="DR139" i="5"/>
  <c r="DR143" i="5"/>
  <c r="DR141" i="5"/>
  <c r="CK139" i="5"/>
  <c r="CK138" i="5"/>
  <c r="CK143" i="5"/>
  <c r="CK141" i="5"/>
  <c r="CK140" i="5"/>
  <c r="DL141" i="5"/>
  <c r="DL140" i="5"/>
  <c r="DL139" i="5"/>
  <c r="DL138" i="5"/>
  <c r="DL143" i="5"/>
  <c r="CY143" i="5"/>
  <c r="CY141" i="5"/>
  <c r="CY140" i="5"/>
  <c r="CY139" i="5"/>
  <c r="CY138" i="5"/>
  <c r="DE143" i="5"/>
  <c r="DE141" i="5"/>
  <c r="DE140" i="5"/>
  <c r="DE139" i="5"/>
  <c r="DE138" i="5"/>
  <c r="DN143" i="5"/>
  <c r="DN141" i="5"/>
  <c r="DN140" i="5"/>
  <c r="DN139" i="5"/>
  <c r="CR138" i="5"/>
  <c r="CR143" i="5"/>
  <c r="CR141" i="5"/>
  <c r="CR140" i="5"/>
  <c r="CR139" i="5"/>
  <c r="DH138" i="5"/>
  <c r="DH143" i="5"/>
  <c r="DH141" i="5"/>
  <c r="DH140" i="5"/>
  <c r="DH139" i="5"/>
  <c r="CU141" i="5"/>
  <c r="CU140" i="5"/>
  <c r="CU139" i="5"/>
  <c r="CU138" i="5"/>
  <c r="CU143" i="5"/>
  <c r="DA139" i="5"/>
  <c r="DA138" i="5"/>
  <c r="DA143" i="5"/>
  <c r="DA141" i="5"/>
  <c r="DA140" i="5"/>
  <c r="CN141" i="5"/>
  <c r="CN140" i="5"/>
  <c r="CN139" i="5"/>
  <c r="CN138" i="5"/>
  <c r="CN143" i="5"/>
  <c r="DD141" i="5"/>
  <c r="DD140" i="5"/>
  <c r="DD139" i="5"/>
  <c r="DD143" i="5"/>
  <c r="DD138" i="5"/>
  <c r="DJ140" i="5"/>
  <c r="DJ139" i="5"/>
  <c r="DJ138" i="5"/>
  <c r="DJ143" i="5"/>
  <c r="DJ141" i="5"/>
  <c r="CW143" i="5"/>
  <c r="CW141" i="5"/>
  <c r="CW140" i="5"/>
  <c r="CW139" i="5"/>
  <c r="CW138" i="5"/>
  <c r="DS141" i="5"/>
  <c r="DS140" i="5"/>
  <c r="DS139" i="5"/>
  <c r="DS143" i="5"/>
  <c r="CJ138" i="5"/>
  <c r="CJ143" i="5"/>
  <c r="CJ141" i="5"/>
  <c r="CJ140" i="5"/>
  <c r="CJ139" i="5"/>
  <c r="CZ138" i="5"/>
  <c r="CZ143" i="5"/>
  <c r="CZ141" i="5"/>
  <c r="CZ140" i="5"/>
  <c r="CZ139" i="5"/>
  <c r="DF143" i="5"/>
  <c r="DF141" i="5"/>
  <c r="DF140" i="5"/>
  <c r="DF139" i="5"/>
  <c r="DF138" i="5"/>
  <c r="DM143" i="5"/>
  <c r="DM141" i="5"/>
  <c r="DM140" i="5"/>
  <c r="DM139" i="5"/>
  <c r="DO143" i="5"/>
  <c r="DO141" i="5"/>
  <c r="DO140" i="5"/>
  <c r="DO139" i="5"/>
  <c r="DU143" i="5"/>
  <c r="DU141" i="5"/>
  <c r="DU140" i="5"/>
  <c r="DU139" i="5"/>
  <c r="CI143" i="5"/>
  <c r="CI139" i="5"/>
  <c r="CI140" i="5"/>
  <c r="CI141" i="5"/>
  <c r="BH107" i="5"/>
  <c r="BP107" i="5"/>
  <c r="BI107" i="5"/>
  <c r="BQ107" i="5"/>
  <c r="BJ107" i="5"/>
  <c r="BR107" i="5"/>
  <c r="BK107" i="5"/>
  <c r="BS107" i="5"/>
  <c r="BO107" i="5"/>
  <c r="BL107" i="5"/>
  <c r="BM107" i="5"/>
  <c r="BN107" i="5"/>
  <c r="BG107" i="5"/>
  <c r="CP134" i="5"/>
  <c r="CP137" i="5"/>
  <c r="CP135" i="5"/>
  <c r="CP144" i="5"/>
  <c r="CP136" i="5"/>
  <c r="CO144" i="5"/>
  <c r="CO137" i="5"/>
  <c r="CO136" i="5"/>
  <c r="CO134" i="5"/>
  <c r="CO135" i="5"/>
  <c r="CS137" i="5"/>
  <c r="CS136" i="5"/>
  <c r="CS144" i="5"/>
  <c r="CS134" i="5"/>
  <c r="CS135" i="5"/>
  <c r="DC135" i="5"/>
  <c r="DC134" i="5"/>
  <c r="DC136" i="5"/>
  <c r="DC137" i="5"/>
  <c r="DC144" i="5"/>
  <c r="DI137" i="5"/>
  <c r="DI136" i="5"/>
  <c r="DI144" i="5"/>
  <c r="DI135" i="5"/>
  <c r="DI134" i="5"/>
  <c r="DP136" i="5"/>
  <c r="DP135" i="5"/>
  <c r="DP144" i="5"/>
  <c r="DP134" i="5"/>
  <c r="DR134" i="5"/>
  <c r="DR144" i="5"/>
  <c r="DR136" i="5"/>
  <c r="DR135" i="5"/>
  <c r="CK137" i="5"/>
  <c r="CK136" i="5"/>
  <c r="CK144" i="5"/>
  <c r="CK135" i="5"/>
  <c r="CK134" i="5"/>
  <c r="DL144" i="5"/>
  <c r="DL136" i="5"/>
  <c r="DL135" i="5"/>
  <c r="DL134" i="5"/>
  <c r="DL137" i="5"/>
  <c r="CY135" i="5"/>
  <c r="CY134" i="5"/>
  <c r="CY136" i="5"/>
  <c r="CY137" i="5"/>
  <c r="CY144" i="5"/>
  <c r="DE144" i="5"/>
  <c r="DE137" i="5"/>
  <c r="DE136" i="5"/>
  <c r="DE135" i="5"/>
  <c r="DE134" i="5"/>
  <c r="DN134" i="5"/>
  <c r="DN136" i="5"/>
  <c r="DN135" i="5"/>
  <c r="DN144" i="5"/>
  <c r="CR136" i="5"/>
  <c r="CR135" i="5"/>
  <c r="CR134" i="5"/>
  <c r="CR144" i="5"/>
  <c r="CR137" i="5"/>
  <c r="DH136" i="5"/>
  <c r="DH135" i="5"/>
  <c r="DH144" i="5"/>
  <c r="DH137" i="5"/>
  <c r="DH134" i="5"/>
  <c r="CU135" i="5"/>
  <c r="CU134" i="5"/>
  <c r="CU137" i="5"/>
  <c r="CU144" i="5"/>
  <c r="CU136" i="5"/>
  <c r="DA137" i="5"/>
  <c r="DA136" i="5"/>
  <c r="DA144" i="5"/>
  <c r="DA134" i="5"/>
  <c r="DA135" i="5"/>
  <c r="CN144" i="5"/>
  <c r="CN136" i="5"/>
  <c r="CN135" i="5"/>
  <c r="CN134" i="5"/>
  <c r="CN137" i="5"/>
  <c r="DD144" i="5"/>
  <c r="DD136" i="5"/>
  <c r="DD135" i="5"/>
  <c r="DD134" i="5"/>
  <c r="DD137" i="5"/>
  <c r="DJ137" i="5"/>
  <c r="DJ134" i="5"/>
  <c r="DJ135" i="5"/>
  <c r="DJ144" i="5"/>
  <c r="DJ136" i="5"/>
  <c r="CW144" i="5"/>
  <c r="CW137" i="5"/>
  <c r="CW136" i="5"/>
  <c r="CW134" i="5"/>
  <c r="CW135" i="5"/>
  <c r="DS135" i="5"/>
  <c r="DS134" i="5"/>
  <c r="DS144" i="5"/>
  <c r="DS136" i="5"/>
  <c r="DK135" i="5"/>
  <c r="DK134" i="5"/>
  <c r="DK137" i="5"/>
  <c r="DK144" i="5"/>
  <c r="DK136" i="5"/>
  <c r="CJ136" i="5"/>
  <c r="CJ135" i="5"/>
  <c r="CJ134" i="5"/>
  <c r="CJ144" i="5"/>
  <c r="CJ137" i="5"/>
  <c r="CZ136" i="5"/>
  <c r="CZ135" i="5"/>
  <c r="CZ134" i="5"/>
  <c r="CZ144" i="5"/>
  <c r="CZ137" i="5"/>
  <c r="DF134" i="5"/>
  <c r="DF137" i="5"/>
  <c r="DF135" i="5"/>
  <c r="DF144" i="5"/>
  <c r="DF136" i="5"/>
  <c r="DM144" i="5"/>
  <c r="DM136" i="5"/>
  <c r="DM134" i="5"/>
  <c r="DM135" i="5"/>
  <c r="DO135" i="5"/>
  <c r="DO134" i="5"/>
  <c r="DO136" i="5"/>
  <c r="DO144" i="5"/>
  <c r="DU144" i="5"/>
  <c r="DU136" i="5"/>
  <c r="DU135" i="5"/>
  <c r="DU134" i="5"/>
  <c r="CM135" i="5"/>
  <c r="CM134" i="5"/>
  <c r="CM144" i="5"/>
  <c r="CM136" i="5"/>
  <c r="CM137" i="5"/>
  <c r="CQ135" i="5"/>
  <c r="CQ134" i="5"/>
  <c r="CQ137" i="5"/>
  <c r="CQ144" i="5"/>
  <c r="CQ136" i="5"/>
  <c r="CV144" i="5"/>
  <c r="CV136" i="5"/>
  <c r="CV135" i="5"/>
  <c r="CV134" i="5"/>
  <c r="CV137" i="5"/>
  <c r="DB137" i="5"/>
  <c r="DB134" i="5"/>
  <c r="DB144" i="5"/>
  <c r="DB136" i="5"/>
  <c r="DB135" i="5"/>
  <c r="DQ136" i="5"/>
  <c r="DQ144" i="5"/>
  <c r="DQ134" i="5"/>
  <c r="DQ135" i="5"/>
  <c r="CX134" i="5"/>
  <c r="CX137" i="5"/>
  <c r="CX136" i="5"/>
  <c r="CX135" i="5"/>
  <c r="CX144" i="5"/>
  <c r="CL137" i="5"/>
  <c r="CL134" i="5"/>
  <c r="CL133" i="5"/>
  <c r="CL144" i="5"/>
  <c r="CL136" i="5"/>
  <c r="CL135" i="5"/>
  <c r="DG135" i="5"/>
  <c r="DG134" i="5"/>
  <c r="DG137" i="5"/>
  <c r="DG144" i="5"/>
  <c r="DG136" i="5"/>
  <c r="CT137" i="5"/>
  <c r="CT134" i="5"/>
  <c r="CT135" i="5"/>
  <c r="CT144" i="5"/>
  <c r="CT136" i="5"/>
  <c r="DT144" i="5"/>
  <c r="DT136" i="5"/>
  <c r="DT135" i="5"/>
  <c r="DT134" i="5"/>
  <c r="DV134" i="5"/>
  <c r="DV135" i="5"/>
  <c r="DV144" i="5"/>
  <c r="DV136" i="5"/>
  <c r="CI137" i="5"/>
  <c r="CI138" i="5"/>
  <c r="CI144" i="5"/>
  <c r="CI136" i="5"/>
  <c r="CI134" i="5"/>
  <c r="CI135" i="5"/>
  <c r="DG84" i="5"/>
  <c r="DG133" i="5" s="1"/>
  <c r="CP84" i="5"/>
  <c r="CP133" i="5" s="1"/>
  <c r="CK84" i="5"/>
  <c r="CK133" i="5" s="1"/>
  <c r="DC84" i="5"/>
  <c r="DC133" i="5" s="1"/>
  <c r="DQ84" i="5"/>
  <c r="DQ133" i="5" s="1"/>
  <c r="CY84" i="5"/>
  <c r="CY133" i="5" s="1"/>
  <c r="DI84" i="5"/>
  <c r="DI133" i="5" s="1"/>
  <c r="DT84" i="5"/>
  <c r="DT133" i="5" s="1"/>
  <c r="CU84" i="5"/>
  <c r="CU133" i="5" s="1"/>
  <c r="CZ84" i="5"/>
  <c r="CZ133" i="5" s="1"/>
  <c r="CQ84" i="5"/>
  <c r="CQ133" i="5" s="1"/>
  <c r="DP84" i="5"/>
  <c r="DP133" i="5" s="1"/>
  <c r="DL84" i="5"/>
  <c r="DL133" i="5" s="1"/>
  <c r="CM84" i="5"/>
  <c r="CM133" i="5" s="1"/>
  <c r="CR84" i="5"/>
  <c r="CR133" i="5" s="1"/>
  <c r="DA84" i="5"/>
  <c r="DA133" i="5" s="1"/>
  <c r="DU84" i="5"/>
  <c r="DU133" i="5" s="1"/>
  <c r="DD84" i="5"/>
  <c r="DD133" i="5" s="1"/>
  <c r="DR84" i="5"/>
  <c r="DR133" i="5" s="1"/>
  <c r="CJ84" i="5"/>
  <c r="CJ133" i="5" s="1"/>
  <c r="DV84" i="5"/>
  <c r="DV133" i="5" s="1"/>
  <c r="DM84" i="5"/>
  <c r="DM133" i="5" s="1"/>
  <c r="CV84" i="5"/>
  <c r="CV133" i="5" s="1"/>
  <c r="DJ84" i="5"/>
  <c r="DJ133" i="5" s="1"/>
  <c r="CS84" i="5"/>
  <c r="CS133" i="5" s="1"/>
  <c r="DN84" i="5"/>
  <c r="DN133" i="5" s="1"/>
  <c r="DE84" i="5"/>
  <c r="DE133" i="5" s="1"/>
  <c r="CN84" i="5"/>
  <c r="CN133" i="5" s="1"/>
  <c r="DB84" i="5"/>
  <c r="DB133" i="5" s="1"/>
  <c r="DH84" i="5"/>
  <c r="DH133" i="5" s="1"/>
  <c r="DF84" i="5"/>
  <c r="DF133" i="5" s="1"/>
  <c r="CW84" i="5"/>
  <c r="CW133" i="5" s="1"/>
  <c r="DS84" i="5"/>
  <c r="DS133" i="5" s="1"/>
  <c r="CT84" i="5"/>
  <c r="CT133" i="5" s="1"/>
  <c r="DO84" i="5"/>
  <c r="DO133" i="5" s="1"/>
  <c r="CX84" i="5"/>
  <c r="CX133" i="5" s="1"/>
  <c r="CO84" i="5"/>
  <c r="CO133" i="5" s="1"/>
  <c r="DK84" i="5"/>
  <c r="DK133" i="5" s="1"/>
  <c r="I114" i="5"/>
  <c r="Q114" i="5"/>
  <c r="Y114" i="5"/>
  <c r="AG114" i="5"/>
  <c r="AO114" i="5"/>
  <c r="AW114" i="5"/>
  <c r="J114" i="5"/>
  <c r="R114" i="5"/>
  <c r="Z114" i="5"/>
  <c r="AH114" i="5"/>
  <c r="AP114" i="5"/>
  <c r="AX114" i="5"/>
  <c r="K114" i="5"/>
  <c r="S114" i="5"/>
  <c r="AA114" i="5"/>
  <c r="AI114" i="5"/>
  <c r="AQ114" i="5"/>
  <c r="AY114" i="5"/>
  <c r="L114" i="5"/>
  <c r="T114" i="5"/>
  <c r="AB114" i="5"/>
  <c r="AJ114" i="5"/>
  <c r="AR114" i="5"/>
  <c r="E114" i="5"/>
  <c r="M114" i="5"/>
  <c r="U114" i="5"/>
  <c r="AC114" i="5"/>
  <c r="AK114" i="5"/>
  <c r="AS114" i="5"/>
  <c r="F114" i="5"/>
  <c r="N114" i="5"/>
  <c r="V114" i="5"/>
  <c r="AD114" i="5"/>
  <c r="AL114" i="5"/>
  <c r="AT114" i="5"/>
  <c r="P114" i="5"/>
  <c r="AV114" i="5"/>
  <c r="W114" i="5"/>
  <c r="X114" i="5"/>
  <c r="AE114" i="5"/>
  <c r="AU114" i="5"/>
  <c r="AF114" i="5"/>
  <c r="G114" i="5"/>
  <c r="AM114" i="5"/>
  <c r="H114" i="5"/>
  <c r="AN114" i="5"/>
  <c r="O114" i="5"/>
  <c r="E99" i="5"/>
  <c r="M99" i="5"/>
  <c r="U99" i="5"/>
  <c r="AC99" i="5"/>
  <c r="AK99" i="5"/>
  <c r="AS99" i="5"/>
  <c r="BA99" i="5"/>
  <c r="AJ99" i="5"/>
  <c r="F99" i="5"/>
  <c r="N99" i="5"/>
  <c r="V99" i="5"/>
  <c r="AD99" i="5"/>
  <c r="AL99" i="5"/>
  <c r="AT99" i="5"/>
  <c r="BB99" i="5"/>
  <c r="T99" i="5"/>
  <c r="G99" i="5"/>
  <c r="O99" i="5"/>
  <c r="W99" i="5"/>
  <c r="AE99" i="5"/>
  <c r="AM99" i="5"/>
  <c r="AU99" i="5"/>
  <c r="BC99" i="5"/>
  <c r="AZ99" i="5"/>
  <c r="H99" i="5"/>
  <c r="P99" i="5"/>
  <c r="X99" i="5"/>
  <c r="AF99" i="5"/>
  <c r="AN99" i="5"/>
  <c r="AV99" i="5"/>
  <c r="BD99" i="5"/>
  <c r="AB99" i="5"/>
  <c r="I99" i="5"/>
  <c r="Q99" i="5"/>
  <c r="Y99" i="5"/>
  <c r="AG99" i="5"/>
  <c r="AO99" i="5"/>
  <c r="AW99" i="5"/>
  <c r="BE99" i="5"/>
  <c r="J99" i="5"/>
  <c r="R99" i="5"/>
  <c r="Z99" i="5"/>
  <c r="AH99" i="5"/>
  <c r="AP99" i="5"/>
  <c r="AX99" i="5"/>
  <c r="BF99" i="5"/>
  <c r="AR99" i="5"/>
  <c r="K99" i="5"/>
  <c r="S99" i="5"/>
  <c r="AA99" i="5"/>
  <c r="AI99" i="5"/>
  <c r="AQ99" i="5"/>
  <c r="AY99" i="5"/>
  <c r="L99" i="5"/>
  <c r="D84" i="5"/>
  <c r="I84" i="5"/>
  <c r="Q84" i="5"/>
  <c r="Y84" i="5"/>
  <c r="AG84" i="5"/>
  <c r="AO84" i="5"/>
  <c r="J84" i="5"/>
  <c r="R84" i="5"/>
  <c r="Z84" i="5"/>
  <c r="AH84" i="5"/>
  <c r="AP84" i="5"/>
  <c r="K84" i="5"/>
  <c r="S84" i="5"/>
  <c r="AA84" i="5"/>
  <c r="AI84" i="5"/>
  <c r="AQ84" i="5"/>
  <c r="L84" i="5"/>
  <c r="T84" i="5"/>
  <c r="AB84" i="5"/>
  <c r="AJ84" i="5"/>
  <c r="E84" i="5"/>
  <c r="M84" i="5"/>
  <c r="U84" i="5"/>
  <c r="AC84" i="5"/>
  <c r="AK84" i="5"/>
  <c r="F84" i="5"/>
  <c r="N84" i="5"/>
  <c r="V84" i="5"/>
  <c r="AD84" i="5"/>
  <c r="AL84" i="5"/>
  <c r="P84" i="5"/>
  <c r="W84" i="5"/>
  <c r="X84" i="5"/>
  <c r="AE84" i="5"/>
  <c r="AF84" i="5"/>
  <c r="G84" i="5"/>
  <c r="AM84" i="5"/>
  <c r="H84" i="5"/>
  <c r="AN84" i="5"/>
  <c r="O84" i="5"/>
  <c r="H69" i="5"/>
  <c r="P69" i="5"/>
  <c r="X69" i="5"/>
  <c r="AF69" i="5"/>
  <c r="AN69" i="5"/>
  <c r="I69" i="5"/>
  <c r="Q69" i="5"/>
  <c r="Y69" i="5"/>
  <c r="AG69" i="5"/>
  <c r="AO69" i="5"/>
  <c r="J69" i="5"/>
  <c r="R69" i="5"/>
  <c r="Z69" i="5"/>
  <c r="AH69" i="5"/>
  <c r="AP69" i="5"/>
  <c r="L69" i="5"/>
  <c r="T69" i="5"/>
  <c r="AB69" i="5"/>
  <c r="AJ69" i="5"/>
  <c r="AR69" i="5"/>
  <c r="E69" i="5"/>
  <c r="M69" i="5"/>
  <c r="U69" i="5"/>
  <c r="AC69" i="5"/>
  <c r="AK69" i="5"/>
  <c r="F69" i="5"/>
  <c r="N69" i="5"/>
  <c r="V69" i="5"/>
  <c r="AD69" i="5"/>
  <c r="AL69" i="5"/>
  <c r="W69" i="5"/>
  <c r="AA69" i="5"/>
  <c r="AE69" i="5"/>
  <c r="AI69" i="5"/>
  <c r="G69" i="5"/>
  <c r="AM69" i="5"/>
  <c r="K69" i="5"/>
  <c r="AQ69" i="5"/>
  <c r="O69" i="5"/>
  <c r="S69" i="5"/>
  <c r="C79" i="7"/>
  <c r="AP78" i="7"/>
  <c r="AE78" i="7"/>
  <c r="AB78" i="7"/>
  <c r="AH78" i="7"/>
  <c r="X78" i="7"/>
  <c r="AI78" i="7"/>
  <c r="AM78" i="7"/>
  <c r="Z78" i="7"/>
  <c r="AL78" i="7"/>
  <c r="AA78" i="7"/>
  <c r="AC78" i="7"/>
  <c r="AF78" i="7"/>
  <c r="AD78" i="7"/>
  <c r="Y78" i="7"/>
  <c r="AJ78" i="7"/>
  <c r="AO78" i="7"/>
  <c r="AN78" i="7"/>
  <c r="AG78" i="7"/>
  <c r="AK78" i="7"/>
  <c r="G78" i="7"/>
  <c r="W78" i="7"/>
  <c r="I78" i="7"/>
  <c r="V78" i="7"/>
  <c r="T78" i="7"/>
  <c r="P78" i="7"/>
  <c r="N78" i="7"/>
  <c r="L78" i="7"/>
  <c r="R78" i="7"/>
  <c r="F78" i="7"/>
  <c r="D78" i="7"/>
  <c r="J78" i="7"/>
  <c r="H78" i="7"/>
  <c r="O78" i="7"/>
  <c r="Q78" i="7"/>
  <c r="S78" i="7"/>
  <c r="K78" i="7"/>
  <c r="U78" i="7"/>
  <c r="C78" i="7"/>
  <c r="M78" i="7"/>
  <c r="E78" i="7"/>
  <c r="E77" i="7"/>
  <c r="E80" i="7"/>
  <c r="G77" i="7"/>
  <c r="G80" i="7"/>
  <c r="F77" i="7"/>
  <c r="F80" i="7"/>
  <c r="H77" i="7"/>
  <c r="H80" i="7"/>
  <c r="L77" i="7"/>
  <c r="L80" i="7"/>
  <c r="J77" i="7"/>
  <c r="J80" i="7"/>
  <c r="K77" i="7"/>
  <c r="K80" i="7"/>
  <c r="D77" i="7"/>
  <c r="D80" i="7"/>
  <c r="I77" i="7"/>
  <c r="I80" i="7"/>
  <c r="K47" i="3"/>
  <c r="C77" i="7"/>
  <c r="C80" i="7"/>
  <c r="J47" i="3"/>
  <c r="C75" i="7"/>
  <c r="F75" i="7"/>
  <c r="F74" i="7"/>
  <c r="Y48" i="3"/>
  <c r="L75" i="7"/>
  <c r="L74" i="7"/>
  <c r="H75" i="7"/>
  <c r="H74" i="7"/>
  <c r="J75" i="7"/>
  <c r="J74" i="7"/>
  <c r="K75" i="7"/>
  <c r="K74" i="7"/>
  <c r="D75" i="7"/>
  <c r="D74" i="7"/>
  <c r="I75" i="7"/>
  <c r="I74" i="7"/>
  <c r="E75" i="7"/>
  <c r="E74" i="7"/>
  <c r="G75" i="7"/>
  <c r="G74" i="7"/>
  <c r="C74" i="7"/>
  <c r="V135" i="5"/>
  <c r="U136" i="5"/>
  <c r="J136" i="5"/>
  <c r="H134" i="5"/>
  <c r="J134" i="5"/>
  <c r="AO134" i="5"/>
  <c r="AO136" i="5"/>
  <c r="T135" i="5"/>
  <c r="N135" i="5"/>
  <c r="Z136" i="5"/>
  <c r="W135" i="5"/>
  <c r="AH134" i="5"/>
  <c r="Y135" i="5"/>
  <c r="AK134" i="5"/>
  <c r="H135" i="5"/>
  <c r="AB136" i="5"/>
  <c r="AM136" i="5"/>
  <c r="I136" i="5"/>
  <c r="AA135" i="5"/>
  <c r="AF136" i="5"/>
  <c r="Q135" i="5"/>
  <c r="AI134" i="5"/>
  <c r="AP136" i="5"/>
  <c r="X135" i="5"/>
  <c r="R136" i="5"/>
  <c r="T136" i="5"/>
  <c r="AN136" i="5"/>
  <c r="AF135" i="5"/>
  <c r="X134" i="5"/>
  <c r="AO135" i="5"/>
  <c r="AA134" i="5"/>
  <c r="S134" i="5"/>
  <c r="M136" i="5"/>
  <c r="E135" i="5"/>
  <c r="L135" i="5"/>
  <c r="AN135" i="5"/>
  <c r="Q134" i="5"/>
  <c r="AC135" i="5"/>
  <c r="AE136" i="5"/>
  <c r="P136" i="5"/>
  <c r="AC134" i="5"/>
  <c r="N134" i="5"/>
  <c r="O135" i="5"/>
  <c r="AI136" i="5"/>
  <c r="AM135" i="5"/>
  <c r="AQ136" i="5"/>
  <c r="M134" i="5"/>
  <c r="P134" i="5"/>
  <c r="AC136" i="5"/>
  <c r="AK136" i="5"/>
  <c r="O134" i="5"/>
  <c r="L136" i="5"/>
  <c r="I135" i="5"/>
  <c r="AL136" i="5"/>
  <c r="V134" i="5"/>
  <c r="R135" i="5"/>
  <c r="AH135" i="5"/>
  <c r="U134" i="5"/>
  <c r="Z135" i="5"/>
  <c r="AD135" i="5"/>
  <c r="G134" i="5"/>
  <c r="AE134" i="5"/>
  <c r="G135" i="5"/>
  <c r="AP135" i="5"/>
  <c r="AF134" i="5"/>
  <c r="AD134" i="5"/>
  <c r="W136" i="5"/>
  <c r="Q136" i="5"/>
  <c r="AI135" i="5"/>
  <c r="Z134" i="5"/>
  <c r="AL134" i="5"/>
  <c r="AQ135" i="5"/>
  <c r="U135" i="5"/>
  <c r="AH136" i="5"/>
  <c r="X136" i="5"/>
  <c r="AB135" i="5"/>
  <c r="AQ134" i="5"/>
  <c r="Y136" i="5"/>
  <c r="Y134" i="5"/>
  <c r="P135" i="5"/>
  <c r="T134" i="5"/>
  <c r="AB134" i="5"/>
  <c r="R134" i="5"/>
  <c r="AL135" i="5"/>
  <c r="S135" i="5"/>
  <c r="O136" i="5"/>
  <c r="AN134" i="5"/>
  <c r="K136" i="5"/>
  <c r="AP134" i="5"/>
  <c r="AJ136" i="5"/>
  <c r="F134" i="5"/>
  <c r="M135" i="5"/>
  <c r="E134" i="5"/>
  <c r="K134" i="5"/>
  <c r="V136" i="5"/>
  <c r="W134" i="5"/>
  <c r="K135" i="5"/>
  <c r="J135" i="5"/>
  <c r="AG135" i="5"/>
  <c r="AG134" i="5"/>
  <c r="AA136" i="5"/>
  <c r="AJ135" i="5"/>
  <c r="AK135" i="5"/>
  <c r="L134" i="5"/>
  <c r="S136" i="5"/>
  <c r="AM134" i="5"/>
  <c r="AG136" i="5"/>
  <c r="N136" i="5"/>
  <c r="I134" i="5"/>
  <c r="AD136" i="5"/>
  <c r="AE135" i="5"/>
  <c r="AJ134" i="5"/>
  <c r="F135" i="5"/>
  <c r="D134" i="5"/>
  <c r="D135" i="5"/>
  <c r="E47" i="3"/>
  <c r="D114" i="5"/>
  <c r="F138" i="5"/>
  <c r="N138" i="5"/>
  <c r="V138" i="5"/>
  <c r="AD138" i="5"/>
  <c r="AL138" i="5"/>
  <c r="G138" i="5"/>
  <c r="O138" i="5"/>
  <c r="W138" i="5"/>
  <c r="AE138" i="5"/>
  <c r="AM138" i="5"/>
  <c r="Q138" i="5"/>
  <c r="AO138" i="5"/>
  <c r="H138" i="5"/>
  <c r="P138" i="5"/>
  <c r="X138" i="5"/>
  <c r="AF138" i="5"/>
  <c r="AN138" i="5"/>
  <c r="I138" i="5"/>
  <c r="Y138" i="5"/>
  <c r="AG138" i="5"/>
  <c r="J138" i="5"/>
  <c r="R138" i="5"/>
  <c r="Z138" i="5"/>
  <c r="AH138" i="5"/>
  <c r="AP138" i="5"/>
  <c r="K138" i="5"/>
  <c r="AI138" i="5"/>
  <c r="U138" i="5"/>
  <c r="S138" i="5"/>
  <c r="AA138" i="5"/>
  <c r="AQ138" i="5"/>
  <c r="M138" i="5"/>
  <c r="AC138" i="5"/>
  <c r="L138" i="5"/>
  <c r="T138" i="5"/>
  <c r="AB138" i="5"/>
  <c r="AJ138" i="5"/>
  <c r="E138" i="5"/>
  <c r="AK138" i="5"/>
  <c r="D99" i="5"/>
  <c r="D69" i="5"/>
  <c r="I47" i="3"/>
  <c r="H47" i="3"/>
  <c r="D138" i="5"/>
  <c r="F37" i="3"/>
  <c r="C37" i="3"/>
  <c r="J37" i="3"/>
  <c r="I37" i="3"/>
  <c r="C47" i="3"/>
  <c r="F47" i="3"/>
  <c r="K37" i="3"/>
  <c r="D37" i="3"/>
  <c r="E37" i="3"/>
  <c r="L37" i="3"/>
  <c r="G47" i="3"/>
  <c r="L47" i="3"/>
  <c r="D47" i="3"/>
  <c r="G37" i="3"/>
  <c r="H37" i="3"/>
  <c r="C60" i="7"/>
  <c r="I54" i="7"/>
  <c r="F54" i="7"/>
  <c r="K54" i="7"/>
  <c r="D54" i="7"/>
  <c r="E54" i="7"/>
  <c r="H54" i="7"/>
  <c r="G54" i="7"/>
  <c r="U54" i="3"/>
  <c r="J54" i="7"/>
  <c r="C54" i="7"/>
  <c r="X52" i="3"/>
  <c r="AC52" i="3"/>
  <c r="W52" i="3"/>
  <c r="U52" i="3"/>
  <c r="M52" i="3"/>
  <c r="X53" i="3"/>
  <c r="AB53" i="3"/>
  <c r="V56" i="3"/>
  <c r="V68" i="7" s="1"/>
  <c r="AC55" i="3"/>
  <c r="AC60" i="7" s="1"/>
  <c r="X55" i="3"/>
  <c r="X60" i="7" s="1"/>
  <c r="M55" i="3"/>
  <c r="M60" i="7" s="1"/>
  <c r="W55" i="3"/>
  <c r="W60" i="7" s="1"/>
  <c r="V55" i="3"/>
  <c r="V60" i="7" s="1"/>
  <c r="AB52" i="3"/>
  <c r="U55" i="3"/>
  <c r="U60" i="7" s="1"/>
  <c r="V52" i="3"/>
  <c r="T52" i="3"/>
  <c r="O55" i="3"/>
  <c r="O60" i="7" s="1"/>
  <c r="AD53" i="3"/>
  <c r="AD52" i="3"/>
  <c r="AA56" i="3"/>
  <c r="AA68" i="7" s="1"/>
  <c r="P56" i="3"/>
  <c r="P68" i="7" s="1"/>
  <c r="N56" i="3"/>
  <c r="N68" i="7" s="1"/>
  <c r="AA55" i="3"/>
  <c r="AA60" i="7" s="1"/>
  <c r="Z55" i="3"/>
  <c r="Z60" i="7" s="1"/>
  <c r="P52" i="3"/>
  <c r="Y53" i="3"/>
  <c r="N52" i="3"/>
  <c r="Z52" i="3"/>
  <c r="Y52" i="3"/>
  <c r="AF53" i="3"/>
  <c r="AI53" i="3" s="1"/>
  <c r="AF55" i="3"/>
  <c r="AO55" i="3" s="1"/>
  <c r="AO60" i="7" s="1"/>
  <c r="O53" i="3"/>
  <c r="AF52" i="3"/>
  <c r="AL52" i="3" s="1"/>
  <c r="S54" i="3"/>
  <c r="L54" i="7"/>
  <c r="AB56" i="3"/>
  <c r="AB68" i="7" s="1"/>
  <c r="L68" i="7"/>
  <c r="U56" i="3"/>
  <c r="U68" i="7" s="1"/>
  <c r="AC56" i="3"/>
  <c r="AC68" i="7" s="1"/>
  <c r="W53" i="3"/>
  <c r="V53" i="3"/>
  <c r="T54" i="3"/>
  <c r="O54" i="3"/>
  <c r="AA52" i="3"/>
  <c r="R54" i="3"/>
  <c r="Q56" i="3"/>
  <c r="Q68" i="7" s="1"/>
  <c r="AE56" i="3"/>
  <c r="AE68" i="7" s="1"/>
  <c r="AA54" i="3"/>
  <c r="Z56" i="3"/>
  <c r="Z68" i="7" s="1"/>
  <c r="Y56" i="3"/>
  <c r="Y68" i="7" s="1"/>
  <c r="V54" i="3"/>
  <c r="T56" i="3"/>
  <c r="T68" i="7" s="1"/>
  <c r="AC54" i="3"/>
  <c r="W54" i="3"/>
  <c r="T55" i="3"/>
  <c r="T60" i="7" s="1"/>
  <c r="O52" i="3"/>
  <c r="S55" i="3"/>
  <c r="S60" i="7" s="1"/>
  <c r="R53" i="3"/>
  <c r="Q55" i="3"/>
  <c r="Q60" i="7" s="1"/>
  <c r="AE54" i="3"/>
  <c r="AC53" i="3"/>
  <c r="M56" i="3"/>
  <c r="M68" i="7" s="1"/>
  <c r="T53" i="3"/>
  <c r="AD56" i="3"/>
  <c r="AD68" i="7" s="1"/>
  <c r="S56" i="3"/>
  <c r="S68" i="7" s="1"/>
  <c r="R56" i="3"/>
  <c r="R68" i="7" s="1"/>
  <c r="P53" i="3"/>
  <c r="Q53" i="3"/>
  <c r="N53" i="3"/>
  <c r="AE53" i="3"/>
  <c r="M54" i="3"/>
  <c r="X56" i="3"/>
  <c r="X68" i="7" s="1"/>
  <c r="W56" i="3"/>
  <c r="W68" i="7" s="1"/>
  <c r="AD54" i="3"/>
  <c r="S52" i="3"/>
  <c r="Z53" i="3"/>
  <c r="R55" i="3"/>
  <c r="R60" i="7" s="1"/>
  <c r="P54" i="3"/>
  <c r="Y54" i="3"/>
  <c r="Q54" i="3"/>
  <c r="N54" i="3"/>
  <c r="AF54" i="3"/>
  <c r="U53" i="3"/>
  <c r="M53" i="3"/>
  <c r="X54" i="3"/>
  <c r="AB54" i="3"/>
  <c r="AB55" i="3"/>
  <c r="AB60" i="7" s="1"/>
  <c r="L60" i="7"/>
  <c r="AD55" i="3"/>
  <c r="AD60" i="7" s="1"/>
  <c r="AA53" i="3"/>
  <c r="Z54" i="3"/>
  <c r="R52" i="3"/>
  <c r="P55" i="3"/>
  <c r="P60" i="7" s="1"/>
  <c r="Y55" i="3"/>
  <c r="Y60" i="7" s="1"/>
  <c r="Q52" i="3"/>
  <c r="N55" i="3"/>
  <c r="N60" i="7" s="1"/>
  <c r="AF56" i="3"/>
  <c r="BZ135" i="5"/>
  <c r="BE135" i="5"/>
  <c r="BC135" i="5"/>
  <c r="CD135" i="5"/>
  <c r="BB135" i="5"/>
  <c r="AW135" i="5"/>
  <c r="BW135" i="5"/>
  <c r="CE135" i="5"/>
  <c r="BG135" i="5"/>
  <c r="CA135" i="5"/>
  <c r="AU135" i="5"/>
  <c r="BH135" i="5"/>
  <c r="CB135" i="5"/>
  <c r="AR135" i="5"/>
  <c r="AT135" i="5"/>
  <c r="BL135" i="5"/>
  <c r="AV135" i="5"/>
  <c r="BI135" i="5"/>
  <c r="BU135" i="5"/>
  <c r="BF135" i="5"/>
  <c r="BD135" i="5"/>
  <c r="BA135" i="5"/>
  <c r="BP135" i="5"/>
  <c r="CC135" i="5"/>
  <c r="BQ135" i="5"/>
  <c r="BT135" i="5"/>
  <c r="AX135" i="5"/>
  <c r="BJ135" i="5"/>
  <c r="BX135" i="5"/>
  <c r="BK135" i="5"/>
  <c r="BS135" i="5"/>
  <c r="BM135" i="5"/>
  <c r="BV135" i="5"/>
  <c r="BR135" i="5"/>
  <c r="BO135" i="5"/>
  <c r="AS135" i="5"/>
  <c r="BY135" i="5"/>
  <c r="AY135" i="5"/>
  <c r="BN135" i="5"/>
  <c r="AZ135" i="5"/>
  <c r="I46" i="3"/>
  <c r="I36" i="3"/>
  <c r="E46" i="3"/>
  <c r="K46" i="3"/>
  <c r="X44" i="3"/>
  <c r="D46" i="3"/>
  <c r="H36" i="3"/>
  <c r="D36" i="3"/>
  <c r="O44" i="3"/>
  <c r="AB45" i="3"/>
  <c r="H46" i="3"/>
  <c r="M44" i="3"/>
  <c r="T45" i="3"/>
  <c r="P45" i="3"/>
  <c r="O45" i="3"/>
  <c r="U45" i="3"/>
  <c r="M45" i="3"/>
  <c r="T44" i="3"/>
  <c r="AA44" i="3"/>
  <c r="Y44" i="3"/>
  <c r="S45" i="3"/>
  <c r="Q44" i="3"/>
  <c r="Z44" i="3"/>
  <c r="AE44" i="3"/>
  <c r="AD44" i="3"/>
  <c r="AA45" i="3"/>
  <c r="F36" i="3"/>
  <c r="C46" i="3"/>
  <c r="G46" i="3"/>
  <c r="AC44" i="3"/>
  <c r="S44" i="3"/>
  <c r="Q45" i="3"/>
  <c r="Z45" i="3"/>
  <c r="AF44" i="3"/>
  <c r="AE45" i="3"/>
  <c r="AD45" i="3"/>
  <c r="F46" i="3"/>
  <c r="AC45" i="3"/>
  <c r="R44" i="3"/>
  <c r="AF45" i="3"/>
  <c r="V45" i="3"/>
  <c r="W45" i="3"/>
  <c r="N45" i="3"/>
  <c r="J46" i="3"/>
  <c r="U44" i="3"/>
  <c r="AB44" i="3"/>
  <c r="R45" i="3"/>
  <c r="X45" i="3"/>
  <c r="V44" i="3"/>
  <c r="W44" i="3"/>
  <c r="N44" i="3"/>
  <c r="AE43" i="3"/>
  <c r="L46" i="3"/>
  <c r="J36" i="3"/>
  <c r="C36" i="3"/>
  <c r="G36" i="3"/>
  <c r="L36" i="3"/>
  <c r="E36" i="3"/>
  <c r="K36" i="3"/>
  <c r="AT137" i="5"/>
  <c r="AS137" i="5"/>
  <c r="AX137" i="5"/>
  <c r="AU137" i="5"/>
  <c r="BA137" i="5"/>
  <c r="AV137" i="5"/>
  <c r="AY137" i="5"/>
  <c r="AZ137" i="5"/>
  <c r="AR137" i="5"/>
  <c r="AW137" i="5"/>
  <c r="F52" i="7"/>
  <c r="F93" i="7" s="1"/>
  <c r="F57" i="7"/>
  <c r="F98" i="7" s="1"/>
  <c r="F58" i="7"/>
  <c r="F99" i="7" s="1"/>
  <c r="F51" i="7"/>
  <c r="F92" i="7" s="1"/>
  <c r="F56" i="7"/>
  <c r="F97" i="7" s="1"/>
  <c r="K56" i="7"/>
  <c r="K97" i="7" s="1"/>
  <c r="K58" i="7"/>
  <c r="K99" i="7" s="1"/>
  <c r="K57" i="7"/>
  <c r="K98" i="7" s="1"/>
  <c r="K52" i="7"/>
  <c r="K93" i="7" s="1"/>
  <c r="K51" i="7"/>
  <c r="K92" i="7" s="1"/>
  <c r="H53" i="7"/>
  <c r="H59" i="7"/>
  <c r="X32" i="3"/>
  <c r="J67" i="7"/>
  <c r="J53" i="7"/>
  <c r="J59" i="7"/>
  <c r="E52" i="7"/>
  <c r="E93" i="7" s="1"/>
  <c r="E58" i="7"/>
  <c r="E99" i="7" s="1"/>
  <c r="E51" i="7"/>
  <c r="E92" i="7" s="1"/>
  <c r="E56" i="7"/>
  <c r="E97" i="7" s="1"/>
  <c r="E57" i="7"/>
  <c r="E98" i="7" s="1"/>
  <c r="J56" i="7"/>
  <c r="J97" i="7" s="1"/>
  <c r="J51" i="7"/>
  <c r="J92" i="7" s="1"/>
  <c r="J58" i="7"/>
  <c r="J99" i="7" s="1"/>
  <c r="J57" i="7"/>
  <c r="J98" i="7" s="1"/>
  <c r="J52" i="7"/>
  <c r="J93" i="7" s="1"/>
  <c r="I52" i="7"/>
  <c r="I93" i="7" s="1"/>
  <c r="I58" i="7"/>
  <c r="I99" i="7" s="1"/>
  <c r="I57" i="7"/>
  <c r="I98" i="7" s="1"/>
  <c r="I56" i="7"/>
  <c r="I97" i="7" s="1"/>
  <c r="I51" i="7"/>
  <c r="I92" i="7" s="1"/>
  <c r="I67" i="7"/>
  <c r="I59" i="7"/>
  <c r="I53" i="7"/>
  <c r="G59" i="7"/>
  <c r="G53" i="7"/>
  <c r="D53" i="7"/>
  <c r="D59" i="7"/>
  <c r="E59" i="7"/>
  <c r="E53" i="7"/>
  <c r="G56" i="7"/>
  <c r="G97" i="7" s="1"/>
  <c r="G52" i="7"/>
  <c r="G93" i="7" s="1"/>
  <c r="G51" i="7"/>
  <c r="G92" i="7" s="1"/>
  <c r="G57" i="7"/>
  <c r="G98" i="7" s="1"/>
  <c r="G58" i="7"/>
  <c r="G99" i="7" s="1"/>
  <c r="L53" i="7"/>
  <c r="L59" i="7"/>
  <c r="L51" i="7"/>
  <c r="L92" i="7" s="1"/>
  <c r="L58" i="7"/>
  <c r="L99" i="7" s="1"/>
  <c r="L56" i="7"/>
  <c r="L97" i="7" s="1"/>
  <c r="L57" i="7"/>
  <c r="L98" i="7" s="1"/>
  <c r="L52" i="7"/>
  <c r="L93" i="7" s="1"/>
  <c r="D57" i="7"/>
  <c r="D98" i="7" s="1"/>
  <c r="D51" i="7"/>
  <c r="D92" i="7" s="1"/>
  <c r="D58" i="7"/>
  <c r="D99" i="7" s="1"/>
  <c r="D56" i="7"/>
  <c r="D97" i="7" s="1"/>
  <c r="D52" i="7"/>
  <c r="D93" i="7" s="1"/>
  <c r="H52" i="7"/>
  <c r="H93" i="7" s="1"/>
  <c r="H57" i="7"/>
  <c r="H98" i="7" s="1"/>
  <c r="H56" i="7"/>
  <c r="H97" i="7" s="1"/>
  <c r="H51" i="7"/>
  <c r="H92" i="7" s="1"/>
  <c r="H58" i="7"/>
  <c r="H99" i="7" s="1"/>
  <c r="F59" i="7"/>
  <c r="F53" i="7"/>
  <c r="K67" i="7"/>
  <c r="K59" i="7"/>
  <c r="K53" i="7"/>
  <c r="P33" i="3"/>
  <c r="U30" i="3"/>
  <c r="Q34" i="3"/>
  <c r="AF35" i="3"/>
  <c r="X35" i="3"/>
  <c r="Y35" i="3"/>
  <c r="P34" i="3"/>
  <c r="AE35" i="3"/>
  <c r="Q35" i="3"/>
  <c r="O33" i="3"/>
  <c r="AD35" i="3"/>
  <c r="AD31" i="3"/>
  <c r="V31" i="3"/>
  <c r="W31" i="3"/>
  <c r="W32" i="3"/>
  <c r="Y31" i="3"/>
  <c r="V32" i="3"/>
  <c r="AC31" i="3"/>
  <c r="N31" i="3"/>
  <c r="Q31" i="3"/>
  <c r="Z31" i="3"/>
  <c r="O32" i="3"/>
  <c r="T32" i="3"/>
  <c r="N35" i="3"/>
  <c r="R31" i="3"/>
  <c r="O35" i="3"/>
  <c r="U35" i="3"/>
  <c r="Z35" i="3"/>
  <c r="W35" i="3"/>
  <c r="AB35" i="3"/>
  <c r="U31" i="3"/>
  <c r="V35" i="3"/>
  <c r="M35" i="3"/>
  <c r="T35" i="3"/>
  <c r="AA35" i="3"/>
  <c r="R33" i="3"/>
  <c r="S31" i="3"/>
  <c r="AC34" i="3"/>
  <c r="AF34" i="3"/>
  <c r="AB33" i="3"/>
  <c r="AA34" i="3"/>
  <c r="R34" i="3"/>
  <c r="U33" i="3"/>
  <c r="AF33" i="3"/>
  <c r="P32" i="3"/>
  <c r="Z34" i="3"/>
  <c r="W33" i="3"/>
  <c r="O34" i="3"/>
  <c r="AB34" i="3"/>
  <c r="U34" i="3"/>
  <c r="T31" i="3"/>
  <c r="S33" i="3"/>
  <c r="AF32" i="3"/>
  <c r="X33" i="3"/>
  <c r="P31" i="3"/>
  <c r="W34" i="3"/>
  <c r="O31" i="3"/>
  <c r="AD34" i="3"/>
  <c r="N33" i="3"/>
  <c r="AB32" i="3"/>
  <c r="AA31" i="3"/>
  <c r="R35" i="3"/>
  <c r="AC35" i="3"/>
  <c r="M33" i="3"/>
  <c r="S35" i="3"/>
  <c r="Y34" i="3"/>
  <c r="AE34" i="3"/>
  <c r="Y32" i="3"/>
  <c r="X34" i="3"/>
  <c r="Z33" i="3"/>
  <c r="AE32" i="3"/>
  <c r="AD33" i="3"/>
  <c r="AC33" i="3"/>
  <c r="M31" i="3"/>
  <c r="T33" i="3"/>
  <c r="Q32" i="3"/>
  <c r="V33" i="3"/>
  <c r="Y33" i="3"/>
  <c r="Q33" i="3"/>
  <c r="X31" i="3"/>
  <c r="AE31" i="3"/>
  <c r="N32" i="3"/>
  <c r="AB31" i="3"/>
  <c r="AA33" i="3"/>
  <c r="R32" i="3"/>
  <c r="N34" i="3"/>
  <c r="S32" i="3"/>
  <c r="Z32" i="3"/>
  <c r="AD32" i="3"/>
  <c r="V34" i="3"/>
  <c r="AA32" i="3"/>
  <c r="AC32" i="3"/>
  <c r="U32" i="3"/>
  <c r="T34" i="3"/>
  <c r="S34" i="3"/>
  <c r="E63" i="7"/>
  <c r="E104" i="7" s="1"/>
  <c r="E66" i="7"/>
  <c r="E107" i="7" s="1"/>
  <c r="E65" i="7"/>
  <c r="E106" i="7" s="1"/>
  <c r="E64" i="7"/>
  <c r="E105" i="7" s="1"/>
  <c r="E62" i="7"/>
  <c r="E103" i="7" s="1"/>
  <c r="J64" i="7"/>
  <c r="J105" i="7" s="1"/>
  <c r="J62" i="7"/>
  <c r="J103" i="7" s="1"/>
  <c r="J65" i="7"/>
  <c r="J106" i="7" s="1"/>
  <c r="J63" i="7"/>
  <c r="J104" i="7" s="1"/>
  <c r="J66" i="7"/>
  <c r="J107" i="7" s="1"/>
  <c r="I64" i="7"/>
  <c r="I105" i="7" s="1"/>
  <c r="I62" i="7"/>
  <c r="I103" i="7" s="1"/>
  <c r="I66" i="7"/>
  <c r="I107" i="7" s="1"/>
  <c r="I65" i="7"/>
  <c r="I106" i="7" s="1"/>
  <c r="I63" i="7"/>
  <c r="I104" i="7" s="1"/>
  <c r="G62" i="7"/>
  <c r="G103" i="7" s="1"/>
  <c r="G65" i="7"/>
  <c r="G106" i="7" s="1"/>
  <c r="G63" i="7"/>
  <c r="G104" i="7" s="1"/>
  <c r="G66" i="7"/>
  <c r="G107" i="7" s="1"/>
  <c r="G64" i="7"/>
  <c r="G105" i="7" s="1"/>
  <c r="G67" i="7"/>
  <c r="D67" i="7"/>
  <c r="N51" i="3"/>
  <c r="L67" i="7"/>
  <c r="E67" i="7"/>
  <c r="L63" i="7"/>
  <c r="L104" i="7" s="1"/>
  <c r="L66" i="7"/>
  <c r="L107" i="7" s="1"/>
  <c r="L65" i="7"/>
  <c r="L106" i="7" s="1"/>
  <c r="L64" i="7"/>
  <c r="L105" i="7" s="1"/>
  <c r="L62" i="7"/>
  <c r="L103" i="7" s="1"/>
  <c r="D63" i="7"/>
  <c r="D104" i="7" s="1"/>
  <c r="D66" i="7"/>
  <c r="D107" i="7" s="1"/>
  <c r="D64" i="7"/>
  <c r="D105" i="7" s="1"/>
  <c r="D62" i="7"/>
  <c r="D103" i="7" s="1"/>
  <c r="D65" i="7"/>
  <c r="D106" i="7" s="1"/>
  <c r="H62" i="7"/>
  <c r="H103" i="7" s="1"/>
  <c r="H65" i="7"/>
  <c r="H106" i="7" s="1"/>
  <c r="H64" i="7"/>
  <c r="H105" i="7" s="1"/>
  <c r="H63" i="7"/>
  <c r="H104" i="7" s="1"/>
  <c r="H66" i="7"/>
  <c r="H107" i="7" s="1"/>
  <c r="F67" i="7"/>
  <c r="K66" i="7"/>
  <c r="K107" i="7" s="1"/>
  <c r="K64" i="7"/>
  <c r="K105" i="7" s="1"/>
  <c r="K63" i="7"/>
  <c r="K104" i="7" s="1"/>
  <c r="K62" i="7"/>
  <c r="K103" i="7" s="1"/>
  <c r="K65" i="7"/>
  <c r="K106" i="7" s="1"/>
  <c r="F65" i="7"/>
  <c r="F106" i="7" s="1"/>
  <c r="F63" i="7"/>
  <c r="F104" i="7" s="1"/>
  <c r="F66" i="7"/>
  <c r="F107" i="7" s="1"/>
  <c r="F64" i="7"/>
  <c r="F105" i="7" s="1"/>
  <c r="F62" i="7"/>
  <c r="F103" i="7" s="1"/>
  <c r="H67" i="7"/>
  <c r="C59" i="7"/>
  <c r="C67" i="7"/>
  <c r="C64" i="7"/>
  <c r="C105" i="7" s="1"/>
  <c r="C65" i="7"/>
  <c r="C106" i="7" s="1"/>
  <c r="C62" i="7"/>
  <c r="C103" i="7" s="1"/>
  <c r="C63" i="7"/>
  <c r="C104" i="7" s="1"/>
  <c r="C57" i="7"/>
  <c r="C98" i="7" s="1"/>
  <c r="C58" i="7"/>
  <c r="C99" i="7" s="1"/>
  <c r="C52" i="7"/>
  <c r="C93" i="7" s="1"/>
  <c r="C56" i="7"/>
  <c r="C97" i="7" s="1"/>
  <c r="X50" i="3"/>
  <c r="C51" i="7"/>
  <c r="R46" i="20"/>
  <c r="N46" i="20"/>
  <c r="T46" i="20"/>
  <c r="Q46" i="20"/>
  <c r="O46" i="20"/>
  <c r="S46" i="20"/>
  <c r="U46" i="20"/>
  <c r="L46" i="20"/>
  <c r="V46" i="20"/>
  <c r="J46" i="20"/>
  <c r="P46" i="20"/>
  <c r="AB47" i="20"/>
  <c r="H50" i="20" s="1"/>
  <c r="U91" i="20"/>
  <c r="H93" i="20"/>
  <c r="AD91" i="20"/>
  <c r="CA103" i="5"/>
  <c r="CD73" i="5"/>
  <c r="BZ73" i="5"/>
  <c r="CA73" i="5"/>
  <c r="CB73" i="5"/>
  <c r="CE73" i="5"/>
  <c r="CC73" i="5"/>
  <c r="CE74" i="5"/>
  <c r="CB74" i="5"/>
  <c r="BZ74" i="5"/>
  <c r="CC74" i="5"/>
  <c r="CD74" i="5"/>
  <c r="CA74" i="5"/>
  <c r="CD88" i="5"/>
  <c r="BZ88" i="5"/>
  <c r="CE88" i="5"/>
  <c r="CC88" i="5"/>
  <c r="CA88" i="5"/>
  <c r="CB88" i="5"/>
  <c r="BZ69" i="5"/>
  <c r="CD69" i="5"/>
  <c r="CD114" i="5"/>
  <c r="CC103" i="5"/>
  <c r="CD103" i="5"/>
  <c r="CA84" i="5"/>
  <c r="CB89" i="5"/>
  <c r="BZ89" i="5"/>
  <c r="CC89" i="5"/>
  <c r="CD89" i="5"/>
  <c r="CA89" i="5"/>
  <c r="CE89" i="5"/>
  <c r="CC99" i="5"/>
  <c r="CD99" i="5"/>
  <c r="CA99" i="5"/>
  <c r="CB99" i="5"/>
  <c r="CE99" i="5"/>
  <c r="BZ99" i="5"/>
  <c r="CB69" i="5"/>
  <c r="CC69" i="5"/>
  <c r="CC114" i="5"/>
  <c r="CE103" i="5"/>
  <c r="BZ103" i="5"/>
  <c r="CD84" i="5"/>
  <c r="CE104" i="5"/>
  <c r="BZ104" i="5"/>
  <c r="CB104" i="5"/>
  <c r="CC104" i="5"/>
  <c r="CD104" i="5"/>
  <c r="CA104" i="5"/>
  <c r="CE69" i="5"/>
  <c r="CE114" i="5"/>
  <c r="BZ114" i="5"/>
  <c r="CB103" i="5"/>
  <c r="CE84" i="5"/>
  <c r="CC84" i="5"/>
  <c r="CD118" i="5"/>
  <c r="BZ118" i="5"/>
  <c r="CE118" i="5"/>
  <c r="CB118" i="5"/>
  <c r="CC118" i="5"/>
  <c r="CA118" i="5"/>
  <c r="CA69" i="5"/>
  <c r="CA114" i="5"/>
  <c r="CB114" i="5"/>
  <c r="CB84" i="5"/>
  <c r="BZ84" i="5"/>
  <c r="EV89" i="5"/>
  <c r="FJ69" i="5"/>
  <c r="EF69" i="5"/>
  <c r="EW69" i="5"/>
  <c r="EQ69" i="5"/>
  <c r="EE69" i="5"/>
  <c r="EZ69" i="5"/>
  <c r="EU69" i="5"/>
  <c r="EH69" i="5"/>
  <c r="FA69" i="5"/>
  <c r="EJ69" i="5"/>
  <c r="EX69" i="5"/>
  <c r="EK69" i="5"/>
  <c r="EM89" i="5"/>
  <c r="EJ88" i="5"/>
  <c r="FG69" i="5"/>
  <c r="EA69" i="5"/>
  <c r="ET69" i="5"/>
  <c r="EG69" i="5"/>
  <c r="EV69" i="5"/>
  <c r="DW89" i="5"/>
  <c r="FC69" i="5"/>
  <c r="EM69" i="5"/>
  <c r="DW69" i="5"/>
  <c r="FF69" i="5"/>
  <c r="EP69" i="5"/>
  <c r="DZ69" i="5"/>
  <c r="FI69" i="5"/>
  <c r="ES69" i="5"/>
  <c r="EC69" i="5"/>
  <c r="FH69" i="5"/>
  <c r="ER69" i="5"/>
  <c r="EB69" i="5"/>
  <c r="DZ89" i="5"/>
  <c r="EW88" i="5"/>
  <c r="EY69" i="5"/>
  <c r="EI69" i="5"/>
  <c r="FB69" i="5"/>
  <c r="EL69" i="5"/>
  <c r="FE69" i="5"/>
  <c r="EO69" i="5"/>
  <c r="DY69" i="5"/>
  <c r="FD69" i="5"/>
  <c r="EN69" i="5"/>
  <c r="FI89" i="5"/>
  <c r="EG88" i="5"/>
  <c r="FB88" i="5"/>
  <c r="FB74" i="5"/>
  <c r="EB74" i="5"/>
  <c r="EB144" i="5" s="1"/>
  <c r="FF89" i="5"/>
  <c r="ES89" i="5"/>
  <c r="EF89" i="5"/>
  <c r="EY88" i="5"/>
  <c r="EL88" i="5"/>
  <c r="FC89" i="5"/>
  <c r="EP89" i="5"/>
  <c r="EC89" i="5"/>
  <c r="EZ88" i="5"/>
  <c r="EI88" i="5"/>
  <c r="DV74" i="5"/>
  <c r="DV138" i="5" s="1"/>
  <c r="EO74" i="5"/>
  <c r="EI74" i="5"/>
  <c r="FH74" i="5"/>
  <c r="EU74" i="5"/>
  <c r="DO74" i="5"/>
  <c r="DO138" i="5" s="1"/>
  <c r="EH74" i="5"/>
  <c r="FA74" i="5"/>
  <c r="DU74" i="5"/>
  <c r="DU138" i="5" s="1"/>
  <c r="EN74" i="5"/>
  <c r="EE74" i="5"/>
  <c r="EX74" i="5"/>
  <c r="DR74" i="5"/>
  <c r="DR138" i="5" s="1"/>
  <c r="EK74" i="5"/>
  <c r="FD74" i="5"/>
  <c r="DX74" i="5"/>
  <c r="EY74" i="5"/>
  <c r="DS74" i="5"/>
  <c r="DS138" i="5" s="1"/>
  <c r="EL74" i="5"/>
  <c r="FE74" i="5"/>
  <c r="DY74" i="5"/>
  <c r="ER74" i="5"/>
  <c r="FG74" i="5"/>
  <c r="EQ74" i="5"/>
  <c r="EA74" i="5"/>
  <c r="FJ74" i="5"/>
  <c r="ET74" i="5"/>
  <c r="ED74" i="5"/>
  <c r="DN74" i="5"/>
  <c r="DN138" i="5" s="1"/>
  <c r="EW74" i="5"/>
  <c r="EG74" i="5"/>
  <c r="DQ74" i="5"/>
  <c r="DQ138" i="5" s="1"/>
  <c r="EZ74" i="5"/>
  <c r="EJ74" i="5"/>
  <c r="DT74" i="5"/>
  <c r="DT138" i="5" s="1"/>
  <c r="FC74" i="5"/>
  <c r="EM74" i="5"/>
  <c r="DW74" i="5"/>
  <c r="FF74" i="5"/>
  <c r="EP74" i="5"/>
  <c r="DZ74" i="5"/>
  <c r="FI74" i="5"/>
  <c r="ES74" i="5"/>
  <c r="EC74" i="5"/>
  <c r="DM74" i="5"/>
  <c r="DM138" i="5" s="1"/>
  <c r="EV74" i="5"/>
  <c r="EF74" i="5"/>
  <c r="DQ73" i="5"/>
  <c r="DQ137" i="5" s="1"/>
  <c r="EU89" i="5"/>
  <c r="EE89" i="5"/>
  <c r="EX89" i="5"/>
  <c r="EH89" i="5"/>
  <c r="FA89" i="5"/>
  <c r="EK89" i="5"/>
  <c r="EK138" i="5" s="1"/>
  <c r="FD89" i="5"/>
  <c r="EN89" i="5"/>
  <c r="DX89" i="5"/>
  <c r="FE88" i="5"/>
  <c r="EO88" i="5"/>
  <c r="DY88" i="5"/>
  <c r="FH88" i="5"/>
  <c r="ER88" i="5"/>
  <c r="EB88" i="5"/>
  <c r="FG88" i="5"/>
  <c r="EQ88" i="5"/>
  <c r="EA88" i="5"/>
  <c r="FJ88" i="5"/>
  <c r="ET88" i="5"/>
  <c r="ED88" i="5"/>
  <c r="FG89" i="5"/>
  <c r="EQ89" i="5"/>
  <c r="EA89" i="5"/>
  <c r="FJ89" i="5"/>
  <c r="ET89" i="5"/>
  <c r="ED89" i="5"/>
  <c r="EW89" i="5"/>
  <c r="EG89" i="5"/>
  <c r="EZ89" i="5"/>
  <c r="EJ89" i="5"/>
  <c r="FA88" i="5"/>
  <c r="EK88" i="5"/>
  <c r="FD88" i="5"/>
  <c r="EN88" i="5"/>
  <c r="DX88" i="5"/>
  <c r="FC88" i="5"/>
  <c r="EM88" i="5"/>
  <c r="DW88" i="5"/>
  <c r="FF88" i="5"/>
  <c r="EP88" i="5"/>
  <c r="DZ88" i="5"/>
  <c r="DZ137" i="5" s="1"/>
  <c r="EY89" i="5"/>
  <c r="EI89" i="5"/>
  <c r="FB89" i="5"/>
  <c r="FB138" i="5" s="1"/>
  <c r="EL89" i="5"/>
  <c r="FE89" i="5"/>
  <c r="EO89" i="5"/>
  <c r="DY89" i="5"/>
  <c r="FH89" i="5"/>
  <c r="ER89" i="5"/>
  <c r="FI88" i="5"/>
  <c r="ES88" i="5"/>
  <c r="EC88" i="5"/>
  <c r="EV88" i="5"/>
  <c r="EF88" i="5"/>
  <c r="EU88" i="5"/>
  <c r="EE88" i="5"/>
  <c r="EX88" i="5"/>
  <c r="EH88" i="5"/>
  <c r="EY73" i="5"/>
  <c r="EL73" i="5"/>
  <c r="EH84" i="5"/>
  <c r="EZ73" i="5"/>
  <c r="EI73" i="5"/>
  <c r="DV73" i="5"/>
  <c r="DV137" i="5" s="1"/>
  <c r="ES84" i="5"/>
  <c r="EW73" i="5"/>
  <c r="EJ73" i="5"/>
  <c r="DS73" i="5"/>
  <c r="DS137" i="5" s="1"/>
  <c r="FG84" i="5"/>
  <c r="FC84" i="5"/>
  <c r="EG73" i="5"/>
  <c r="DT73" i="5"/>
  <c r="DT137" i="5" s="1"/>
  <c r="FB73" i="5"/>
  <c r="DW84" i="5"/>
  <c r="EV84" i="5"/>
  <c r="FI73" i="5"/>
  <c r="ES73" i="5"/>
  <c r="EC73" i="5"/>
  <c r="DM73" i="5"/>
  <c r="DM137" i="5" s="1"/>
  <c r="EV73" i="5"/>
  <c r="EF73" i="5"/>
  <c r="DP73" i="5"/>
  <c r="DP137" i="5" s="1"/>
  <c r="EU73" i="5"/>
  <c r="EE73" i="5"/>
  <c r="DO73" i="5"/>
  <c r="DO137" i="5" s="1"/>
  <c r="EX73" i="5"/>
  <c r="EH73" i="5"/>
  <c r="DR73" i="5"/>
  <c r="DR137" i="5" s="1"/>
  <c r="EQ84" i="5"/>
  <c r="ED84" i="5"/>
  <c r="ED133" i="5" s="1"/>
  <c r="EG84" i="5"/>
  <c r="EL84" i="5"/>
  <c r="EJ84" i="5"/>
  <c r="FE73" i="5"/>
  <c r="EO73" i="5"/>
  <c r="DY73" i="5"/>
  <c r="FH73" i="5"/>
  <c r="ER73" i="5"/>
  <c r="EB73" i="5"/>
  <c r="FG73" i="5"/>
  <c r="EQ73" i="5"/>
  <c r="EA73" i="5"/>
  <c r="FJ73" i="5"/>
  <c r="ET73" i="5"/>
  <c r="ED73" i="5"/>
  <c r="DN73" i="5"/>
  <c r="DN137" i="5" s="1"/>
  <c r="EM84" i="5"/>
  <c r="FJ84" i="5"/>
  <c r="FI84" i="5"/>
  <c r="EC84" i="5"/>
  <c r="EF84" i="5"/>
  <c r="FA73" i="5"/>
  <c r="EK73" i="5"/>
  <c r="DU73" i="5"/>
  <c r="DU137" i="5" s="1"/>
  <c r="FD73" i="5"/>
  <c r="EN73" i="5"/>
  <c r="DX73" i="5"/>
  <c r="FC73" i="5"/>
  <c r="EM73" i="5"/>
  <c r="DW73" i="5"/>
  <c r="FF73" i="5"/>
  <c r="EP73" i="5"/>
  <c r="EA84" i="5"/>
  <c r="EP84" i="5"/>
  <c r="EW84" i="5"/>
  <c r="EZ84" i="5"/>
  <c r="EI84" i="5"/>
  <c r="DZ84" i="5"/>
  <c r="DY84" i="5"/>
  <c r="EB84" i="5"/>
  <c r="EY84" i="5"/>
  <c r="FB84" i="5"/>
  <c r="FE84" i="5"/>
  <c r="EO84" i="5"/>
  <c r="FF84" i="5"/>
  <c r="FH84" i="5"/>
  <c r="ER84" i="5"/>
  <c r="EU84" i="5"/>
  <c r="EE84" i="5"/>
  <c r="ET84" i="5"/>
  <c r="FA84" i="5"/>
  <c r="EK84" i="5"/>
  <c r="EX84" i="5"/>
  <c r="FD84" i="5"/>
  <c r="EN84" i="5"/>
  <c r="CI84" i="5"/>
  <c r="CI142" i="5" s="1"/>
  <c r="BT103" i="5"/>
  <c r="DX133" i="5"/>
  <c r="BN89" i="5"/>
  <c r="BD89" i="5"/>
  <c r="BT89" i="5"/>
  <c r="BY89" i="5"/>
  <c r="BV89" i="5"/>
  <c r="BH89" i="5"/>
  <c r="BE89" i="5"/>
  <c r="BU89" i="5"/>
  <c r="BL89" i="5"/>
  <c r="BX89" i="5"/>
  <c r="BJ89" i="5"/>
  <c r="BQ89" i="5"/>
  <c r="BM89" i="5"/>
  <c r="BP89" i="5"/>
  <c r="BR89" i="5"/>
  <c r="BG89" i="5"/>
  <c r="BS89" i="5"/>
  <c r="BI89" i="5"/>
  <c r="BK89" i="5"/>
  <c r="BC89" i="5"/>
  <c r="BW89" i="5"/>
  <c r="BO89" i="5"/>
  <c r="BF89" i="5"/>
  <c r="BN99" i="5"/>
  <c r="BV99" i="5"/>
  <c r="BT99" i="5"/>
  <c r="BY99" i="5"/>
  <c r="BM99" i="5"/>
  <c r="BR99" i="5"/>
  <c r="BH99" i="5"/>
  <c r="BL99" i="5"/>
  <c r="BX99" i="5"/>
  <c r="BP99" i="5"/>
  <c r="BJ99" i="5"/>
  <c r="BI99" i="5"/>
  <c r="BU99" i="5"/>
  <c r="BW99" i="5"/>
  <c r="BQ99" i="5"/>
  <c r="BO99" i="5"/>
  <c r="BG99" i="5"/>
  <c r="BS99" i="5"/>
  <c r="BK99" i="5"/>
  <c r="AU69" i="5"/>
  <c r="BO69" i="5"/>
  <c r="BF69" i="5"/>
  <c r="BB69" i="5"/>
  <c r="AX69" i="5"/>
  <c r="AT69" i="5"/>
  <c r="BH69" i="5"/>
  <c r="BA69" i="5"/>
  <c r="BM69" i="5"/>
  <c r="BY69" i="5"/>
  <c r="BD69" i="5"/>
  <c r="BK114" i="5"/>
  <c r="BP114" i="5"/>
  <c r="BR114" i="5"/>
  <c r="BY114" i="5"/>
  <c r="BO103" i="5"/>
  <c r="BJ103" i="5"/>
  <c r="BH103" i="5"/>
  <c r="AU84" i="5"/>
  <c r="BP84" i="5"/>
  <c r="BF84" i="5"/>
  <c r="BH84" i="5"/>
  <c r="BG84" i="5"/>
  <c r="BY84" i="5"/>
  <c r="BQ84" i="5"/>
  <c r="BO88" i="5"/>
  <c r="BY88" i="5"/>
  <c r="BA88" i="5"/>
  <c r="BG88" i="5"/>
  <c r="BR88" i="5"/>
  <c r="BN88" i="5"/>
  <c r="BH88" i="5"/>
  <c r="BE88" i="5"/>
  <c r="BU88" i="5"/>
  <c r="BX88" i="5"/>
  <c r="BF88" i="5"/>
  <c r="BI88" i="5"/>
  <c r="BD88" i="5"/>
  <c r="AZ88" i="5"/>
  <c r="BV88" i="5"/>
  <c r="BJ88" i="5"/>
  <c r="BP88" i="5"/>
  <c r="BM88" i="5"/>
  <c r="BT88" i="5"/>
  <c r="BW88" i="5"/>
  <c r="BS88" i="5"/>
  <c r="BQ88" i="5"/>
  <c r="BK88" i="5"/>
  <c r="BB88" i="5"/>
  <c r="BC88" i="5"/>
  <c r="BL88" i="5"/>
  <c r="BS69" i="5"/>
  <c r="AY69" i="5"/>
  <c r="AZ69" i="5"/>
  <c r="AW69" i="5"/>
  <c r="BI69" i="5"/>
  <c r="BU69" i="5"/>
  <c r="BQ114" i="5"/>
  <c r="BW114" i="5"/>
  <c r="BJ114" i="5"/>
  <c r="BI114" i="5"/>
  <c r="BC114" i="5"/>
  <c r="BX114" i="5"/>
  <c r="BN114" i="5"/>
  <c r="BA114" i="5"/>
  <c r="BK103" i="5"/>
  <c r="BS103" i="5"/>
  <c r="BQ103" i="5"/>
  <c r="BI103" i="5"/>
  <c r="BU103" i="5"/>
  <c r="BV103" i="5"/>
  <c r="BC84" i="5"/>
  <c r="BJ84" i="5"/>
  <c r="AT84" i="5"/>
  <c r="BN84" i="5"/>
  <c r="BR84" i="5"/>
  <c r="AY84" i="5"/>
  <c r="BT84" i="5"/>
  <c r="BM84" i="5"/>
  <c r="BD118" i="5"/>
  <c r="BT118" i="5"/>
  <c r="BY118" i="5"/>
  <c r="BA118" i="5"/>
  <c r="BB118" i="5"/>
  <c r="BN118" i="5"/>
  <c r="BR118" i="5"/>
  <c r="BH118" i="5"/>
  <c r="BE118" i="5"/>
  <c r="BU118" i="5"/>
  <c r="BL118" i="5"/>
  <c r="BX118" i="5"/>
  <c r="BV118" i="5"/>
  <c r="BI118" i="5"/>
  <c r="BF118" i="5"/>
  <c r="BJ118" i="5"/>
  <c r="AZ118" i="5"/>
  <c r="BM118" i="5"/>
  <c r="BP118" i="5"/>
  <c r="BO118" i="5"/>
  <c r="BC118" i="5"/>
  <c r="BG118" i="5"/>
  <c r="BS118" i="5"/>
  <c r="BQ118" i="5"/>
  <c r="BK118" i="5"/>
  <c r="BW118" i="5"/>
  <c r="BW69" i="5"/>
  <c r="BC69" i="5"/>
  <c r="BL69" i="5"/>
  <c r="AV69" i="5"/>
  <c r="BT69" i="5"/>
  <c r="AS69" i="5"/>
  <c r="BE69" i="5"/>
  <c r="BS114" i="5"/>
  <c r="BO114" i="5"/>
  <c r="AZ114" i="5"/>
  <c r="BF114" i="5"/>
  <c r="BL114" i="5"/>
  <c r="BB114" i="5"/>
  <c r="BM114" i="5"/>
  <c r="BT114" i="5"/>
  <c r="BW103" i="5"/>
  <c r="BG103" i="5"/>
  <c r="BP103" i="5"/>
  <c r="BX103" i="5"/>
  <c r="BR103" i="5"/>
  <c r="BK84" i="5"/>
  <c r="BS84" i="5"/>
  <c r="BA84" i="5"/>
  <c r="AZ84" i="5"/>
  <c r="BX84" i="5"/>
  <c r="BB84" i="5"/>
  <c r="AS84" i="5"/>
  <c r="BI84" i="5"/>
  <c r="BD84" i="5"/>
  <c r="AW84" i="5"/>
  <c r="AS73" i="5"/>
  <c r="BM73" i="5"/>
  <c r="AZ73" i="5"/>
  <c r="BE73" i="5"/>
  <c r="BU73" i="5"/>
  <c r="BH73" i="5"/>
  <c r="AW73" i="5"/>
  <c r="BQ73" i="5"/>
  <c r="BA73" i="5"/>
  <c r="BY73" i="5"/>
  <c r="AV73" i="5"/>
  <c r="BI73" i="5"/>
  <c r="BL73" i="5"/>
  <c r="BT73" i="5"/>
  <c r="AT73" i="5"/>
  <c r="BJ73" i="5"/>
  <c r="BP73" i="5"/>
  <c r="AX73" i="5"/>
  <c r="BN73" i="5"/>
  <c r="BX73" i="5"/>
  <c r="BB73" i="5"/>
  <c r="BR73" i="5"/>
  <c r="BF73" i="5"/>
  <c r="BV73" i="5"/>
  <c r="BD73" i="5"/>
  <c r="AY73" i="5"/>
  <c r="BO73" i="5"/>
  <c r="BG73" i="5"/>
  <c r="BC73" i="5"/>
  <c r="BS73" i="5"/>
  <c r="BW73" i="5"/>
  <c r="AU73" i="5"/>
  <c r="BK73" i="5"/>
  <c r="BF74" i="5"/>
  <c r="BV74" i="5"/>
  <c r="BA74" i="5"/>
  <c r="BQ74" i="5"/>
  <c r="AU74" i="5"/>
  <c r="BK74" i="5"/>
  <c r="AW74" i="5"/>
  <c r="BR74" i="5"/>
  <c r="BB74" i="5"/>
  <c r="BW74" i="5"/>
  <c r="BD74" i="5"/>
  <c r="BT74" i="5"/>
  <c r="BG74" i="5"/>
  <c r="BM74" i="5"/>
  <c r="BH74" i="5"/>
  <c r="BL74" i="5"/>
  <c r="BX74" i="5"/>
  <c r="AV74" i="5"/>
  <c r="AX74" i="5"/>
  <c r="BS74" i="5"/>
  <c r="AZ74" i="5"/>
  <c r="BC74" i="5"/>
  <c r="BY74" i="5"/>
  <c r="BP74" i="5"/>
  <c r="BI74" i="5"/>
  <c r="AS74" i="5"/>
  <c r="BN74" i="5"/>
  <c r="BE74" i="5"/>
  <c r="BJ74" i="5"/>
  <c r="AT74" i="5"/>
  <c r="BO74" i="5"/>
  <c r="AY74" i="5"/>
  <c r="BU74" i="5"/>
  <c r="BT104" i="5"/>
  <c r="BY104" i="5"/>
  <c r="BH104" i="5"/>
  <c r="BU104" i="5"/>
  <c r="BL104" i="5"/>
  <c r="BX104" i="5"/>
  <c r="BJ104" i="5"/>
  <c r="BV104" i="5"/>
  <c r="BM104" i="5"/>
  <c r="BN104" i="5"/>
  <c r="BR104" i="5"/>
  <c r="BQ104" i="5"/>
  <c r="BP104" i="5"/>
  <c r="BG104" i="5"/>
  <c r="BS104" i="5"/>
  <c r="BK104" i="5"/>
  <c r="BW104" i="5"/>
  <c r="BI104" i="5"/>
  <c r="BO104" i="5"/>
  <c r="BK69" i="5"/>
  <c r="BG69" i="5"/>
  <c r="BV69" i="5"/>
  <c r="BR69" i="5"/>
  <c r="BN69" i="5"/>
  <c r="BJ69" i="5"/>
  <c r="BQ69" i="5"/>
  <c r="BX69" i="5"/>
  <c r="BP69" i="5"/>
  <c r="BG114" i="5"/>
  <c r="BE114" i="5"/>
  <c r="BV114" i="5"/>
  <c r="BU114" i="5"/>
  <c r="BH114" i="5"/>
  <c r="BD114" i="5"/>
  <c r="BN103" i="5"/>
  <c r="BM103" i="5"/>
  <c r="BL103" i="5"/>
  <c r="BY103" i="5"/>
  <c r="BV84" i="5"/>
  <c r="BL84" i="5"/>
  <c r="AV84" i="5"/>
  <c r="AX84" i="5"/>
  <c r="BW84" i="5"/>
  <c r="BO84" i="5"/>
  <c r="AR84" i="5"/>
  <c r="BE84" i="5"/>
  <c r="BU84" i="5"/>
  <c r="AF49" i="3"/>
  <c r="CD49" i="3" s="1"/>
  <c r="AF48" i="3"/>
  <c r="W48" i="3"/>
  <c r="Z51" i="3"/>
  <c r="R48" i="3"/>
  <c r="Q48" i="3"/>
  <c r="N48" i="3"/>
  <c r="AD48" i="3"/>
  <c r="AC57" i="3"/>
  <c r="O48" i="3"/>
  <c r="M48" i="3"/>
  <c r="X48" i="3"/>
  <c r="V48" i="3"/>
  <c r="AC49" i="3"/>
  <c r="BL31" i="3"/>
  <c r="V43" i="3"/>
  <c r="Q30" i="3"/>
  <c r="W51" i="3"/>
  <c r="X43" i="3"/>
  <c r="R43" i="3"/>
  <c r="U43" i="3"/>
  <c r="O43" i="3"/>
  <c r="AC43" i="3"/>
  <c r="P43" i="3"/>
  <c r="P47" i="3" s="1"/>
  <c r="M30" i="3"/>
  <c r="AC30" i="3"/>
  <c r="T51" i="3"/>
  <c r="AA49" i="3"/>
  <c r="P30" i="3"/>
  <c r="T30" i="3"/>
  <c r="AA51" i="3"/>
  <c r="P51" i="3"/>
  <c r="S30" i="3"/>
  <c r="Q49" i="3"/>
  <c r="Y51" i="3"/>
  <c r="R49" i="3"/>
  <c r="T49" i="3"/>
  <c r="AE30" i="3"/>
  <c r="N30" i="3"/>
  <c r="AF30" i="3"/>
  <c r="AF37" i="3" s="1"/>
  <c r="Y43" i="3"/>
  <c r="AB43" i="3"/>
  <c r="N43" i="3"/>
  <c r="Z43" i="3"/>
  <c r="Q51" i="3"/>
  <c r="AC51" i="3"/>
  <c r="V49" i="3"/>
  <c r="R30" i="3"/>
  <c r="R51" i="3"/>
  <c r="O51" i="3"/>
  <c r="W49" i="3"/>
  <c r="S49" i="3"/>
  <c r="AB30" i="3"/>
  <c r="X30" i="3"/>
  <c r="AD30" i="3"/>
  <c r="AF43" i="3"/>
  <c r="Q43" i="3"/>
  <c r="T43" i="3"/>
  <c r="O30" i="3"/>
  <c r="W43" i="3"/>
  <c r="M43" i="3"/>
  <c r="Y57" i="3"/>
  <c r="X57" i="3"/>
  <c r="N57" i="3"/>
  <c r="AA57" i="3"/>
  <c r="AA43" i="3"/>
  <c r="BQ42" i="3"/>
  <c r="P48" i="3"/>
  <c r="T48" i="3"/>
  <c r="Z48" i="3"/>
  <c r="AA48" i="3"/>
  <c r="AB48" i="3"/>
  <c r="AE48" i="3"/>
  <c r="AC48" i="3"/>
  <c r="S48" i="3"/>
  <c r="U48" i="3"/>
  <c r="S51" i="3"/>
  <c r="V30" i="3"/>
  <c r="AE51" i="3"/>
  <c r="Z30" i="3"/>
  <c r="AB51" i="3"/>
  <c r="O49" i="3"/>
  <c r="N49" i="3"/>
  <c r="W30" i="3"/>
  <c r="AA30" i="3"/>
  <c r="Y30" i="3"/>
  <c r="M51" i="3"/>
  <c r="AD43" i="3"/>
  <c r="S43" i="3"/>
  <c r="O57" i="3"/>
  <c r="U57" i="3"/>
  <c r="AF57" i="3"/>
  <c r="CA57" i="3" s="1"/>
  <c r="S57" i="3"/>
  <c r="M57" i="3"/>
  <c r="V57" i="3"/>
  <c r="Z57" i="3"/>
  <c r="AE57" i="3"/>
  <c r="P57" i="3"/>
  <c r="Q57" i="3"/>
  <c r="W57" i="3"/>
  <c r="T57" i="3"/>
  <c r="V51" i="3"/>
  <c r="AB57" i="3"/>
  <c r="R57" i="3"/>
  <c r="AF51" i="3"/>
  <c r="X51" i="3"/>
  <c r="U51" i="3"/>
  <c r="AD51" i="3"/>
  <c r="Y49" i="3"/>
  <c r="P49" i="3"/>
  <c r="Z49" i="3"/>
  <c r="U49" i="3"/>
  <c r="AE49" i="3"/>
  <c r="X49" i="3"/>
  <c r="M49" i="3"/>
  <c r="AB49" i="3"/>
  <c r="Z50" i="3"/>
  <c r="P50" i="3"/>
  <c r="S50" i="3"/>
  <c r="W50" i="3"/>
  <c r="Y50" i="3"/>
  <c r="M50" i="3"/>
  <c r="AB50" i="3"/>
  <c r="AF50" i="3"/>
  <c r="AC50" i="3"/>
  <c r="O50" i="3"/>
  <c r="U50" i="3"/>
  <c r="V50" i="3"/>
  <c r="AA50" i="3"/>
  <c r="AE50" i="3"/>
  <c r="Q50" i="3"/>
  <c r="AD50" i="3"/>
  <c r="N50" i="3"/>
  <c r="T50" i="3"/>
  <c r="R50" i="3"/>
  <c r="G45" i="7"/>
  <c r="FI138" i="5" l="1"/>
  <c r="FD138" i="5"/>
  <c r="FA138" i="5"/>
  <c r="FB137" i="5"/>
  <c r="ED138" i="5"/>
  <c r="EX138" i="5"/>
  <c r="FH138" i="5"/>
  <c r="FE138" i="5"/>
  <c r="EJ138" i="5"/>
  <c r="EQ138" i="5"/>
  <c r="EU138" i="5"/>
  <c r="EO138" i="5"/>
  <c r="ES137" i="5"/>
  <c r="FC137" i="5"/>
  <c r="EG138" i="5"/>
  <c r="EP138" i="5"/>
  <c r="EA138" i="5"/>
  <c r="EZ138" i="5"/>
  <c r="EM138" i="5"/>
  <c r="EN138" i="5"/>
  <c r="EV137" i="5"/>
  <c r="DW137" i="5"/>
  <c r="EP137" i="5"/>
  <c r="EY138" i="5"/>
  <c r="FJ137" i="5"/>
  <c r="EO137" i="5"/>
  <c r="DZ138" i="5"/>
  <c r="EW138" i="5"/>
  <c r="EX137" i="5"/>
  <c r="ER138" i="5"/>
  <c r="EN137" i="5"/>
  <c r="EL137" i="5"/>
  <c r="EG137" i="5"/>
  <c r="FJ138" i="5"/>
  <c r="DX138" i="5"/>
  <c r="EZ137" i="5"/>
  <c r="EE137" i="5"/>
  <c r="FD137" i="5"/>
  <c r="ET138" i="5"/>
  <c r="EA137" i="5"/>
  <c r="FE137" i="5"/>
  <c r="EE138" i="5"/>
  <c r="DW138" i="5"/>
  <c r="EU137" i="5"/>
  <c r="EK137" i="5"/>
  <c r="EQ137" i="5"/>
  <c r="EF138" i="5"/>
  <c r="EF137" i="5"/>
  <c r="FF137" i="5"/>
  <c r="FA137" i="5"/>
  <c r="FG137" i="5"/>
  <c r="EI137" i="5"/>
  <c r="ES138" i="5"/>
  <c r="EW137" i="5"/>
  <c r="EB137" i="5"/>
  <c r="FF138" i="5"/>
  <c r="EC137" i="5"/>
  <c r="EL138" i="5"/>
  <c r="EM137" i="5"/>
  <c r="FG138" i="5"/>
  <c r="ER137" i="5"/>
  <c r="EC138" i="5"/>
  <c r="EV138" i="5"/>
  <c r="ED137" i="5"/>
  <c r="FH137" i="5"/>
  <c r="EH137" i="5"/>
  <c r="FI137" i="5"/>
  <c r="EI138" i="5"/>
  <c r="DX137" i="5"/>
  <c r="ET137" i="5"/>
  <c r="DY137" i="5"/>
  <c r="EH138" i="5"/>
  <c r="FC138" i="5"/>
  <c r="EJ137" i="5"/>
  <c r="EY137" i="5"/>
  <c r="DY138" i="5"/>
  <c r="EB138" i="5"/>
  <c r="AB101" i="7"/>
  <c r="H109" i="7"/>
  <c r="I109" i="7"/>
  <c r="O101" i="7"/>
  <c r="Q109" i="7"/>
  <c r="G95" i="7"/>
  <c r="L95" i="7"/>
  <c r="Z109" i="7"/>
  <c r="F95" i="7"/>
  <c r="I95" i="7"/>
  <c r="R109" i="7"/>
  <c r="M101" i="7"/>
  <c r="E109" i="7"/>
  <c r="AC109" i="7"/>
  <c r="AC101" i="7"/>
  <c r="AE109" i="7"/>
  <c r="P109" i="7"/>
  <c r="S109" i="7"/>
  <c r="S101" i="7"/>
  <c r="Z101" i="7"/>
  <c r="K95" i="7"/>
  <c r="R101" i="7"/>
  <c r="AB109" i="7"/>
  <c r="Q101" i="7"/>
  <c r="Y109" i="7"/>
  <c r="X109" i="7"/>
  <c r="AD109" i="7"/>
  <c r="D109" i="7"/>
  <c r="M109" i="7"/>
  <c r="T109" i="7"/>
  <c r="H94" i="7"/>
  <c r="K109" i="7"/>
  <c r="J94" i="7"/>
  <c r="F108" i="7"/>
  <c r="K94" i="7"/>
  <c r="AD101" i="7"/>
  <c r="D95" i="7"/>
  <c r="F94" i="7"/>
  <c r="Y101" i="7"/>
  <c r="F101" i="7"/>
  <c r="J101" i="7"/>
  <c r="F100" i="7"/>
  <c r="D100" i="7"/>
  <c r="G109" i="7"/>
  <c r="D94" i="7"/>
  <c r="H95" i="7"/>
  <c r="O109" i="7"/>
  <c r="V109" i="7"/>
  <c r="U109" i="7"/>
  <c r="N109" i="7"/>
  <c r="L109" i="7"/>
  <c r="AA109" i="7"/>
  <c r="F109" i="7"/>
  <c r="J109" i="7"/>
  <c r="W109" i="7"/>
  <c r="X101" i="7"/>
  <c r="K100" i="7"/>
  <c r="K101" i="7"/>
  <c r="H100" i="7"/>
  <c r="H101" i="7"/>
  <c r="G101" i="7"/>
  <c r="G100" i="7"/>
  <c r="E101" i="7"/>
  <c r="I100" i="7"/>
  <c r="E100" i="7"/>
  <c r="N101" i="7"/>
  <c r="T101" i="7"/>
  <c r="AO101" i="7"/>
  <c r="AA101" i="7"/>
  <c r="J100" i="7"/>
  <c r="U101" i="7"/>
  <c r="L100" i="7"/>
  <c r="P101" i="7"/>
  <c r="C101" i="7"/>
  <c r="V101" i="7"/>
  <c r="L101" i="7"/>
  <c r="W101" i="7"/>
  <c r="D101" i="7"/>
  <c r="I101" i="7"/>
  <c r="AE101" i="7"/>
  <c r="I94" i="7"/>
  <c r="G94" i="7"/>
  <c r="C95" i="7"/>
  <c r="E94" i="7"/>
  <c r="J95" i="7"/>
  <c r="L94" i="7"/>
  <c r="E95" i="7"/>
  <c r="C109" i="7"/>
  <c r="C108" i="7"/>
  <c r="C100" i="7"/>
  <c r="C94" i="7"/>
  <c r="DG142" i="5"/>
  <c r="CY142" i="5"/>
  <c r="DO142" i="5"/>
  <c r="DC142" i="5"/>
  <c r="CS142" i="5"/>
  <c r="CO142" i="5"/>
  <c r="I108" i="7" s="1"/>
  <c r="CZ142" i="5"/>
  <c r="DD142" i="5"/>
  <c r="CV142" i="5"/>
  <c r="DU142" i="5"/>
  <c r="DS142" i="5"/>
  <c r="DA142" i="5"/>
  <c r="DE142" i="5"/>
  <c r="CK142" i="5"/>
  <c r="E108" i="7" s="1"/>
  <c r="DQ142" i="5"/>
  <c r="DF142" i="5"/>
  <c r="CW142" i="5"/>
  <c r="DN142" i="5"/>
  <c r="DI142" i="5"/>
  <c r="CX142" i="5"/>
  <c r="CM142" i="5"/>
  <c r="G108" i="7" s="1"/>
  <c r="CR142" i="5"/>
  <c r="L108" i="7" s="1"/>
  <c r="DT142" i="5"/>
  <c r="DM142" i="5"/>
  <c r="CU142" i="5"/>
  <c r="DK142" i="5"/>
  <c r="CP142" i="5"/>
  <c r="J108" i="7" s="1"/>
  <c r="CQ142" i="5"/>
  <c r="K108" i="7" s="1"/>
  <c r="CJ142" i="5"/>
  <c r="D108" i="7" s="1"/>
  <c r="DJ142" i="5"/>
  <c r="CN142" i="5"/>
  <c r="H108" i="7" s="1"/>
  <c r="DH142" i="5"/>
  <c r="DL142" i="5"/>
  <c r="DR142" i="5"/>
  <c r="DP142" i="5"/>
  <c r="DV142" i="5"/>
  <c r="CT142" i="5"/>
  <c r="DB142" i="5"/>
  <c r="J116" i="7"/>
  <c r="D118" i="7"/>
  <c r="H118" i="7"/>
  <c r="I115" i="7"/>
  <c r="H115" i="7"/>
  <c r="I116" i="7"/>
  <c r="H116" i="7"/>
  <c r="K118" i="7"/>
  <c r="F118" i="7"/>
  <c r="D115" i="7"/>
  <c r="L115" i="7"/>
  <c r="L116" i="7"/>
  <c r="J118" i="7"/>
  <c r="G118" i="7"/>
  <c r="G115" i="7"/>
  <c r="K115" i="7"/>
  <c r="K116" i="7"/>
  <c r="F115" i="7"/>
  <c r="I118" i="7"/>
  <c r="L118" i="7"/>
  <c r="E118" i="7"/>
  <c r="E115" i="7"/>
  <c r="J115" i="7"/>
  <c r="C118" i="7"/>
  <c r="C115" i="7"/>
  <c r="FA133" i="5"/>
  <c r="C92" i="7"/>
  <c r="C83" i="7"/>
  <c r="I72" i="7"/>
  <c r="I113" i="7" s="1"/>
  <c r="AO137" i="5"/>
  <c r="AN120" i="7" s="1"/>
  <c r="AN137" i="5"/>
  <c r="AM120" i="7" s="1"/>
  <c r="K72" i="7"/>
  <c r="K113" i="7" s="1"/>
  <c r="AM137" i="5"/>
  <c r="AL120" i="7" s="1"/>
  <c r="S77" i="7"/>
  <c r="S118" i="7" s="1"/>
  <c r="S80" i="7"/>
  <c r="M77" i="7"/>
  <c r="M118" i="7" s="1"/>
  <c r="M80" i="7"/>
  <c r="W77" i="7"/>
  <c r="W118" i="7" s="1"/>
  <c r="W80" i="7"/>
  <c r="AE77" i="7"/>
  <c r="AE118" i="7" s="1"/>
  <c r="AE80" i="7"/>
  <c r="AC77" i="7"/>
  <c r="AC118" i="7" s="1"/>
  <c r="AC80" i="7"/>
  <c r="O77" i="7"/>
  <c r="O118" i="7" s="1"/>
  <c r="O80" i="7"/>
  <c r="AF77" i="7"/>
  <c r="AF118" i="7" s="1"/>
  <c r="AF80" i="7"/>
  <c r="AB77" i="7"/>
  <c r="AB118" i="7" s="1"/>
  <c r="AB80" i="7"/>
  <c r="AD77" i="7"/>
  <c r="AD118" i="7" s="1"/>
  <c r="AD80" i="7"/>
  <c r="AA77" i="7"/>
  <c r="AA118" i="7" s="1"/>
  <c r="AA80" i="7"/>
  <c r="N77" i="7"/>
  <c r="N118" i="7" s="1"/>
  <c r="N80" i="7"/>
  <c r="Z77" i="7"/>
  <c r="Z118" i="7" s="1"/>
  <c r="Z80" i="7"/>
  <c r="T77" i="7"/>
  <c r="T118" i="7" s="1"/>
  <c r="T80" i="7"/>
  <c r="V77" i="7"/>
  <c r="V118" i="7" s="1"/>
  <c r="V80" i="7"/>
  <c r="R77" i="7"/>
  <c r="R118" i="7" s="1"/>
  <c r="R80" i="7"/>
  <c r="Y77" i="7"/>
  <c r="Y118" i="7" s="1"/>
  <c r="Y80" i="7"/>
  <c r="Q77" i="7"/>
  <c r="Q118" i="7" s="1"/>
  <c r="Q80" i="7"/>
  <c r="U77" i="7"/>
  <c r="U118" i="7" s="1"/>
  <c r="U80" i="7"/>
  <c r="P77" i="7"/>
  <c r="P118" i="7" s="1"/>
  <c r="P80" i="7"/>
  <c r="X77" i="7"/>
  <c r="X118" i="7" s="1"/>
  <c r="X80" i="7"/>
  <c r="J72" i="7"/>
  <c r="J113" i="7" s="1"/>
  <c r="AG137" i="5"/>
  <c r="AF120" i="7" s="1"/>
  <c r="AK137" i="5"/>
  <c r="AJ120" i="7" s="1"/>
  <c r="AQ137" i="5"/>
  <c r="AP120" i="7" s="1"/>
  <c r="AC75" i="7"/>
  <c r="AC116" i="7" s="1"/>
  <c r="AC74" i="7"/>
  <c r="AC115" i="7" s="1"/>
  <c r="O75" i="7"/>
  <c r="O116" i="7" s="1"/>
  <c r="O74" i="7"/>
  <c r="O115" i="7" s="1"/>
  <c r="BE48" i="3"/>
  <c r="AF75" i="7"/>
  <c r="AF116" i="7" s="1"/>
  <c r="AF74" i="7"/>
  <c r="AF115" i="7" s="1"/>
  <c r="AE75" i="7"/>
  <c r="AE116" i="7" s="1"/>
  <c r="AE74" i="7"/>
  <c r="AE115" i="7" s="1"/>
  <c r="AB75" i="7"/>
  <c r="AB116" i="7" s="1"/>
  <c r="AB74" i="7"/>
  <c r="AB115" i="7" s="1"/>
  <c r="AD75" i="7"/>
  <c r="AD116" i="7" s="1"/>
  <c r="AD74" i="7"/>
  <c r="AD115" i="7" s="1"/>
  <c r="AA75" i="7"/>
  <c r="AA116" i="7" s="1"/>
  <c r="AA74" i="7"/>
  <c r="AA115" i="7" s="1"/>
  <c r="N75" i="7"/>
  <c r="N116" i="7" s="1"/>
  <c r="N74" i="7"/>
  <c r="N115" i="7" s="1"/>
  <c r="Z75" i="7"/>
  <c r="Z116" i="7" s="1"/>
  <c r="Z74" i="7"/>
  <c r="Z115" i="7" s="1"/>
  <c r="Q75" i="7"/>
  <c r="Q116" i="7" s="1"/>
  <c r="Q74" i="7"/>
  <c r="Q115" i="7" s="1"/>
  <c r="T75" i="7"/>
  <c r="T116" i="7" s="1"/>
  <c r="T74" i="7"/>
  <c r="T115" i="7" s="1"/>
  <c r="V75" i="7"/>
  <c r="V116" i="7" s="1"/>
  <c r="V74" i="7"/>
  <c r="V115" i="7" s="1"/>
  <c r="R75" i="7"/>
  <c r="R116" i="7" s="1"/>
  <c r="R74" i="7"/>
  <c r="R115" i="7" s="1"/>
  <c r="Y75" i="7"/>
  <c r="Y116" i="7" s="1"/>
  <c r="Y74" i="7"/>
  <c r="Y115" i="7" s="1"/>
  <c r="U75" i="7"/>
  <c r="U116" i="7" s="1"/>
  <c r="U74" i="7"/>
  <c r="U115" i="7" s="1"/>
  <c r="P75" i="7"/>
  <c r="P116" i="7" s="1"/>
  <c r="P74" i="7"/>
  <c r="P115" i="7" s="1"/>
  <c r="X75" i="7"/>
  <c r="X116" i="7" s="1"/>
  <c r="X74" i="7"/>
  <c r="X115" i="7" s="1"/>
  <c r="S75" i="7"/>
  <c r="S116" i="7" s="1"/>
  <c r="S74" i="7"/>
  <c r="S115" i="7" s="1"/>
  <c r="M75" i="7"/>
  <c r="M116" i="7" s="1"/>
  <c r="M74" i="7"/>
  <c r="M115" i="7" s="1"/>
  <c r="W75" i="7"/>
  <c r="W116" i="7" s="1"/>
  <c r="W74" i="7"/>
  <c r="W115" i="7" s="1"/>
  <c r="E72" i="7"/>
  <c r="E113" i="7" s="1"/>
  <c r="L71" i="7"/>
  <c r="G71" i="7"/>
  <c r="C72" i="7"/>
  <c r="C113" i="7" s="1"/>
  <c r="F72" i="7"/>
  <c r="F113" i="7" s="1"/>
  <c r="H72" i="7"/>
  <c r="H113" i="7" s="1"/>
  <c r="D72" i="7"/>
  <c r="D113" i="7" s="1"/>
  <c r="L72" i="7"/>
  <c r="L113" i="7" s="1"/>
  <c r="G72" i="7"/>
  <c r="G113" i="7" s="1"/>
  <c r="I71" i="7"/>
  <c r="F71" i="7"/>
  <c r="D71" i="7"/>
  <c r="E71" i="7"/>
  <c r="K71" i="7"/>
  <c r="H71" i="7"/>
  <c r="J71" i="7"/>
  <c r="AP137" i="5"/>
  <c r="AO120" i="7" s="1"/>
  <c r="C71" i="7"/>
  <c r="AJ137" i="5"/>
  <c r="AI120" i="7" s="1"/>
  <c r="AH137" i="5"/>
  <c r="AG120" i="7" s="1"/>
  <c r="AI137" i="5"/>
  <c r="AH120" i="7" s="1"/>
  <c r="F137" i="5"/>
  <c r="E120" i="7" s="1"/>
  <c r="AL137" i="5"/>
  <c r="AK120" i="7" s="1"/>
  <c r="F136" i="5"/>
  <c r="E116" i="7" s="1"/>
  <c r="G137" i="5"/>
  <c r="F120" i="7" s="1"/>
  <c r="U137" i="5"/>
  <c r="T120" i="7" s="1"/>
  <c r="AD137" i="5"/>
  <c r="AC120" i="7" s="1"/>
  <c r="P137" i="5"/>
  <c r="O120" i="7" s="1"/>
  <c r="W137" i="5"/>
  <c r="V120" i="7" s="1"/>
  <c r="Z137" i="5"/>
  <c r="Y120" i="7" s="1"/>
  <c r="G136" i="5"/>
  <c r="F116" i="7" s="1"/>
  <c r="N137" i="5"/>
  <c r="M120" i="7" s="1"/>
  <c r="R137" i="5"/>
  <c r="Q120" i="7" s="1"/>
  <c r="AF137" i="5"/>
  <c r="AE120" i="7" s="1"/>
  <c r="X137" i="5"/>
  <c r="W120" i="7" s="1"/>
  <c r="E136" i="5"/>
  <c r="D116" i="7" s="1"/>
  <c r="AE137" i="5"/>
  <c r="AD120" i="7" s="1"/>
  <c r="AB137" i="5"/>
  <c r="AA120" i="7" s="1"/>
  <c r="AA137" i="5"/>
  <c r="Z120" i="7" s="1"/>
  <c r="J137" i="5"/>
  <c r="I120" i="7" s="1"/>
  <c r="T137" i="5"/>
  <c r="S120" i="7" s="1"/>
  <c r="S137" i="5"/>
  <c r="R120" i="7" s="1"/>
  <c r="H137" i="5"/>
  <c r="G120" i="7" s="1"/>
  <c r="L137" i="5"/>
  <c r="K120" i="7" s="1"/>
  <c r="K137" i="5"/>
  <c r="J120" i="7" s="1"/>
  <c r="Y137" i="5"/>
  <c r="X120" i="7" s="1"/>
  <c r="O137" i="5"/>
  <c r="N120" i="7" s="1"/>
  <c r="AE133" i="5"/>
  <c r="AD119" i="7" s="1"/>
  <c r="I133" i="5"/>
  <c r="H119" i="7" s="1"/>
  <c r="Q137" i="5"/>
  <c r="P120" i="7" s="1"/>
  <c r="V137" i="5"/>
  <c r="U120" i="7" s="1"/>
  <c r="W133" i="5"/>
  <c r="V119" i="7" s="1"/>
  <c r="AK133" i="5"/>
  <c r="AJ119" i="7" s="1"/>
  <c r="L133" i="5"/>
  <c r="K119" i="7" s="1"/>
  <c r="E137" i="5"/>
  <c r="D120" i="7" s="1"/>
  <c r="M137" i="5"/>
  <c r="L120" i="7" s="1"/>
  <c r="I137" i="5"/>
  <c r="H120" i="7" s="1"/>
  <c r="H136" i="5"/>
  <c r="G116" i="7" s="1"/>
  <c r="AC137" i="5"/>
  <c r="AB120" i="7" s="1"/>
  <c r="F133" i="5"/>
  <c r="E119" i="7" s="1"/>
  <c r="P133" i="5"/>
  <c r="O119" i="7" s="1"/>
  <c r="AD133" i="5"/>
  <c r="AC119" i="7" s="1"/>
  <c r="E133" i="5"/>
  <c r="D119" i="7" s="1"/>
  <c r="S133" i="5"/>
  <c r="R119" i="7" s="1"/>
  <c r="AG133" i="5"/>
  <c r="AF119" i="7" s="1"/>
  <c r="H133" i="5"/>
  <c r="G119" i="7" s="1"/>
  <c r="V133" i="5"/>
  <c r="U119" i="7" s="1"/>
  <c r="AJ133" i="5"/>
  <c r="AI119" i="7" s="1"/>
  <c r="K133" i="5"/>
  <c r="J119" i="7" s="1"/>
  <c r="Y133" i="5"/>
  <c r="X119" i="7" s="1"/>
  <c r="AM133" i="5"/>
  <c r="AL119" i="7" s="1"/>
  <c r="N133" i="5"/>
  <c r="M119" i="7" s="1"/>
  <c r="AB133" i="5"/>
  <c r="AA119" i="7" s="1"/>
  <c r="AP133" i="5"/>
  <c r="AO119" i="7" s="1"/>
  <c r="Q133" i="5"/>
  <c r="P119" i="7" s="1"/>
  <c r="T133" i="5"/>
  <c r="S119" i="7" s="1"/>
  <c r="AH133" i="5"/>
  <c r="AG119" i="7" s="1"/>
  <c r="Z133" i="5"/>
  <c r="Y119" i="7" s="1"/>
  <c r="AN133" i="5"/>
  <c r="AM119" i="7" s="1"/>
  <c r="O133" i="5"/>
  <c r="N119" i="7" s="1"/>
  <c r="AC133" i="5"/>
  <c r="AB119" i="7" s="1"/>
  <c r="AQ133" i="5"/>
  <c r="AP119" i="7" s="1"/>
  <c r="R133" i="5"/>
  <c r="Q119" i="7" s="1"/>
  <c r="AF133" i="5"/>
  <c r="AE119" i="7" s="1"/>
  <c r="G133" i="5"/>
  <c r="F119" i="7" s="1"/>
  <c r="U133" i="5"/>
  <c r="T119" i="7" s="1"/>
  <c r="AI133" i="5"/>
  <c r="AH119" i="7" s="1"/>
  <c r="J133" i="5"/>
  <c r="I119" i="7" s="1"/>
  <c r="X133" i="5"/>
  <c r="W119" i="7" s="1"/>
  <c r="AL133" i="5"/>
  <c r="AK119" i="7" s="1"/>
  <c r="M133" i="5"/>
  <c r="L119" i="7" s="1"/>
  <c r="AA133" i="5"/>
  <c r="Z119" i="7" s="1"/>
  <c r="AO133" i="5"/>
  <c r="AN119" i="7" s="1"/>
  <c r="D137" i="5"/>
  <c r="C120" i="7" s="1"/>
  <c r="D136" i="5"/>
  <c r="C116" i="7" s="1"/>
  <c r="N37" i="3"/>
  <c r="D133" i="5"/>
  <c r="AC37" i="3"/>
  <c r="AC47" i="3"/>
  <c r="AB47" i="3"/>
  <c r="Q47" i="3"/>
  <c r="S37" i="3"/>
  <c r="AD47" i="3"/>
  <c r="M37" i="3"/>
  <c r="R37" i="3"/>
  <c r="AE37" i="3"/>
  <c r="T37" i="3"/>
  <c r="V37" i="3"/>
  <c r="X37" i="3"/>
  <c r="M47" i="3"/>
  <c r="V47" i="3"/>
  <c r="O47" i="3"/>
  <c r="AA47" i="3"/>
  <c r="N47" i="3"/>
  <c r="W37" i="3"/>
  <c r="AA37" i="3"/>
  <c r="P37" i="3"/>
  <c r="P72" i="7" s="1"/>
  <c r="P113" i="7" s="1"/>
  <c r="W47" i="3"/>
  <c r="T47" i="3"/>
  <c r="AF47" i="3"/>
  <c r="AF72" i="7" s="1"/>
  <c r="AF113" i="7" s="1"/>
  <c r="AE47" i="3"/>
  <c r="FB133" i="5"/>
  <c r="Y47" i="3"/>
  <c r="Y37" i="3"/>
  <c r="U47" i="3"/>
  <c r="O37" i="3"/>
  <c r="X47" i="3"/>
  <c r="AD37" i="3"/>
  <c r="AB37" i="3"/>
  <c r="Q37" i="3"/>
  <c r="Z37" i="3"/>
  <c r="Z47" i="3"/>
  <c r="S47" i="3"/>
  <c r="R47" i="3"/>
  <c r="U37" i="3"/>
  <c r="AJ55" i="3"/>
  <c r="AJ60" i="7" s="1"/>
  <c r="AJ101" i="7" s="1"/>
  <c r="AD54" i="7"/>
  <c r="AD95" i="7" s="1"/>
  <c r="V54" i="7"/>
  <c r="V95" i="7" s="1"/>
  <c r="O54" i="7"/>
  <c r="O95" i="7" s="1"/>
  <c r="N54" i="7"/>
  <c r="N95" i="7" s="1"/>
  <c r="T54" i="7"/>
  <c r="T95" i="7" s="1"/>
  <c r="S54" i="7"/>
  <c r="S95" i="7" s="1"/>
  <c r="U54" i="7"/>
  <c r="U95" i="7" s="1"/>
  <c r="Q54" i="7"/>
  <c r="Q95" i="7" s="1"/>
  <c r="Y54" i="7"/>
  <c r="Y95" i="7" s="1"/>
  <c r="M54" i="7"/>
  <c r="M95" i="7" s="1"/>
  <c r="AA54" i="7"/>
  <c r="AA95" i="7" s="1"/>
  <c r="AB54" i="7"/>
  <c r="AB95" i="7" s="1"/>
  <c r="P54" i="7"/>
  <c r="P95" i="7" s="1"/>
  <c r="X54" i="7"/>
  <c r="X95" i="7" s="1"/>
  <c r="W54" i="7"/>
  <c r="W95" i="7" s="1"/>
  <c r="AE54" i="7"/>
  <c r="AE95" i="7" s="1"/>
  <c r="AC54" i="7"/>
  <c r="AC95" i="7" s="1"/>
  <c r="R54" i="7"/>
  <c r="R95" i="7" s="1"/>
  <c r="Z54" i="7"/>
  <c r="Z95" i="7" s="1"/>
  <c r="AL55" i="3"/>
  <c r="AL60" i="7" s="1"/>
  <c r="AL101" i="7" s="1"/>
  <c r="AK55" i="3"/>
  <c r="AK60" i="7" s="1"/>
  <c r="AK101" i="7" s="1"/>
  <c r="AI52" i="3"/>
  <c r="AM52" i="3"/>
  <c r="AM53" i="3"/>
  <c r="AJ52" i="3"/>
  <c r="AG52" i="3"/>
  <c r="AH52" i="3"/>
  <c r="AG53" i="3"/>
  <c r="AP53" i="3"/>
  <c r="AN53" i="3"/>
  <c r="AK53" i="3"/>
  <c r="AH53" i="3"/>
  <c r="AJ53" i="3"/>
  <c r="AF60" i="7"/>
  <c r="AF101" i="7" s="1"/>
  <c r="AH55" i="3"/>
  <c r="AH60" i="7" s="1"/>
  <c r="AH101" i="7" s="1"/>
  <c r="AI55" i="3"/>
  <c r="AI60" i="7" s="1"/>
  <c r="AI101" i="7" s="1"/>
  <c r="AO53" i="3"/>
  <c r="AL53" i="3"/>
  <c r="AP55" i="3"/>
  <c r="AP60" i="7" s="1"/>
  <c r="AP101" i="7" s="1"/>
  <c r="AN55" i="3"/>
  <c r="AN60" i="7" s="1"/>
  <c r="AN101" i="7" s="1"/>
  <c r="AG55" i="3"/>
  <c r="AG60" i="7" s="1"/>
  <c r="AG101" i="7" s="1"/>
  <c r="AM55" i="3"/>
  <c r="AM60" i="7" s="1"/>
  <c r="AM101" i="7" s="1"/>
  <c r="AN52" i="3"/>
  <c r="AK52" i="3"/>
  <c r="AO52" i="3"/>
  <c r="AP52" i="3"/>
  <c r="AF54" i="7"/>
  <c r="AF95" i="7" s="1"/>
  <c r="AM54" i="3"/>
  <c r="AP54" i="3"/>
  <c r="AJ54" i="3"/>
  <c r="AO54" i="3"/>
  <c r="AH54" i="3"/>
  <c r="AI54" i="3"/>
  <c r="AL54" i="3"/>
  <c r="AK54" i="3"/>
  <c r="AN54" i="3"/>
  <c r="AG54" i="3"/>
  <c r="AK56" i="3"/>
  <c r="AK68" i="7" s="1"/>
  <c r="AK109" i="7" s="1"/>
  <c r="AF68" i="7"/>
  <c r="AF109" i="7" s="1"/>
  <c r="AO56" i="3"/>
  <c r="AO68" i="7" s="1"/>
  <c r="AO109" i="7" s="1"/>
  <c r="AP56" i="3"/>
  <c r="AP68" i="7" s="1"/>
  <c r="AP109" i="7" s="1"/>
  <c r="AN56" i="3"/>
  <c r="AN68" i="7" s="1"/>
  <c r="AN109" i="7" s="1"/>
  <c r="AI56" i="3"/>
  <c r="AI68" i="7" s="1"/>
  <c r="AI109" i="7" s="1"/>
  <c r="AG56" i="3"/>
  <c r="AG68" i="7" s="1"/>
  <c r="AG109" i="7" s="1"/>
  <c r="AH56" i="3"/>
  <c r="AH68" i="7" s="1"/>
  <c r="AH109" i="7" s="1"/>
  <c r="AM56" i="3"/>
  <c r="AM68" i="7" s="1"/>
  <c r="AM109" i="7" s="1"/>
  <c r="AJ56" i="3"/>
  <c r="AJ68" i="7" s="1"/>
  <c r="AJ109" i="7" s="1"/>
  <c r="AL56" i="3"/>
  <c r="AL68" i="7" s="1"/>
  <c r="AL109" i="7" s="1"/>
  <c r="Y46" i="3"/>
  <c r="S46" i="3"/>
  <c r="P46" i="3"/>
  <c r="R46" i="3"/>
  <c r="M36" i="3"/>
  <c r="AE36" i="3"/>
  <c r="X46" i="3"/>
  <c r="O46" i="3"/>
  <c r="T36" i="3"/>
  <c r="AB36" i="3"/>
  <c r="Z36" i="3"/>
  <c r="T46" i="3"/>
  <c r="S36" i="3"/>
  <c r="W36" i="3"/>
  <c r="W46" i="3"/>
  <c r="N36" i="3"/>
  <c r="N46" i="3"/>
  <c r="Q36" i="3"/>
  <c r="AA46" i="3"/>
  <c r="U46" i="3"/>
  <c r="M46" i="3"/>
  <c r="AD36" i="3"/>
  <c r="AC36" i="3"/>
  <c r="AO45" i="3"/>
  <c r="AJ45" i="3"/>
  <c r="AL45" i="3"/>
  <c r="AM45" i="3"/>
  <c r="AK45" i="3"/>
  <c r="AN45" i="3"/>
  <c r="AH45" i="3"/>
  <c r="AG45" i="3"/>
  <c r="AI45" i="3"/>
  <c r="AP45" i="3"/>
  <c r="X36" i="3"/>
  <c r="Z46" i="3"/>
  <c r="P36" i="3"/>
  <c r="AC46" i="3"/>
  <c r="AE46" i="3"/>
  <c r="AD46" i="3"/>
  <c r="V46" i="3"/>
  <c r="Q46" i="3"/>
  <c r="AB46" i="3"/>
  <c r="AO44" i="3"/>
  <c r="AH44" i="3"/>
  <c r="AJ44" i="3"/>
  <c r="AG44" i="3"/>
  <c r="AK44" i="3"/>
  <c r="AL44" i="3"/>
  <c r="AN44" i="3"/>
  <c r="AM44" i="3"/>
  <c r="AI44" i="3"/>
  <c r="AP44" i="3"/>
  <c r="BB43" i="3"/>
  <c r="AF46" i="3"/>
  <c r="Y36" i="3"/>
  <c r="AA36" i="3"/>
  <c r="O36" i="3"/>
  <c r="V36" i="3"/>
  <c r="R36" i="3"/>
  <c r="AP33" i="3"/>
  <c r="AO33" i="3"/>
  <c r="AL33" i="3"/>
  <c r="AN33" i="3"/>
  <c r="AM33" i="3"/>
  <c r="AH33" i="3"/>
  <c r="AG33" i="3"/>
  <c r="AK33" i="3"/>
  <c r="AI33" i="3"/>
  <c r="AJ33" i="3"/>
  <c r="AN35" i="3"/>
  <c r="AM35" i="3"/>
  <c r="AG35" i="3"/>
  <c r="AL35" i="3"/>
  <c r="AO35" i="3"/>
  <c r="AP35" i="3"/>
  <c r="AJ35" i="3"/>
  <c r="AK35" i="3"/>
  <c r="AI35" i="3"/>
  <c r="AH35" i="3"/>
  <c r="AK32" i="3"/>
  <c r="AO32" i="3"/>
  <c r="AN32" i="3"/>
  <c r="AJ32" i="3"/>
  <c r="AH32" i="3"/>
  <c r="AL32" i="3"/>
  <c r="AM32" i="3"/>
  <c r="AP32" i="3"/>
  <c r="AI32" i="3"/>
  <c r="AG32" i="3"/>
  <c r="AI34" i="3"/>
  <c r="AG34" i="3"/>
  <c r="AJ34" i="3"/>
  <c r="AK34" i="3"/>
  <c r="AL34" i="3"/>
  <c r="AN34" i="3"/>
  <c r="AH34" i="3"/>
  <c r="AM34" i="3"/>
  <c r="AO34" i="3"/>
  <c r="AP34" i="3"/>
  <c r="U36" i="3"/>
  <c r="AH30" i="3"/>
  <c r="AF36" i="3"/>
  <c r="FI133" i="5"/>
  <c r="W67" i="7"/>
  <c r="W53" i="7"/>
  <c r="W94" i="7" s="1"/>
  <c r="W59" i="7"/>
  <c r="W100" i="7" s="1"/>
  <c r="AB67" i="7"/>
  <c r="AB53" i="7"/>
  <c r="AB94" i="7" s="1"/>
  <c r="AB59" i="7"/>
  <c r="AB100" i="7" s="1"/>
  <c r="Y53" i="7"/>
  <c r="Y94" i="7" s="1"/>
  <c r="Y67" i="7"/>
  <c r="Y59" i="7"/>
  <c r="Y100" i="7" s="1"/>
  <c r="AE51" i="7"/>
  <c r="AE92" i="7" s="1"/>
  <c r="AE52" i="7"/>
  <c r="AE93" i="7" s="1"/>
  <c r="AE58" i="7"/>
  <c r="AE99" i="7" s="1"/>
  <c r="AE66" i="7"/>
  <c r="AE107" i="7" s="1"/>
  <c r="AE64" i="7"/>
  <c r="AE105" i="7" s="1"/>
  <c r="AE65" i="7"/>
  <c r="AE56" i="7"/>
  <c r="AE97" i="7" s="1"/>
  <c r="AE63" i="7"/>
  <c r="AE104" i="7" s="1"/>
  <c r="AE62" i="7"/>
  <c r="AE103" i="7" s="1"/>
  <c r="AE57" i="7"/>
  <c r="AE98" i="7" s="1"/>
  <c r="AE59" i="7"/>
  <c r="AE100" i="7" s="1"/>
  <c r="AE67" i="7"/>
  <c r="AE53" i="7"/>
  <c r="AE94" i="7" s="1"/>
  <c r="AC52" i="7"/>
  <c r="AC93" i="7" s="1"/>
  <c r="AC51" i="7"/>
  <c r="AC92" i="7" s="1"/>
  <c r="AC57" i="7"/>
  <c r="AC98" i="7" s="1"/>
  <c r="AC63" i="7"/>
  <c r="AC104" i="7" s="1"/>
  <c r="AC66" i="7"/>
  <c r="AC107" i="7" s="1"/>
  <c r="AC58" i="7"/>
  <c r="AC99" i="7" s="1"/>
  <c r="AC56" i="7"/>
  <c r="AC97" i="7" s="1"/>
  <c r="AC62" i="7"/>
  <c r="AC103" i="7" s="1"/>
  <c r="AC65" i="7"/>
  <c r="AC106" i="7" s="1"/>
  <c r="AC64" i="7"/>
  <c r="AC105" i="7" s="1"/>
  <c r="Z67" i="7"/>
  <c r="Z108" i="7" s="1"/>
  <c r="Z53" i="7"/>
  <c r="Z94" i="7" s="1"/>
  <c r="Z59" i="7"/>
  <c r="Z100" i="7" s="1"/>
  <c r="Z51" i="7"/>
  <c r="Z92" i="7" s="1"/>
  <c r="Z52" i="7"/>
  <c r="Z93" i="7" s="1"/>
  <c r="Z56" i="7"/>
  <c r="Z97" i="7" s="1"/>
  <c r="Z62" i="7"/>
  <c r="Z103" i="7" s="1"/>
  <c r="Z66" i="7"/>
  <c r="Z107" i="7" s="1"/>
  <c r="Z58" i="7"/>
  <c r="Z99" i="7" s="1"/>
  <c r="Z57" i="7"/>
  <c r="Z98" i="7" s="1"/>
  <c r="Z63" i="7"/>
  <c r="Z104" i="7" s="1"/>
  <c r="Z65" i="7"/>
  <c r="Z106" i="7" s="1"/>
  <c r="Z64" i="7"/>
  <c r="Z105" i="7" s="1"/>
  <c r="AD52" i="7"/>
  <c r="AD93" i="7" s="1"/>
  <c r="AD56" i="7"/>
  <c r="AD97" i="7" s="1"/>
  <c r="AD64" i="7"/>
  <c r="AD105" i="7" s="1"/>
  <c r="AD66" i="7"/>
  <c r="AD107" i="7" s="1"/>
  <c r="AD51" i="7"/>
  <c r="AD92" i="7" s="1"/>
  <c r="AD63" i="7"/>
  <c r="AD104" i="7" s="1"/>
  <c r="AD57" i="7"/>
  <c r="AD98" i="7" s="1"/>
  <c r="AD58" i="7"/>
  <c r="AD99" i="7" s="1"/>
  <c r="AD65" i="7"/>
  <c r="AD106" i="7" s="1"/>
  <c r="AD62" i="7"/>
  <c r="AD103" i="7" s="1"/>
  <c r="AF51" i="7"/>
  <c r="AF92" i="7" s="1"/>
  <c r="AF52" i="7"/>
  <c r="AF93" i="7" s="1"/>
  <c r="AF63" i="7"/>
  <c r="AF104" i="7" s="1"/>
  <c r="AF58" i="7"/>
  <c r="AF99" i="7" s="1"/>
  <c r="AF56" i="7"/>
  <c r="AF97" i="7" s="1"/>
  <c r="AF65" i="7"/>
  <c r="AF106" i="7" s="1"/>
  <c r="AF62" i="7"/>
  <c r="AF103" i="7" s="1"/>
  <c r="AF64" i="7"/>
  <c r="AF105" i="7" s="1"/>
  <c r="AF57" i="7"/>
  <c r="AF98" i="7" s="1"/>
  <c r="AF66" i="7"/>
  <c r="AF107" i="7" s="1"/>
  <c r="AD67" i="7"/>
  <c r="AD53" i="7"/>
  <c r="AD94" i="7" s="1"/>
  <c r="AD59" i="7"/>
  <c r="AD100" i="7" s="1"/>
  <c r="AA53" i="7"/>
  <c r="AA94" i="7" s="1"/>
  <c r="AA67" i="7"/>
  <c r="AA59" i="7"/>
  <c r="AA100" i="7" s="1"/>
  <c r="AB52" i="7"/>
  <c r="AB93" i="7" s="1"/>
  <c r="AB62" i="7"/>
  <c r="AB103" i="7" s="1"/>
  <c r="AB64" i="7"/>
  <c r="AB105" i="7" s="1"/>
  <c r="AB51" i="7"/>
  <c r="AB92" i="7" s="1"/>
  <c r="AB58" i="7"/>
  <c r="AB99" i="7" s="1"/>
  <c r="AB65" i="7"/>
  <c r="AB106" i="7" s="1"/>
  <c r="AB66" i="7"/>
  <c r="AB107" i="7" s="1"/>
  <c r="AB56" i="7"/>
  <c r="AB63" i="7"/>
  <c r="AB104" i="7" s="1"/>
  <c r="AB57" i="7"/>
  <c r="AB98" i="7" s="1"/>
  <c r="AC67" i="7"/>
  <c r="AC59" i="7"/>
  <c r="AC100" i="7" s="1"/>
  <c r="AC53" i="7"/>
  <c r="AC94" i="7" s="1"/>
  <c r="X53" i="7"/>
  <c r="X94" i="7" s="1"/>
  <c r="X67" i="7"/>
  <c r="X59" i="7"/>
  <c r="X100" i="7" s="1"/>
  <c r="AA52" i="7"/>
  <c r="AA93" i="7" s="1"/>
  <c r="AA51" i="7"/>
  <c r="AA92" i="7" s="1"/>
  <c r="AA57" i="7"/>
  <c r="AA98" i="7" s="1"/>
  <c r="AA56" i="7"/>
  <c r="AA97" i="7" s="1"/>
  <c r="AA62" i="7"/>
  <c r="AA103" i="7" s="1"/>
  <c r="AA58" i="7"/>
  <c r="AA99" i="7" s="1"/>
  <c r="AA66" i="7"/>
  <c r="AA107" i="7" s="1"/>
  <c r="AA65" i="7"/>
  <c r="AA106" i="7" s="1"/>
  <c r="AA63" i="7"/>
  <c r="AA104" i="7" s="1"/>
  <c r="AA64" i="7"/>
  <c r="AA105" i="7" s="1"/>
  <c r="Y51" i="7"/>
  <c r="Y92" i="7" s="1"/>
  <c r="Y63" i="7"/>
  <c r="Y104" i="7" s="1"/>
  <c r="Y65" i="7"/>
  <c r="Y106" i="7" s="1"/>
  <c r="Y52" i="7"/>
  <c r="Y93" i="7" s="1"/>
  <c r="Y58" i="7"/>
  <c r="Y99" i="7" s="1"/>
  <c r="Y56" i="7"/>
  <c r="Y97" i="7" s="1"/>
  <c r="Y57" i="7"/>
  <c r="Y98" i="7" s="1"/>
  <c r="Y64" i="7"/>
  <c r="Y105" i="7" s="1"/>
  <c r="Y66" i="7"/>
  <c r="Y107" i="7" s="1"/>
  <c r="Y62" i="7"/>
  <c r="Y103" i="7" s="1"/>
  <c r="BC51" i="3"/>
  <c r="AF59" i="7"/>
  <c r="AF100" i="7" s="1"/>
  <c r="AF67" i="7"/>
  <c r="AF53" i="7"/>
  <c r="AF94" i="7" s="1"/>
  <c r="W64" i="7"/>
  <c r="W105" i="7" s="1"/>
  <c r="W66" i="7"/>
  <c r="W107" i="7" s="1"/>
  <c r="W57" i="7"/>
  <c r="W98" i="7" s="1"/>
  <c r="W51" i="7"/>
  <c r="W92" i="7" s="1"/>
  <c r="W52" i="7"/>
  <c r="W93" i="7" s="1"/>
  <c r="W63" i="7"/>
  <c r="W104" i="7" s="1"/>
  <c r="W56" i="7"/>
  <c r="W97" i="7" s="1"/>
  <c r="W62" i="7"/>
  <c r="W65" i="7"/>
  <c r="W106" i="7" s="1"/>
  <c r="W58" i="7"/>
  <c r="W99" i="7" s="1"/>
  <c r="X51" i="7"/>
  <c r="X92" i="7" s="1"/>
  <c r="X52" i="7"/>
  <c r="X93" i="7" s="1"/>
  <c r="X63" i="7"/>
  <c r="X104" i="7" s="1"/>
  <c r="X64" i="7"/>
  <c r="X105" i="7" s="1"/>
  <c r="X62" i="7"/>
  <c r="X103" i="7" s="1"/>
  <c r="X58" i="7"/>
  <c r="X66" i="7"/>
  <c r="X107" i="7" s="1"/>
  <c r="X56" i="7"/>
  <c r="X97" i="7" s="1"/>
  <c r="X65" i="7"/>
  <c r="X106" i="7" s="1"/>
  <c r="X57" i="7"/>
  <c r="X98" i="7" s="1"/>
  <c r="AW133" i="5"/>
  <c r="CC138" i="5"/>
  <c r="AX138" i="5"/>
  <c r="BZ138" i="5"/>
  <c r="BO138" i="5"/>
  <c r="CA138" i="5"/>
  <c r="BX138" i="5"/>
  <c r="BR138" i="5"/>
  <c r="CE138" i="5"/>
  <c r="BI138" i="5"/>
  <c r="BA138" i="5"/>
  <c r="BQ138" i="5"/>
  <c r="BM138" i="5"/>
  <c r="AW138" i="5"/>
  <c r="BD138" i="5"/>
  <c r="BS138" i="5"/>
  <c r="AZ138" i="5"/>
  <c r="AU138" i="5"/>
  <c r="BU138" i="5"/>
  <c r="AR138" i="5"/>
  <c r="CD138" i="5"/>
  <c r="BG138" i="5"/>
  <c r="BE138" i="5"/>
  <c r="BC138" i="5"/>
  <c r="BJ138" i="5"/>
  <c r="BV138" i="5"/>
  <c r="AV138" i="5"/>
  <c r="BF138" i="5"/>
  <c r="AT138" i="5"/>
  <c r="BH138" i="5"/>
  <c r="BT138" i="5"/>
  <c r="BW138" i="5"/>
  <c r="AY138" i="5"/>
  <c r="BY138" i="5"/>
  <c r="AS138" i="5"/>
  <c r="BL138" i="5"/>
  <c r="BN138" i="5"/>
  <c r="CB138" i="5"/>
  <c r="BK138" i="5"/>
  <c r="BP138" i="5"/>
  <c r="BB138" i="5"/>
  <c r="AY133" i="5"/>
  <c r="AS133" i="5"/>
  <c r="AT133" i="5"/>
  <c r="AU133" i="5"/>
  <c r="AX133" i="5"/>
  <c r="AR133" i="5"/>
  <c r="AV133" i="5"/>
  <c r="BA133" i="5"/>
  <c r="AZ133" i="5"/>
  <c r="V53" i="7"/>
  <c r="V94" i="7" s="1"/>
  <c r="V59" i="7"/>
  <c r="V100" i="7" s="1"/>
  <c r="V52" i="7"/>
  <c r="V93" i="7" s="1"/>
  <c r="V51" i="7"/>
  <c r="V92" i="7" s="1"/>
  <c r="V58" i="7"/>
  <c r="V99" i="7" s="1"/>
  <c r="V57" i="7"/>
  <c r="V98" i="7" s="1"/>
  <c r="V56" i="7"/>
  <c r="V97" i="7" s="1"/>
  <c r="O56" i="7"/>
  <c r="O97" i="7" s="1"/>
  <c r="O52" i="7"/>
  <c r="O93" i="7" s="1"/>
  <c r="O51" i="7"/>
  <c r="O92" i="7" s="1"/>
  <c r="O57" i="7"/>
  <c r="O98" i="7" s="1"/>
  <c r="O58" i="7"/>
  <c r="O99" i="7" s="1"/>
  <c r="O53" i="7"/>
  <c r="O94" i="7" s="1"/>
  <c r="O59" i="7"/>
  <c r="O100" i="7" s="1"/>
  <c r="T53" i="7"/>
  <c r="T94" i="7" s="1"/>
  <c r="T59" i="7"/>
  <c r="T100" i="7" s="1"/>
  <c r="N67" i="7"/>
  <c r="N108" i="7" s="1"/>
  <c r="N53" i="7"/>
  <c r="N94" i="7" s="1"/>
  <c r="N59" i="7"/>
  <c r="N100" i="7" s="1"/>
  <c r="N51" i="7"/>
  <c r="N92" i="7" s="1"/>
  <c r="N57" i="7"/>
  <c r="N98" i="7" s="1"/>
  <c r="N56" i="7"/>
  <c r="N97" i="7" s="1"/>
  <c r="N58" i="7"/>
  <c r="N99" i="7" s="1"/>
  <c r="N52" i="7"/>
  <c r="N93" i="7" s="1"/>
  <c r="M59" i="7"/>
  <c r="M100" i="7" s="1"/>
  <c r="M53" i="7"/>
  <c r="M94" i="7" s="1"/>
  <c r="R59" i="7"/>
  <c r="R100" i="7" s="1"/>
  <c r="R53" i="7"/>
  <c r="R94" i="7" s="1"/>
  <c r="M52" i="7"/>
  <c r="M93" i="7" s="1"/>
  <c r="M58" i="7"/>
  <c r="M99" i="7" s="1"/>
  <c r="M57" i="7"/>
  <c r="M98" i="7" s="1"/>
  <c r="M51" i="7"/>
  <c r="M92" i="7" s="1"/>
  <c r="M56" i="7"/>
  <c r="M97" i="7" s="1"/>
  <c r="Q59" i="7"/>
  <c r="Q100" i="7" s="1"/>
  <c r="Q53" i="7"/>
  <c r="Q94" i="7" s="1"/>
  <c r="T58" i="7"/>
  <c r="T99" i="7" s="1"/>
  <c r="T52" i="7"/>
  <c r="T93" i="7" s="1"/>
  <c r="T56" i="7"/>
  <c r="T97" i="7" s="1"/>
  <c r="T57" i="7"/>
  <c r="T98" i="7" s="1"/>
  <c r="T51" i="7"/>
  <c r="T92" i="7" s="1"/>
  <c r="P56" i="7"/>
  <c r="P97" i="7" s="1"/>
  <c r="P52" i="7"/>
  <c r="P93" i="7" s="1"/>
  <c r="P57" i="7"/>
  <c r="P98" i="7" s="1"/>
  <c r="P51" i="7"/>
  <c r="P92" i="7" s="1"/>
  <c r="P58" i="7"/>
  <c r="P99" i="7" s="1"/>
  <c r="Q52" i="7"/>
  <c r="Q93" i="7" s="1"/>
  <c r="Q58" i="7"/>
  <c r="Q99" i="7" s="1"/>
  <c r="Q51" i="7"/>
  <c r="Q92" i="7" s="1"/>
  <c r="Q56" i="7"/>
  <c r="Q97" i="7" s="1"/>
  <c r="Q57" i="7"/>
  <c r="Q98" i="7" s="1"/>
  <c r="U53" i="7"/>
  <c r="U94" i="7" s="1"/>
  <c r="U59" i="7"/>
  <c r="U100" i="7" s="1"/>
  <c r="S53" i="7"/>
  <c r="S94" i="7" s="1"/>
  <c r="S59" i="7"/>
  <c r="S100" i="7" s="1"/>
  <c r="P53" i="7"/>
  <c r="P94" i="7" s="1"/>
  <c r="P59" i="7"/>
  <c r="P100" i="7" s="1"/>
  <c r="R58" i="7"/>
  <c r="R99" i="7" s="1"/>
  <c r="R56" i="7"/>
  <c r="R97" i="7" s="1"/>
  <c r="R57" i="7"/>
  <c r="R98" i="7" s="1"/>
  <c r="R52" i="7"/>
  <c r="R93" i="7" s="1"/>
  <c r="R51" i="7"/>
  <c r="R92" i="7" s="1"/>
  <c r="U52" i="7"/>
  <c r="U93" i="7" s="1"/>
  <c r="U58" i="7"/>
  <c r="U99" i="7" s="1"/>
  <c r="U51" i="7"/>
  <c r="U92" i="7" s="1"/>
  <c r="U56" i="7"/>
  <c r="U97" i="7" s="1"/>
  <c r="U57" i="7"/>
  <c r="U98" i="7" s="1"/>
  <c r="S56" i="7"/>
  <c r="S97" i="7" s="1"/>
  <c r="S51" i="7"/>
  <c r="S92" i="7" s="1"/>
  <c r="S52" i="7"/>
  <c r="S93" i="7" s="1"/>
  <c r="S57" i="7"/>
  <c r="S98" i="7" s="1"/>
  <c r="S58" i="7"/>
  <c r="S99" i="7" s="1"/>
  <c r="G83" i="7"/>
  <c r="F83" i="7"/>
  <c r="H83" i="7"/>
  <c r="D83" i="7"/>
  <c r="E83" i="7"/>
  <c r="T63" i="7"/>
  <c r="T104" i="7" s="1"/>
  <c r="T66" i="7"/>
  <c r="T107" i="7" s="1"/>
  <c r="T64" i="7"/>
  <c r="T105" i="7" s="1"/>
  <c r="T62" i="7"/>
  <c r="T103" i="7" s="1"/>
  <c r="T65" i="7"/>
  <c r="T106" i="7" s="1"/>
  <c r="O62" i="7"/>
  <c r="O103" i="7" s="1"/>
  <c r="O65" i="7"/>
  <c r="O106" i="7" s="1"/>
  <c r="O64" i="7"/>
  <c r="O105" i="7" s="1"/>
  <c r="O63" i="7"/>
  <c r="O104" i="7" s="1"/>
  <c r="O66" i="7"/>
  <c r="O107" i="7" s="1"/>
  <c r="P62" i="7"/>
  <c r="P103" i="7" s="1"/>
  <c r="P65" i="7"/>
  <c r="P106" i="7" s="1"/>
  <c r="P63" i="7"/>
  <c r="P104" i="7" s="1"/>
  <c r="P66" i="7"/>
  <c r="P107" i="7" s="1"/>
  <c r="P64" i="7"/>
  <c r="P105" i="7" s="1"/>
  <c r="S67" i="7"/>
  <c r="O67" i="7"/>
  <c r="O108" i="7" s="1"/>
  <c r="N65" i="7"/>
  <c r="N106" i="7" s="1"/>
  <c r="N63" i="7"/>
  <c r="N104" i="7" s="1"/>
  <c r="N62" i="7"/>
  <c r="N103" i="7" s="1"/>
  <c r="N66" i="7"/>
  <c r="N107" i="7" s="1"/>
  <c r="N64" i="7"/>
  <c r="N105" i="7" s="1"/>
  <c r="R67" i="7"/>
  <c r="T67" i="7"/>
  <c r="Q64" i="7"/>
  <c r="Q105" i="7" s="1"/>
  <c r="Q62" i="7"/>
  <c r="Q103" i="7" s="1"/>
  <c r="Q65" i="7"/>
  <c r="Q106" i="7" s="1"/>
  <c r="Q63" i="7"/>
  <c r="Q104" i="7" s="1"/>
  <c r="Q66" i="7"/>
  <c r="Q107" i="7" s="1"/>
  <c r="V67" i="7"/>
  <c r="V108" i="7" s="1"/>
  <c r="P67" i="7"/>
  <c r="M63" i="7"/>
  <c r="M104" i="7" s="1"/>
  <c r="M66" i="7"/>
  <c r="M107" i="7" s="1"/>
  <c r="M62" i="7"/>
  <c r="M103" i="7" s="1"/>
  <c r="M64" i="7"/>
  <c r="M105" i="7" s="1"/>
  <c r="M65" i="7"/>
  <c r="M106" i="7" s="1"/>
  <c r="U67" i="7"/>
  <c r="Q67" i="7"/>
  <c r="M67" i="7"/>
  <c r="V62" i="7"/>
  <c r="V103" i="7" s="1"/>
  <c r="V65" i="7"/>
  <c r="V106" i="7" s="1"/>
  <c r="V63" i="7"/>
  <c r="V104" i="7" s="1"/>
  <c r="V66" i="7"/>
  <c r="V107" i="7" s="1"/>
  <c r="V64" i="7"/>
  <c r="V105" i="7" s="1"/>
  <c r="R64" i="7"/>
  <c r="R105" i="7" s="1"/>
  <c r="R63" i="7"/>
  <c r="R104" i="7" s="1"/>
  <c r="R66" i="7"/>
  <c r="R107" i="7" s="1"/>
  <c r="R62" i="7"/>
  <c r="R103" i="7" s="1"/>
  <c r="R65" i="7"/>
  <c r="R106" i="7" s="1"/>
  <c r="U63" i="7"/>
  <c r="U104" i="7" s="1"/>
  <c r="U66" i="7"/>
  <c r="U107" i="7" s="1"/>
  <c r="U62" i="7"/>
  <c r="U103" i="7" s="1"/>
  <c r="U65" i="7"/>
  <c r="U106" i="7" s="1"/>
  <c r="U64" i="7"/>
  <c r="U105" i="7" s="1"/>
  <c r="S66" i="7"/>
  <c r="S107" i="7" s="1"/>
  <c r="S64" i="7"/>
  <c r="S105" i="7" s="1"/>
  <c r="S62" i="7"/>
  <c r="S103" i="7" s="1"/>
  <c r="S65" i="7"/>
  <c r="S106" i="7" s="1"/>
  <c r="S63" i="7"/>
  <c r="S104" i="7" s="1"/>
  <c r="C45" i="7"/>
  <c r="C29" i="2" s="1"/>
  <c r="J83" i="7"/>
  <c r="K83" i="7"/>
  <c r="I83" i="7"/>
  <c r="H49" i="20"/>
  <c r="EK144" i="5"/>
  <c r="DW133" i="5"/>
  <c r="D93" i="20"/>
  <c r="D50" i="20"/>
  <c r="D49" i="20"/>
  <c r="D94" i="20"/>
  <c r="H94" i="20"/>
  <c r="C46" i="7"/>
  <c r="D29" i="2" s="1"/>
  <c r="EO144" i="5"/>
  <c r="EH144" i="5"/>
  <c r="EI144" i="5"/>
  <c r="ES144" i="5"/>
  <c r="EB133" i="5"/>
  <c r="EI133" i="5"/>
  <c r="EY144" i="5"/>
  <c r="FC144" i="5"/>
  <c r="DY144" i="5"/>
  <c r="DZ133" i="5"/>
  <c r="CI133" i="5"/>
  <c r="CC133" i="5"/>
  <c r="CB133" i="5"/>
  <c r="CA133" i="5"/>
  <c r="BZ133" i="5"/>
  <c r="CE133" i="5"/>
  <c r="CD133" i="5"/>
  <c r="CB144" i="5"/>
  <c r="CA144" i="5"/>
  <c r="BZ144" i="5"/>
  <c r="CD144" i="5"/>
  <c r="CC144" i="5"/>
  <c r="CE144" i="5"/>
  <c r="EV144" i="5"/>
  <c r="EQ133" i="5"/>
  <c r="FD133" i="5"/>
  <c r="EE133" i="5"/>
  <c r="EF133" i="5"/>
  <c r="FJ133" i="5"/>
  <c r="FG133" i="5"/>
  <c r="EH133" i="5"/>
  <c r="EG133" i="5"/>
  <c r="EK133" i="5"/>
  <c r="EJ133" i="5"/>
  <c r="EP133" i="5"/>
  <c r="EC133" i="5"/>
  <c r="EV133" i="5"/>
  <c r="EA133" i="5"/>
  <c r="FC133" i="5"/>
  <c r="EW133" i="5"/>
  <c r="EN133" i="5"/>
  <c r="FH133" i="5"/>
  <c r="EZ133" i="5"/>
  <c r="EX133" i="5"/>
  <c r="EU133" i="5"/>
  <c r="EM133" i="5"/>
  <c r="DW144" i="5"/>
  <c r="ET133" i="5"/>
  <c r="FE133" i="5"/>
  <c r="EM144" i="5"/>
  <c r="DZ144" i="5"/>
  <c r="DY133" i="5"/>
  <c r="FF133" i="5"/>
  <c r="EL133" i="5"/>
  <c r="ES133" i="5"/>
  <c r="EY133" i="5"/>
  <c r="ER133" i="5"/>
  <c r="EO133" i="5"/>
  <c r="FI144" i="5"/>
  <c r="FB144" i="5"/>
  <c r="EP144" i="5"/>
  <c r="EC144" i="5"/>
  <c r="EF144" i="5"/>
  <c r="FH144" i="5"/>
  <c r="FF144" i="5"/>
  <c r="EJ144" i="5"/>
  <c r="EW144" i="5"/>
  <c r="FJ144" i="5"/>
  <c r="EU144" i="5"/>
  <c r="FE144" i="5"/>
  <c r="FD144" i="5"/>
  <c r="EE144" i="5"/>
  <c r="EL144" i="5"/>
  <c r="ED144" i="5"/>
  <c r="EQ144" i="5"/>
  <c r="EG144" i="5"/>
  <c r="ET144" i="5"/>
  <c r="FG144" i="5"/>
  <c r="ER144" i="5"/>
  <c r="EN144" i="5"/>
  <c r="EZ144" i="5"/>
  <c r="EA144" i="5"/>
  <c r="DX144" i="5"/>
  <c r="EX144" i="5"/>
  <c r="FA144" i="5"/>
  <c r="CB30" i="3"/>
  <c r="BD133" i="5"/>
  <c r="BM133" i="5"/>
  <c r="BG133" i="5"/>
  <c r="BH133" i="5"/>
  <c r="BT133" i="5"/>
  <c r="BF133" i="5"/>
  <c r="BO133" i="5"/>
  <c r="BY144" i="5"/>
  <c r="BW133" i="5"/>
  <c r="BV133" i="5"/>
  <c r="BB133" i="5"/>
  <c r="BS133" i="5"/>
  <c r="BC133" i="5"/>
  <c r="BR133" i="5"/>
  <c r="BK133" i="5"/>
  <c r="BE133" i="5"/>
  <c r="BL133" i="5"/>
  <c r="BW144" i="5"/>
  <c r="BN133" i="5"/>
  <c r="BI133" i="5"/>
  <c r="BQ133" i="5"/>
  <c r="BY133" i="5"/>
  <c r="BU133" i="5"/>
  <c r="BV144" i="5"/>
  <c r="BX144" i="5"/>
  <c r="BX133" i="5"/>
  <c r="BJ133" i="5"/>
  <c r="BP133" i="5"/>
  <c r="BT49" i="3"/>
  <c r="BC31" i="3"/>
  <c r="BU49" i="3"/>
  <c r="AM49" i="3"/>
  <c r="BI49" i="3"/>
  <c r="AJ49" i="3"/>
  <c r="AQ48" i="3"/>
  <c r="CC57" i="3"/>
  <c r="BH49" i="3"/>
  <c r="BO49" i="3"/>
  <c r="BY49" i="3"/>
  <c r="BP49" i="3"/>
  <c r="AO57" i="3"/>
  <c r="AU49" i="3"/>
  <c r="AQ49" i="3"/>
  <c r="BR49" i="3"/>
  <c r="AG49" i="3"/>
  <c r="CA49" i="3"/>
  <c r="AR49" i="3"/>
  <c r="AH49" i="3"/>
  <c r="BV49" i="3"/>
  <c r="BL49" i="3"/>
  <c r="BC49" i="3"/>
  <c r="AP49" i="3"/>
  <c r="BA49" i="3"/>
  <c r="BN49" i="3"/>
  <c r="AT49" i="3"/>
  <c r="AK49" i="3"/>
  <c r="AK48" i="3"/>
  <c r="BU48" i="3"/>
  <c r="BI48" i="3"/>
  <c r="AY49" i="3"/>
  <c r="AZ49" i="3"/>
  <c r="BZ49" i="3"/>
  <c r="BG49" i="3"/>
  <c r="AS49" i="3"/>
  <c r="AL49" i="3"/>
  <c r="BM49" i="3"/>
  <c r="BS49" i="3"/>
  <c r="BX49" i="3"/>
  <c r="BW49" i="3"/>
  <c r="BE49" i="3"/>
  <c r="BQ49" i="3"/>
  <c r="AJ48" i="3"/>
  <c r="AU57" i="3"/>
  <c r="BJ49" i="3"/>
  <c r="AW49" i="3"/>
  <c r="BK49" i="3"/>
  <c r="CC49" i="3"/>
  <c r="AI49" i="3"/>
  <c r="CB49" i="3"/>
  <c r="AX49" i="3"/>
  <c r="AV49" i="3"/>
  <c r="BB49" i="3"/>
  <c r="BF49" i="3"/>
  <c r="AO49" i="3"/>
  <c r="AN49" i="3"/>
  <c r="BL48" i="3"/>
  <c r="AT48" i="3"/>
  <c r="AM48" i="3"/>
  <c r="AZ48" i="3"/>
  <c r="AT30" i="3"/>
  <c r="AY30" i="3"/>
  <c r="AU30" i="3"/>
  <c r="AM30" i="3"/>
  <c r="BZ30" i="3"/>
  <c r="AG31" i="3"/>
  <c r="AH31" i="3"/>
  <c r="BV30" i="3"/>
  <c r="AU31" i="3"/>
  <c r="BE30" i="3"/>
  <c r="BT30" i="3"/>
  <c r="BP30" i="3"/>
  <c r="AY31" i="3"/>
  <c r="AJ31" i="3"/>
  <c r="AZ31" i="3"/>
  <c r="BO30" i="3"/>
  <c r="AO30" i="3"/>
  <c r="AG30" i="3"/>
  <c r="AV31" i="3"/>
  <c r="BW31" i="3"/>
  <c r="BD49" i="3"/>
  <c r="BV31" i="3"/>
  <c r="AI31" i="3"/>
  <c r="AK31" i="3"/>
  <c r="BU31" i="3"/>
  <c r="BF31" i="3"/>
  <c r="BP31" i="3"/>
  <c r="CB31" i="3"/>
  <c r="AO31" i="3"/>
  <c r="AQ31" i="3"/>
  <c r="BH31" i="3"/>
  <c r="BZ31" i="3"/>
  <c r="BI31" i="3"/>
  <c r="BJ31" i="3"/>
  <c r="AT31" i="3"/>
  <c r="AN31" i="3"/>
  <c r="BQ31" i="3"/>
  <c r="AX31" i="3"/>
  <c r="BY31" i="3"/>
  <c r="BA31" i="3"/>
  <c r="AR31" i="3"/>
  <c r="BS31" i="3"/>
  <c r="CA31" i="3"/>
  <c r="BT31" i="3"/>
  <c r="BX31" i="3"/>
  <c r="AM31" i="3"/>
  <c r="AP31" i="3"/>
  <c r="BO31" i="3"/>
  <c r="AL31" i="3"/>
  <c r="AS31" i="3"/>
  <c r="BX48" i="3"/>
  <c r="AO48" i="3"/>
  <c r="BO48" i="3"/>
  <c r="BD48" i="3"/>
  <c r="AV48" i="3"/>
  <c r="BG48" i="3"/>
  <c r="BH48" i="3"/>
  <c r="BA48" i="3"/>
  <c r="BY48" i="3"/>
  <c r="CD57" i="3"/>
  <c r="AT57" i="3"/>
  <c r="BP57" i="3"/>
  <c r="BV48" i="3"/>
  <c r="AG48" i="3"/>
  <c r="AS48" i="3"/>
  <c r="BQ48" i="3"/>
  <c r="AL48" i="3"/>
  <c r="AP48" i="3"/>
  <c r="BK48" i="3"/>
  <c r="BF48" i="3"/>
  <c r="CB48" i="3"/>
  <c r="BT57" i="3"/>
  <c r="AV57" i="3"/>
  <c r="BY57" i="3"/>
  <c r="AG57" i="3"/>
  <c r="AY48" i="3"/>
  <c r="BM48" i="3"/>
  <c r="AU48" i="3"/>
  <c r="BJ48" i="3"/>
  <c r="AX48" i="3"/>
  <c r="BR48" i="3"/>
  <c r="BC48" i="3"/>
  <c r="AI48" i="3"/>
  <c r="BS48" i="3"/>
  <c r="CA48" i="3"/>
  <c r="BB57" i="3"/>
  <c r="BO57" i="3"/>
  <c r="BN57" i="3"/>
  <c r="BF43" i="3"/>
  <c r="AS43" i="3"/>
  <c r="AH57" i="3"/>
  <c r="AK57" i="3"/>
  <c r="BD57" i="3"/>
  <c r="AS57" i="3"/>
  <c r="BU57" i="3"/>
  <c r="AP57" i="3"/>
  <c r="BH57" i="3"/>
  <c r="BK57" i="3"/>
  <c r="BQ57" i="3"/>
  <c r="AW57" i="3"/>
  <c r="AY57" i="3"/>
  <c r="BX57" i="3"/>
  <c r="AL57" i="3"/>
  <c r="CA42" i="3"/>
  <c r="AI57" i="3"/>
  <c r="AM57" i="3"/>
  <c r="BA57" i="3"/>
  <c r="BE57" i="3"/>
  <c r="BJ57" i="3"/>
  <c r="AR57" i="3"/>
  <c r="BV57" i="3"/>
  <c r="AN57" i="3"/>
  <c r="BL57" i="3"/>
  <c r="CB57" i="3"/>
  <c r="AJ57" i="3"/>
  <c r="BF57" i="3"/>
  <c r="AW42" i="3"/>
  <c r="AZ42" i="3"/>
  <c r="BM57" i="3"/>
  <c r="BR57" i="3"/>
  <c r="BZ57" i="3"/>
  <c r="AQ57" i="3"/>
  <c r="BG57" i="3"/>
  <c r="AX57" i="3"/>
  <c r="BS57" i="3"/>
  <c r="BI57" i="3"/>
  <c r="AZ57" i="3"/>
  <c r="BW57" i="3"/>
  <c r="BC57" i="3"/>
  <c r="CC42" i="3"/>
  <c r="BP48" i="3"/>
  <c r="AN48" i="3"/>
  <c r="CD48" i="3"/>
  <c r="BB48" i="3"/>
  <c r="CC48" i="3"/>
  <c r="BW48" i="3"/>
  <c r="AH48" i="3"/>
  <c r="AW48" i="3"/>
  <c r="BT48" i="3"/>
  <c r="BN48" i="3"/>
  <c r="AR48" i="3"/>
  <c r="BZ48" i="3"/>
  <c r="BK31" i="3"/>
  <c r="BM31" i="3"/>
  <c r="BD31" i="3"/>
  <c r="AN43" i="3"/>
  <c r="CD31" i="3"/>
  <c r="BN31" i="3"/>
  <c r="BB31" i="3"/>
  <c r="BE31" i="3"/>
  <c r="AW31" i="3"/>
  <c r="CC31" i="3"/>
  <c r="BG31" i="3"/>
  <c r="BR31" i="3"/>
  <c r="AV42" i="3"/>
  <c r="BC42" i="3"/>
  <c r="CD42" i="3"/>
  <c r="BM42" i="3"/>
  <c r="BV42" i="3"/>
  <c r="BA42" i="3"/>
  <c r="AQ42" i="3"/>
  <c r="BN42" i="3"/>
  <c r="BJ42" i="3"/>
  <c r="BW42" i="3"/>
  <c r="BY42" i="3"/>
  <c r="CB42" i="3"/>
  <c r="BF30" i="3"/>
  <c r="BI30" i="3"/>
  <c r="AV30" i="3"/>
  <c r="AR30" i="3"/>
  <c r="AK30" i="3"/>
  <c r="BY30" i="3"/>
  <c r="AI30" i="3"/>
  <c r="BQ30" i="3"/>
  <c r="BM30" i="3"/>
  <c r="BD30" i="3"/>
  <c r="BC30" i="3"/>
  <c r="AX30" i="3"/>
  <c r="BW30" i="3"/>
  <c r="BR30" i="3"/>
  <c r="AJ30" i="3"/>
  <c r="AQ30" i="3"/>
  <c r="AL30" i="3"/>
  <c r="AW30" i="3"/>
  <c r="AZ30" i="3"/>
  <c r="CC30" i="3"/>
  <c r="BH30" i="3"/>
  <c r="BS30" i="3"/>
  <c r="BB30" i="3"/>
  <c r="BU30" i="3"/>
  <c r="BJ30" i="3"/>
  <c r="BL30" i="3"/>
  <c r="BN30" i="3"/>
  <c r="BX30" i="3"/>
  <c r="AN30" i="3"/>
  <c r="AS30" i="3"/>
  <c r="BA30" i="3"/>
  <c r="BK30" i="3"/>
  <c r="CD30" i="3"/>
  <c r="CA30" i="3"/>
  <c r="AP30" i="3"/>
  <c r="BG30" i="3"/>
  <c r="BW43" i="3"/>
  <c r="BV43" i="3"/>
  <c r="AW43" i="3"/>
  <c r="BS43" i="3"/>
  <c r="AI43" i="3"/>
  <c r="AR43" i="3"/>
  <c r="BY43" i="3"/>
  <c r="BA43" i="3"/>
  <c r="BK43" i="3"/>
  <c r="BI43" i="3"/>
  <c r="BD43" i="3"/>
  <c r="CD43" i="3"/>
  <c r="AL43" i="3"/>
  <c r="AK43" i="3"/>
  <c r="AG43" i="3"/>
  <c r="BG43" i="3"/>
  <c r="BQ43" i="3"/>
  <c r="AU43" i="3"/>
  <c r="AO43" i="3"/>
  <c r="CC43" i="3"/>
  <c r="CB43" i="3"/>
  <c r="AP43" i="3"/>
  <c r="AJ43" i="3"/>
  <c r="AX43" i="3"/>
  <c r="AQ43" i="3"/>
  <c r="BU43" i="3"/>
  <c r="AV43" i="3"/>
  <c r="BX43" i="3"/>
  <c r="AM43" i="3"/>
  <c r="BJ43" i="3"/>
  <c r="BO43" i="3"/>
  <c r="AH43" i="3"/>
  <c r="AZ43" i="3"/>
  <c r="BL43" i="3"/>
  <c r="CA43" i="3"/>
  <c r="BH43" i="3"/>
  <c r="BP43" i="3"/>
  <c r="BM43" i="3"/>
  <c r="BZ43" i="3"/>
  <c r="BN43" i="3"/>
  <c r="AU42" i="3"/>
  <c r="BS42" i="3"/>
  <c r="BB42" i="3"/>
  <c r="AX42" i="3"/>
  <c r="BT42" i="3"/>
  <c r="BK42" i="3"/>
  <c r="BX42" i="3"/>
  <c r="BP42" i="3"/>
  <c r="BF42" i="3"/>
  <c r="BZ42" i="3"/>
  <c r="AY42" i="3"/>
  <c r="BL42" i="3"/>
  <c r="BG42" i="3"/>
  <c r="AT42" i="3"/>
  <c r="BH42" i="3"/>
  <c r="BR43" i="3"/>
  <c r="BT43" i="3"/>
  <c r="AT43" i="3"/>
  <c r="BC43" i="3"/>
  <c r="BE43" i="3"/>
  <c r="AY43" i="3"/>
  <c r="AS42" i="3"/>
  <c r="BU42" i="3"/>
  <c r="BI42" i="3"/>
  <c r="BR42" i="3"/>
  <c r="AR42" i="3"/>
  <c r="BE42" i="3"/>
  <c r="BO42" i="3"/>
  <c r="BD42" i="3"/>
  <c r="BM51" i="3"/>
  <c r="CD51" i="3"/>
  <c r="AJ51" i="3"/>
  <c r="BF51" i="3"/>
  <c r="AW51" i="3"/>
  <c r="CC51" i="3"/>
  <c r="BE51" i="3"/>
  <c r="BY51" i="3"/>
  <c r="AX51" i="3"/>
  <c r="BT51" i="3"/>
  <c r="AR51" i="3"/>
  <c r="AS51" i="3"/>
  <c r="AL51" i="3"/>
  <c r="BA51" i="3"/>
  <c r="BO51" i="3"/>
  <c r="BV51" i="3"/>
  <c r="BW51" i="3"/>
  <c r="AK51" i="3"/>
  <c r="BR51" i="3"/>
  <c r="AO51" i="3"/>
  <c r="BS51" i="3"/>
  <c r="CB51" i="3"/>
  <c r="BJ51" i="3"/>
  <c r="AG51" i="3"/>
  <c r="BZ51" i="3"/>
  <c r="BN51" i="3"/>
  <c r="BQ51" i="3"/>
  <c r="AY51" i="3"/>
  <c r="AU51" i="3"/>
  <c r="BH51" i="3"/>
  <c r="AV51" i="3"/>
  <c r="BG51" i="3"/>
  <c r="AI51" i="3"/>
  <c r="BB51" i="3"/>
  <c r="AT51" i="3"/>
  <c r="BL51" i="3"/>
  <c r="AN51" i="3"/>
  <c r="AZ51" i="3"/>
  <c r="BU51" i="3"/>
  <c r="BP51" i="3"/>
  <c r="AP51" i="3"/>
  <c r="AH51" i="3"/>
  <c r="BK51" i="3"/>
  <c r="BX51" i="3"/>
  <c r="AM51" i="3"/>
  <c r="CA51" i="3"/>
  <c r="BD51" i="3"/>
  <c r="AQ51" i="3"/>
  <c r="BI51" i="3"/>
  <c r="L83" i="7"/>
  <c r="AJ50" i="3"/>
  <c r="BC50" i="3"/>
  <c r="BC50" i="7" s="1"/>
  <c r="BW50" i="3"/>
  <c r="BW50" i="7" s="1"/>
  <c r="BQ50" i="3"/>
  <c r="BQ50" i="7" s="1"/>
  <c r="BL50" i="3"/>
  <c r="BL50" i="7" s="1"/>
  <c r="AV50" i="3"/>
  <c r="AV50" i="7" s="1"/>
  <c r="CC50" i="3"/>
  <c r="CC50" i="7" s="1"/>
  <c r="AL50" i="3"/>
  <c r="BX50" i="3"/>
  <c r="BX50" i="7" s="1"/>
  <c r="BT50" i="3"/>
  <c r="BT50" i="7" s="1"/>
  <c r="BN50" i="3"/>
  <c r="BN50" i="7" s="1"/>
  <c r="AS50" i="3"/>
  <c r="AS50" i="7" s="1"/>
  <c r="BE50" i="3"/>
  <c r="BE50" i="7" s="1"/>
  <c r="CD50" i="3"/>
  <c r="CD50" i="7" s="1"/>
  <c r="AR50" i="3"/>
  <c r="AR50" i="7" s="1"/>
  <c r="AZ50" i="3"/>
  <c r="AZ50" i="7" s="1"/>
  <c r="BB50" i="3"/>
  <c r="BB50" i="7" s="1"/>
  <c r="BS50" i="3"/>
  <c r="BS50" i="7" s="1"/>
  <c r="AT50" i="3"/>
  <c r="AT50" i="7" s="1"/>
  <c r="AH50" i="3"/>
  <c r="AO50" i="3"/>
  <c r="BV50" i="3"/>
  <c r="BV50" i="7" s="1"/>
  <c r="AK50" i="3"/>
  <c r="BH50" i="3"/>
  <c r="BH50" i="7" s="1"/>
  <c r="BF50" i="3"/>
  <c r="BF50" i="7" s="1"/>
  <c r="AQ50" i="3"/>
  <c r="AQ50" i="7" s="1"/>
  <c r="AP50" i="3"/>
  <c r="BG50" i="3"/>
  <c r="BG50" i="7" s="1"/>
  <c r="BP50" i="3"/>
  <c r="BP50" i="7" s="1"/>
  <c r="BU50" i="3"/>
  <c r="BU50" i="7" s="1"/>
  <c r="AU50" i="3"/>
  <c r="AU50" i="7" s="1"/>
  <c r="BO50" i="3"/>
  <c r="BO50" i="7" s="1"/>
  <c r="BJ50" i="3"/>
  <c r="BJ50" i="7" s="1"/>
  <c r="AI50" i="3"/>
  <c r="BI50" i="3"/>
  <c r="BI50" i="7" s="1"/>
  <c r="AM50" i="3"/>
  <c r="BR50" i="3"/>
  <c r="BR50" i="7" s="1"/>
  <c r="AG50" i="3"/>
  <c r="BM50" i="3"/>
  <c r="BM50" i="7" s="1"/>
  <c r="AN50" i="3"/>
  <c r="CB50" i="3"/>
  <c r="CB50" i="7" s="1"/>
  <c r="AY50" i="3"/>
  <c r="AY50" i="7" s="1"/>
  <c r="AW50" i="3"/>
  <c r="AW50" i="7" s="1"/>
  <c r="BD50" i="3"/>
  <c r="BD50" i="7" s="1"/>
  <c r="CA50" i="3"/>
  <c r="CA50" i="7" s="1"/>
  <c r="BZ50" i="3"/>
  <c r="BZ50" i="7" s="1"/>
  <c r="AX50" i="3"/>
  <c r="AX50" i="7" s="1"/>
  <c r="BA50" i="3"/>
  <c r="BA50" i="7" s="1"/>
  <c r="BK50" i="3"/>
  <c r="BK50" i="7" s="1"/>
  <c r="BY50" i="3"/>
  <c r="BY50" i="7" s="1"/>
  <c r="G46" i="7"/>
  <c r="S108" i="7" l="1"/>
  <c r="AE108" i="7"/>
  <c r="M108" i="7"/>
  <c r="Y108" i="7"/>
  <c r="X108" i="7"/>
  <c r="P108" i="7"/>
  <c r="Q108" i="7"/>
  <c r="AF108" i="7"/>
  <c r="AA108" i="7"/>
  <c r="T108" i="7"/>
  <c r="AC108" i="7"/>
  <c r="AD108" i="7"/>
  <c r="AB108" i="7"/>
  <c r="W108" i="7"/>
  <c r="R108" i="7"/>
  <c r="U108" i="7"/>
  <c r="I112" i="7"/>
  <c r="L112" i="7"/>
  <c r="L121" i="7"/>
  <c r="P121" i="7"/>
  <c r="R121" i="7"/>
  <c r="N121" i="7"/>
  <c r="AF121" i="7"/>
  <c r="W121" i="7"/>
  <c r="I121" i="7"/>
  <c r="J112" i="7"/>
  <c r="H121" i="7"/>
  <c r="G121" i="7"/>
  <c r="H112" i="7"/>
  <c r="U121" i="7"/>
  <c r="V121" i="7"/>
  <c r="AA121" i="7"/>
  <c r="O121" i="7"/>
  <c r="M121" i="7"/>
  <c r="D121" i="7"/>
  <c r="J121" i="7"/>
  <c r="F121" i="7"/>
  <c r="K112" i="7"/>
  <c r="K121" i="7"/>
  <c r="E112" i="7"/>
  <c r="Q121" i="7"/>
  <c r="T121" i="7"/>
  <c r="AD121" i="7"/>
  <c r="AC121" i="7"/>
  <c r="S121" i="7"/>
  <c r="D112" i="7"/>
  <c r="F112" i="7"/>
  <c r="G112" i="7"/>
  <c r="X121" i="7"/>
  <c r="Y121" i="7"/>
  <c r="Z121" i="7"/>
  <c r="AB121" i="7"/>
  <c r="AE121" i="7"/>
  <c r="E121" i="7"/>
  <c r="C121" i="7"/>
  <c r="C119" i="7"/>
  <c r="C112" i="7"/>
  <c r="K84" i="7"/>
  <c r="I84" i="7"/>
  <c r="F84" i="7"/>
  <c r="AH77" i="7"/>
  <c r="AH118" i="7" s="1"/>
  <c r="AH80" i="7"/>
  <c r="AH121" i="7" s="1"/>
  <c r="AG77" i="7"/>
  <c r="AG118" i="7" s="1"/>
  <c r="AG80" i="7"/>
  <c r="AG121" i="7" s="1"/>
  <c r="AK77" i="7"/>
  <c r="AK118" i="7" s="1"/>
  <c r="AK80" i="7"/>
  <c r="AK121" i="7" s="1"/>
  <c r="AM77" i="7"/>
  <c r="AM118" i="7" s="1"/>
  <c r="AM80" i="7"/>
  <c r="AM121" i="7" s="1"/>
  <c r="AJ77" i="7"/>
  <c r="AJ118" i="7" s="1"/>
  <c r="AJ80" i="7"/>
  <c r="AJ121" i="7" s="1"/>
  <c r="AN77" i="7"/>
  <c r="AN118" i="7" s="1"/>
  <c r="AN80" i="7"/>
  <c r="AN121" i="7" s="1"/>
  <c r="AP77" i="7"/>
  <c r="AP118" i="7" s="1"/>
  <c r="AP80" i="7"/>
  <c r="AP121" i="7" s="1"/>
  <c r="AO77" i="7"/>
  <c r="AO118" i="7" s="1"/>
  <c r="AO80" i="7"/>
  <c r="AO121" i="7" s="1"/>
  <c r="AI77" i="7"/>
  <c r="AI118" i="7" s="1"/>
  <c r="AI80" i="7"/>
  <c r="AI121" i="7" s="1"/>
  <c r="AL77" i="7"/>
  <c r="AL118" i="7" s="1"/>
  <c r="AL80" i="7"/>
  <c r="AL121" i="7" s="1"/>
  <c r="J84" i="7"/>
  <c r="AA71" i="7"/>
  <c r="AA112" i="7" s="1"/>
  <c r="L84" i="7"/>
  <c r="E84" i="7"/>
  <c r="D84" i="7"/>
  <c r="AG75" i="7"/>
  <c r="AG116" i="7" s="1"/>
  <c r="AG74" i="7"/>
  <c r="AG115" i="7" s="1"/>
  <c r="AK75" i="7"/>
  <c r="AK116" i="7" s="1"/>
  <c r="AK74" i="7"/>
  <c r="AK115" i="7" s="1"/>
  <c r="AM75" i="7"/>
  <c r="AM116" i="7" s="1"/>
  <c r="AM74" i="7"/>
  <c r="AM115" i="7" s="1"/>
  <c r="AJ75" i="7"/>
  <c r="AJ116" i="7" s="1"/>
  <c r="AJ74" i="7"/>
  <c r="AJ115" i="7" s="1"/>
  <c r="AN75" i="7"/>
  <c r="AN116" i="7" s="1"/>
  <c r="AN74" i="7"/>
  <c r="AN115" i="7" s="1"/>
  <c r="AP75" i="7"/>
  <c r="AP116" i="7" s="1"/>
  <c r="AP74" i="7"/>
  <c r="AP115" i="7" s="1"/>
  <c r="AO75" i="7"/>
  <c r="AO116" i="7" s="1"/>
  <c r="AO74" i="7"/>
  <c r="AO115" i="7" s="1"/>
  <c r="AI75" i="7"/>
  <c r="AI116" i="7" s="1"/>
  <c r="AI74" i="7"/>
  <c r="AI115" i="7" s="1"/>
  <c r="AL75" i="7"/>
  <c r="AL116" i="7" s="1"/>
  <c r="AL74" i="7"/>
  <c r="AL115" i="7" s="1"/>
  <c r="G84" i="7"/>
  <c r="AH75" i="7"/>
  <c r="AH116" i="7" s="1"/>
  <c r="AH74" i="7"/>
  <c r="AH115" i="7" s="1"/>
  <c r="H84" i="7"/>
  <c r="O72" i="7"/>
  <c r="O113" i="7" s="1"/>
  <c r="X72" i="7"/>
  <c r="X113" i="7" s="1"/>
  <c r="C84" i="7"/>
  <c r="T72" i="7"/>
  <c r="T113" i="7" s="1"/>
  <c r="Y72" i="7"/>
  <c r="Y113" i="7" s="1"/>
  <c r="AA72" i="7"/>
  <c r="AA113" i="7" s="1"/>
  <c r="W72" i="7"/>
  <c r="W113" i="7" s="1"/>
  <c r="AD72" i="7"/>
  <c r="AD113" i="7" s="1"/>
  <c r="S72" i="7"/>
  <c r="S113" i="7" s="1"/>
  <c r="Z72" i="7"/>
  <c r="Z113" i="7" s="1"/>
  <c r="V72" i="7"/>
  <c r="V113" i="7" s="1"/>
  <c r="Q72" i="7"/>
  <c r="Q113" i="7" s="1"/>
  <c r="AB72" i="7"/>
  <c r="AB113" i="7" s="1"/>
  <c r="AE72" i="7"/>
  <c r="AE113" i="7" s="1"/>
  <c r="AC72" i="7"/>
  <c r="AC113" i="7" s="1"/>
  <c r="R72" i="7"/>
  <c r="R113" i="7" s="1"/>
  <c r="U72" i="7"/>
  <c r="U113" i="7" s="1"/>
  <c r="M72" i="7"/>
  <c r="M113" i="7" s="1"/>
  <c r="N72" i="7"/>
  <c r="N113" i="7" s="1"/>
  <c r="Y71" i="7"/>
  <c r="Y112" i="7" s="1"/>
  <c r="AD71" i="7"/>
  <c r="AD112" i="7" s="1"/>
  <c r="W71" i="7"/>
  <c r="W112" i="7" s="1"/>
  <c r="V71" i="7"/>
  <c r="V112" i="7" s="1"/>
  <c r="O71" i="7"/>
  <c r="O112" i="7" s="1"/>
  <c r="U71" i="7"/>
  <c r="U112" i="7" s="1"/>
  <c r="N71" i="7"/>
  <c r="N112" i="7" s="1"/>
  <c r="R71" i="7"/>
  <c r="R112" i="7" s="1"/>
  <c r="S71" i="7"/>
  <c r="S112" i="7" s="1"/>
  <c r="M71" i="7"/>
  <c r="M112" i="7" s="1"/>
  <c r="AE71" i="7"/>
  <c r="AE112" i="7" s="1"/>
  <c r="P71" i="7"/>
  <c r="P112" i="7" s="1"/>
  <c r="Z71" i="7"/>
  <c r="Z112" i="7" s="1"/>
  <c r="AF71" i="7"/>
  <c r="AF112" i="7" s="1"/>
  <c r="X71" i="7"/>
  <c r="X112" i="7" s="1"/>
  <c r="Q71" i="7"/>
  <c r="Q112" i="7" s="1"/>
  <c r="AB71" i="7"/>
  <c r="AB112" i="7" s="1"/>
  <c r="T71" i="7"/>
  <c r="T112" i="7" s="1"/>
  <c r="AC71" i="7"/>
  <c r="AC112" i="7" s="1"/>
  <c r="AN47" i="3"/>
  <c r="AK47" i="3"/>
  <c r="AJ47" i="3"/>
  <c r="AI47" i="3"/>
  <c r="AO47" i="3"/>
  <c r="AL47" i="3"/>
  <c r="AM47" i="3"/>
  <c r="AG47" i="3"/>
  <c r="AN37" i="3"/>
  <c r="AI37" i="3"/>
  <c r="AP37" i="3"/>
  <c r="AH47" i="3"/>
  <c r="AP47" i="3"/>
  <c r="AO37" i="3"/>
  <c r="AK37" i="3"/>
  <c r="AL37" i="3"/>
  <c r="AM37" i="3"/>
  <c r="AG37" i="3"/>
  <c r="AH37" i="3"/>
  <c r="AJ37" i="3"/>
  <c r="AI54" i="7"/>
  <c r="AI95" i="7" s="1"/>
  <c r="AH54" i="7"/>
  <c r="AH95" i="7" s="1"/>
  <c r="AO54" i="7"/>
  <c r="AO95" i="7" s="1"/>
  <c r="AJ54" i="7"/>
  <c r="AJ95" i="7" s="1"/>
  <c r="AG54" i="7"/>
  <c r="AG95" i="7" s="1"/>
  <c r="AP54" i="7"/>
  <c r="AP95" i="7" s="1"/>
  <c r="AN54" i="7"/>
  <c r="AN95" i="7" s="1"/>
  <c r="AM54" i="7"/>
  <c r="AM95" i="7" s="1"/>
  <c r="AK54" i="7"/>
  <c r="AK95" i="7" s="1"/>
  <c r="AL54" i="7"/>
  <c r="AL95" i="7" s="1"/>
  <c r="BB70" i="7"/>
  <c r="AM46" i="3"/>
  <c r="AL46" i="3"/>
  <c r="AI46" i="3"/>
  <c r="AO46" i="3"/>
  <c r="AJ46" i="3"/>
  <c r="AG46" i="3"/>
  <c r="AP46" i="3"/>
  <c r="AK46" i="3"/>
  <c r="AN46" i="3"/>
  <c r="AH46" i="3"/>
  <c r="AP36" i="3"/>
  <c r="AI36" i="3"/>
  <c r="AL36" i="3"/>
  <c r="AN36" i="3"/>
  <c r="AJ36" i="3"/>
  <c r="AO36" i="3"/>
  <c r="AK36" i="3"/>
  <c r="AM36" i="3"/>
  <c r="AH36" i="3"/>
  <c r="AG36" i="3"/>
  <c r="Z83" i="7"/>
  <c r="X83" i="7"/>
  <c r="X99" i="7"/>
  <c r="W83" i="7"/>
  <c r="W103" i="7"/>
  <c r="AB83" i="7"/>
  <c r="AB97" i="7"/>
  <c r="AE83" i="7"/>
  <c r="AE106" i="7"/>
  <c r="AA83" i="7"/>
  <c r="AD83" i="7"/>
  <c r="AC83" i="7"/>
  <c r="Y83" i="7"/>
  <c r="AK59" i="7"/>
  <c r="AK100" i="7" s="1"/>
  <c r="AK67" i="7"/>
  <c r="AK108" i="7" s="1"/>
  <c r="AK53" i="7"/>
  <c r="AK94" i="7" s="1"/>
  <c r="AP53" i="7"/>
  <c r="AP94" i="7" s="1"/>
  <c r="AP67" i="7"/>
  <c r="AP108" i="7" s="1"/>
  <c r="AP59" i="7"/>
  <c r="AP100" i="7" s="1"/>
  <c r="AN50" i="7"/>
  <c r="AN51" i="7"/>
  <c r="AN92" i="7" s="1"/>
  <c r="AN52" i="7"/>
  <c r="AN93" i="7" s="1"/>
  <c r="AN63" i="7"/>
  <c r="AN104" i="7" s="1"/>
  <c r="AN58" i="7"/>
  <c r="AN99" i="7" s="1"/>
  <c r="AN62" i="7"/>
  <c r="AN103" i="7" s="1"/>
  <c r="AN56" i="7"/>
  <c r="AN97" i="7" s="1"/>
  <c r="AN65" i="7"/>
  <c r="AN106" i="7" s="1"/>
  <c r="AN66" i="7"/>
  <c r="AN107" i="7" s="1"/>
  <c r="AN57" i="7"/>
  <c r="AN98" i="7" s="1"/>
  <c r="AN64" i="7"/>
  <c r="AN105" i="7" s="1"/>
  <c r="AL50" i="7"/>
  <c r="AL52" i="7"/>
  <c r="AL93" i="7" s="1"/>
  <c r="AL56" i="7"/>
  <c r="AL97" i="7" s="1"/>
  <c r="AL64" i="7"/>
  <c r="AL105" i="7" s="1"/>
  <c r="AL66" i="7"/>
  <c r="AL107" i="7" s="1"/>
  <c r="AL51" i="7"/>
  <c r="AL92" i="7" s="1"/>
  <c r="AL63" i="7"/>
  <c r="AL104" i="7" s="1"/>
  <c r="AL62" i="7"/>
  <c r="AL103" i="7" s="1"/>
  <c r="AL57" i="7"/>
  <c r="AL98" i="7" s="1"/>
  <c r="AL58" i="7"/>
  <c r="AL99" i="7" s="1"/>
  <c r="AL65" i="7"/>
  <c r="AL106" i="7" s="1"/>
  <c r="AG53" i="7"/>
  <c r="AG94" i="7" s="1"/>
  <c r="AG67" i="7"/>
  <c r="AG108" i="7" s="1"/>
  <c r="AG59" i="7"/>
  <c r="AG100" i="7" s="1"/>
  <c r="AK50" i="7"/>
  <c r="AK52" i="7"/>
  <c r="AK93" i="7" s="1"/>
  <c r="AK51" i="7"/>
  <c r="AK92" i="7" s="1"/>
  <c r="AK57" i="7"/>
  <c r="AK98" i="7" s="1"/>
  <c r="AK65" i="7"/>
  <c r="AK106" i="7" s="1"/>
  <c r="AK66" i="7"/>
  <c r="AK107" i="7" s="1"/>
  <c r="AK58" i="7"/>
  <c r="AK99" i="7" s="1"/>
  <c r="AK62" i="7"/>
  <c r="AK103" i="7" s="1"/>
  <c r="AK56" i="7"/>
  <c r="AK97" i="7" s="1"/>
  <c r="AK64" i="7"/>
  <c r="AK105" i="7" s="1"/>
  <c r="AK63" i="7"/>
  <c r="AK104" i="7" s="1"/>
  <c r="AI50" i="7"/>
  <c r="AI52" i="7"/>
  <c r="AI93" i="7" s="1"/>
  <c r="AI51" i="7"/>
  <c r="AI92" i="7" s="1"/>
  <c r="AI57" i="7"/>
  <c r="AI98" i="7" s="1"/>
  <c r="AI62" i="7"/>
  <c r="AI103" i="7" s="1"/>
  <c r="AI58" i="7"/>
  <c r="AI99" i="7" s="1"/>
  <c r="AI66" i="7"/>
  <c r="AI107" i="7" s="1"/>
  <c r="AI65" i="7"/>
  <c r="AI106" i="7" s="1"/>
  <c r="AI64" i="7"/>
  <c r="AI105" i="7" s="1"/>
  <c r="AI63" i="7"/>
  <c r="AI104" i="7" s="1"/>
  <c r="AI56" i="7"/>
  <c r="AI97" i="7" s="1"/>
  <c r="AO50" i="7"/>
  <c r="AO51" i="7"/>
  <c r="AO92" i="7" s="1"/>
  <c r="AO63" i="7"/>
  <c r="AO104" i="7" s="1"/>
  <c r="AO65" i="7"/>
  <c r="AO106" i="7" s="1"/>
  <c r="AO52" i="7"/>
  <c r="AO93" i="7" s="1"/>
  <c r="AO57" i="7"/>
  <c r="AO98" i="7" s="1"/>
  <c r="AO64" i="7"/>
  <c r="AO105" i="7" s="1"/>
  <c r="AO66" i="7"/>
  <c r="AO107" i="7" s="1"/>
  <c r="AO62" i="7"/>
  <c r="AO103" i="7" s="1"/>
  <c r="AO58" i="7"/>
  <c r="AO99" i="7" s="1"/>
  <c r="AO56" i="7"/>
  <c r="AO97" i="7" s="1"/>
  <c r="AM59" i="7"/>
  <c r="AM100" i="7" s="1"/>
  <c r="AM67" i="7"/>
  <c r="AM108" i="7" s="1"/>
  <c r="AM53" i="7"/>
  <c r="AM94" i="7" s="1"/>
  <c r="AN67" i="7"/>
  <c r="AN108" i="7" s="1"/>
  <c r="AN59" i="7"/>
  <c r="AN100" i="7" s="1"/>
  <c r="AN53" i="7"/>
  <c r="AN94" i="7" s="1"/>
  <c r="AL53" i="7"/>
  <c r="AL94" i="7" s="1"/>
  <c r="AL67" i="7"/>
  <c r="AL108" i="7" s="1"/>
  <c r="AL59" i="7"/>
  <c r="AL100" i="7" s="1"/>
  <c r="AM50" i="7"/>
  <c r="AM51" i="7"/>
  <c r="AM92" i="7" s="1"/>
  <c r="AM52" i="7"/>
  <c r="AM93" i="7" s="1"/>
  <c r="AM57" i="7"/>
  <c r="AM98" i="7" s="1"/>
  <c r="AM65" i="7"/>
  <c r="AM106" i="7" s="1"/>
  <c r="AM64" i="7"/>
  <c r="AM105" i="7" s="1"/>
  <c r="AM63" i="7"/>
  <c r="AM104" i="7" s="1"/>
  <c r="AM66" i="7"/>
  <c r="AM107" i="7" s="1"/>
  <c r="AM62" i="7"/>
  <c r="AM103" i="7" s="1"/>
  <c r="AM56" i="7"/>
  <c r="AM97" i="7" s="1"/>
  <c r="AM58" i="7"/>
  <c r="AM99" i="7" s="1"/>
  <c r="AH51" i="7"/>
  <c r="AH92" i="7" s="1"/>
  <c r="AH52" i="7"/>
  <c r="AH93" i="7" s="1"/>
  <c r="AH62" i="7"/>
  <c r="AH103" i="7" s="1"/>
  <c r="AH65" i="7"/>
  <c r="AH106" i="7" s="1"/>
  <c r="AH57" i="7"/>
  <c r="AH98" i="7" s="1"/>
  <c r="AH64" i="7"/>
  <c r="AH105" i="7" s="1"/>
  <c r="AH63" i="7"/>
  <c r="AH104" i="7" s="1"/>
  <c r="AH66" i="7"/>
  <c r="AH107" i="7" s="1"/>
  <c r="AH56" i="7"/>
  <c r="AH97" i="7" s="1"/>
  <c r="AH58" i="7"/>
  <c r="AH99" i="7" s="1"/>
  <c r="AO53" i="7"/>
  <c r="AO94" i="7" s="1"/>
  <c r="AO67" i="7"/>
  <c r="AO108" i="7" s="1"/>
  <c r="AO59" i="7"/>
  <c r="AO100" i="7" s="1"/>
  <c r="AG51" i="7"/>
  <c r="AG92" i="7" s="1"/>
  <c r="AG63" i="7"/>
  <c r="AG104" i="7" s="1"/>
  <c r="AG65" i="7"/>
  <c r="AG106" i="7" s="1"/>
  <c r="AG52" i="7"/>
  <c r="AG93" i="7" s="1"/>
  <c r="AG57" i="7"/>
  <c r="AG98" i="7" s="1"/>
  <c r="AG64" i="7"/>
  <c r="AG105" i="7" s="1"/>
  <c r="AG66" i="7"/>
  <c r="AG107" i="7" s="1"/>
  <c r="AG62" i="7"/>
  <c r="AG103" i="7" s="1"/>
  <c r="AG58" i="7"/>
  <c r="AG99" i="7" s="1"/>
  <c r="AG56" i="7"/>
  <c r="AG97" i="7" s="1"/>
  <c r="AP50" i="7"/>
  <c r="AP51" i="7"/>
  <c r="AP92" i="7" s="1"/>
  <c r="AP52" i="7"/>
  <c r="AP93" i="7" s="1"/>
  <c r="AP57" i="7"/>
  <c r="AP98" i="7" s="1"/>
  <c r="AP63" i="7"/>
  <c r="AP104" i="7" s="1"/>
  <c r="AP66" i="7"/>
  <c r="AP107" i="7" s="1"/>
  <c r="AP64" i="7"/>
  <c r="AP105" i="7" s="1"/>
  <c r="AP65" i="7"/>
  <c r="AP106" i="7" s="1"/>
  <c r="AP62" i="7"/>
  <c r="AP103" i="7" s="1"/>
  <c r="AP56" i="7"/>
  <c r="AP97" i="7" s="1"/>
  <c r="AP58" i="7"/>
  <c r="AP99" i="7" s="1"/>
  <c r="AJ53" i="7"/>
  <c r="AJ94" i="7" s="1"/>
  <c r="AJ59" i="7"/>
  <c r="AJ100" i="7" s="1"/>
  <c r="AJ67" i="7"/>
  <c r="AJ108" i="7" s="1"/>
  <c r="AH59" i="7"/>
  <c r="AH100" i="7" s="1"/>
  <c r="AH67" i="7"/>
  <c r="AH108" i="7" s="1"/>
  <c r="AH53" i="7"/>
  <c r="AH94" i="7" s="1"/>
  <c r="AJ50" i="7"/>
  <c r="AJ52" i="7"/>
  <c r="AJ93" i="7" s="1"/>
  <c r="AJ62" i="7"/>
  <c r="AJ103" i="7" s="1"/>
  <c r="AJ64" i="7"/>
  <c r="AJ105" i="7" s="1"/>
  <c r="AJ51" i="7"/>
  <c r="AJ92" i="7" s="1"/>
  <c r="AJ58" i="7"/>
  <c r="AJ99" i="7" s="1"/>
  <c r="AJ66" i="7"/>
  <c r="AJ107" i="7" s="1"/>
  <c r="AJ56" i="7"/>
  <c r="AJ97" i="7" s="1"/>
  <c r="AJ63" i="7"/>
  <c r="AJ104" i="7" s="1"/>
  <c r="AJ57" i="7"/>
  <c r="AJ98" i="7" s="1"/>
  <c r="AJ65" i="7"/>
  <c r="AJ106" i="7" s="1"/>
  <c r="AI53" i="7"/>
  <c r="AI94" i="7" s="1"/>
  <c r="AI67" i="7"/>
  <c r="AI108" i="7" s="1"/>
  <c r="AI59" i="7"/>
  <c r="AI100" i="7" s="1"/>
  <c r="P83" i="7"/>
  <c r="U83" i="7"/>
  <c r="R83" i="7"/>
  <c r="S83" i="7"/>
  <c r="V83" i="7"/>
  <c r="M83" i="7"/>
  <c r="Q83" i="7"/>
  <c r="N83" i="7"/>
  <c r="O83" i="7"/>
  <c r="T83" i="7"/>
  <c r="CB70" i="7"/>
  <c r="BP70" i="7"/>
  <c r="BV70" i="7"/>
  <c r="AY70" i="7"/>
  <c r="BT70" i="7"/>
  <c r="AT70" i="7"/>
  <c r="AS70" i="7"/>
  <c r="AU70" i="7"/>
  <c r="BZ70" i="7"/>
  <c r="BO70" i="7"/>
  <c r="BF70" i="7"/>
  <c r="BE70" i="7"/>
  <c r="BY70" i="7"/>
  <c r="BD70" i="7"/>
  <c r="BH70" i="7"/>
  <c r="BI70" i="7"/>
  <c r="BU70" i="7"/>
  <c r="BX70" i="7"/>
  <c r="BW70" i="7"/>
  <c r="BG70" i="7"/>
  <c r="CD70" i="7"/>
  <c r="BS70" i="7"/>
  <c r="BJ70" i="7"/>
  <c r="BL70" i="7"/>
  <c r="AZ70" i="7"/>
  <c r="AW70" i="7"/>
  <c r="AV70" i="7"/>
  <c r="BM70" i="7"/>
  <c r="BC70" i="7"/>
  <c r="BR70" i="7"/>
  <c r="BK70" i="7"/>
  <c r="BA70" i="7"/>
  <c r="BN70" i="7"/>
  <c r="CC70" i="7"/>
  <c r="AQ70" i="7"/>
  <c r="CA70" i="7"/>
  <c r="AX70" i="7"/>
  <c r="BQ70" i="7"/>
  <c r="AR70" i="7"/>
  <c r="BK83" i="7"/>
  <c r="CA83" i="7"/>
  <c r="CB83" i="7"/>
  <c r="BR83" i="7"/>
  <c r="BJ83" i="7"/>
  <c r="BP83" i="7"/>
  <c r="BF83" i="7"/>
  <c r="BS83" i="7"/>
  <c r="CD83" i="7"/>
  <c r="BT83" i="7"/>
  <c r="BC83" i="7"/>
  <c r="BA83" i="7"/>
  <c r="BD83" i="7"/>
  <c r="BO83" i="7"/>
  <c r="BG83" i="7"/>
  <c r="BH83" i="7"/>
  <c r="AF83" i="7"/>
  <c r="BB83" i="7"/>
  <c r="BE83" i="7"/>
  <c r="BX83" i="7"/>
  <c r="BL83" i="7"/>
  <c r="AX83" i="7"/>
  <c r="AW83" i="7"/>
  <c r="BM83" i="7"/>
  <c r="BI83" i="7"/>
  <c r="AU83" i="7"/>
  <c r="AZ83" i="7"/>
  <c r="AS83" i="7"/>
  <c r="BQ83" i="7"/>
  <c r="BY83" i="7"/>
  <c r="BZ83" i="7"/>
  <c r="AY83" i="7"/>
  <c r="BU83" i="7"/>
  <c r="AQ83" i="7"/>
  <c r="BV83" i="7"/>
  <c r="AT83" i="7"/>
  <c r="AR83" i="7"/>
  <c r="BN83" i="7"/>
  <c r="CC83" i="7"/>
  <c r="BW83" i="7"/>
  <c r="AV83" i="7"/>
  <c r="AA84" i="7" l="1"/>
  <c r="AE84" i="7"/>
  <c r="U84" i="7"/>
  <c r="AF84" i="7"/>
  <c r="AA125" i="7"/>
  <c r="AB84" i="7"/>
  <c r="T84" i="7"/>
  <c r="AD84" i="7"/>
  <c r="W84" i="7"/>
  <c r="Y84" i="7"/>
  <c r="N84" i="7"/>
  <c r="AG72" i="7"/>
  <c r="AG113" i="7" s="1"/>
  <c r="N125" i="7"/>
  <c r="X84" i="7"/>
  <c r="AI72" i="7"/>
  <c r="AI113" i="7" s="1"/>
  <c r="S84" i="7"/>
  <c r="AH72" i="7"/>
  <c r="AH113" i="7" s="1"/>
  <c r="AP72" i="7"/>
  <c r="AP113" i="7" s="1"/>
  <c r="Z84" i="7"/>
  <c r="Y125" i="7"/>
  <c r="V84" i="7"/>
  <c r="AL72" i="7"/>
  <c r="AL113" i="7" s="1"/>
  <c r="AK72" i="7"/>
  <c r="AK113" i="7" s="1"/>
  <c r="M84" i="7"/>
  <c r="O84" i="7"/>
  <c r="AM72" i="7"/>
  <c r="AM113" i="7" s="1"/>
  <c r="AN72" i="7"/>
  <c r="AN113" i="7" s="1"/>
  <c r="AO72" i="7"/>
  <c r="AO113" i="7" s="1"/>
  <c r="R84" i="7"/>
  <c r="AJ72" i="7"/>
  <c r="AJ113" i="7" s="1"/>
  <c r="P84" i="7"/>
  <c r="R125" i="7"/>
  <c r="V125" i="7"/>
  <c r="Q84" i="7"/>
  <c r="M125" i="7"/>
  <c r="AE125" i="7"/>
  <c r="AC84" i="7"/>
  <c r="Z125" i="7"/>
  <c r="AG71" i="7"/>
  <c r="AG112" i="7" s="1"/>
  <c r="AI71" i="7"/>
  <c r="AI112" i="7" s="1"/>
  <c r="AH71" i="7"/>
  <c r="AH112" i="7" s="1"/>
  <c r="AP71" i="7"/>
  <c r="AP112" i="7" s="1"/>
  <c r="AM71" i="7"/>
  <c r="AM112" i="7" s="1"/>
  <c r="AL71" i="7"/>
  <c r="AL112" i="7" s="1"/>
  <c r="AK71" i="7"/>
  <c r="AK112" i="7" s="1"/>
  <c r="AO71" i="7"/>
  <c r="AO112" i="7" s="1"/>
  <c r="AB125" i="7"/>
  <c r="AJ71" i="7"/>
  <c r="AJ112" i="7" s="1"/>
  <c r="AN71" i="7"/>
  <c r="AN112" i="7" s="1"/>
  <c r="C125" i="7"/>
  <c r="W124" i="7"/>
  <c r="AA124" i="7"/>
  <c r="AJ83" i="7"/>
  <c r="AM83" i="7"/>
  <c r="AO83" i="7"/>
  <c r="AN83" i="7"/>
  <c r="AI83" i="7"/>
  <c r="AH83" i="7"/>
  <c r="AG83" i="7"/>
  <c r="AK83" i="7"/>
  <c r="AL83" i="7"/>
  <c r="AP83" i="7"/>
  <c r="O125" i="7"/>
  <c r="H125" i="7"/>
  <c r="L125" i="7"/>
  <c r="I125" i="7"/>
  <c r="G125" i="7"/>
  <c r="E125" i="7"/>
  <c r="Q125" i="7"/>
  <c r="F125" i="7"/>
  <c r="K125" i="7"/>
  <c r="P125" i="7"/>
  <c r="U125" i="7"/>
  <c r="T125" i="7"/>
  <c r="D125" i="7"/>
  <c r="J125" i="7"/>
  <c r="S125" i="7"/>
  <c r="Q124" i="7"/>
  <c r="E124" i="7"/>
  <c r="J124" i="7"/>
  <c r="O124" i="7"/>
  <c r="H124" i="7"/>
  <c r="M124" i="7"/>
  <c r="AE124" i="7"/>
  <c r="N124" i="7"/>
  <c r="L124" i="7"/>
  <c r="I124" i="7"/>
  <c r="CA124" i="7"/>
  <c r="Z124" i="7"/>
  <c r="S124" i="7"/>
  <c r="Y124" i="7"/>
  <c r="P124" i="7"/>
  <c r="R124" i="7"/>
  <c r="G124" i="7"/>
  <c r="K124" i="7"/>
  <c r="AD124" i="7"/>
  <c r="D124" i="7"/>
  <c r="AC124" i="7"/>
  <c r="AB124" i="7"/>
  <c r="F124" i="7"/>
  <c r="V124" i="7"/>
  <c r="T124" i="7"/>
  <c r="U124" i="7"/>
  <c r="X124" i="7"/>
  <c r="W125" i="7"/>
  <c r="X125" i="7"/>
  <c r="C124" i="7"/>
  <c r="BI84" i="7"/>
  <c r="BT84" i="7"/>
  <c r="CC124" i="7"/>
  <c r="CD124" i="7"/>
  <c r="AK124" i="7"/>
  <c r="AO124" i="7"/>
  <c r="AU124" i="7"/>
  <c r="BN124" i="7"/>
  <c r="BM84" i="7"/>
  <c r="AQ84" i="7"/>
  <c r="BY84" i="7"/>
  <c r="AV84" i="7"/>
  <c r="BE84" i="7"/>
  <c r="BT124" i="7"/>
  <c r="BX84" i="7"/>
  <c r="BT125" i="7"/>
  <c r="AT84" i="7"/>
  <c r="BU84" i="7"/>
  <c r="BG84" i="7"/>
  <c r="BJ84" i="7"/>
  <c r="BZ84" i="7"/>
  <c r="AZ84" i="7"/>
  <c r="AY84" i="7"/>
  <c r="AU84" i="7"/>
  <c r="BZ125" i="7"/>
  <c r="BL124" i="7"/>
  <c r="AU125" i="7"/>
  <c r="AY125" i="7"/>
  <c r="BO124" i="7"/>
  <c r="BK84" i="7"/>
  <c r="BO84" i="7"/>
  <c r="AG124" i="7"/>
  <c r="BY125" i="7"/>
  <c r="AJ124" i="7"/>
  <c r="BP84" i="7"/>
  <c r="AX84" i="7"/>
  <c r="BF84" i="7"/>
  <c r="BB124" i="7"/>
  <c r="BP124" i="7"/>
  <c r="BG125" i="7"/>
  <c r="BV84" i="7"/>
  <c r="AS84" i="7"/>
  <c r="AS124" i="7"/>
  <c r="BZ124" i="7"/>
  <c r="CB84" i="7"/>
  <c r="BA84" i="7"/>
  <c r="BD84" i="7"/>
  <c r="AT124" i="7"/>
  <c r="BY124" i="7"/>
  <c r="BI125" i="7"/>
  <c r="BU125" i="7"/>
  <c r="BK124" i="7"/>
  <c r="AX125" i="7"/>
  <c r="BH84" i="7"/>
  <c r="BI124" i="7"/>
  <c r="BH124" i="7"/>
  <c r="BX125" i="7"/>
  <c r="BJ125" i="7"/>
  <c r="AQ125" i="7"/>
  <c r="BW125" i="7"/>
  <c r="BQ84" i="7"/>
  <c r="BS84" i="7"/>
  <c r="CD84" i="7"/>
  <c r="AR84" i="7"/>
  <c r="BW84" i="7"/>
  <c r="BR84" i="7"/>
  <c r="BE124" i="7"/>
  <c r="BG124" i="7"/>
  <c r="BJ124" i="7"/>
  <c r="AZ124" i="7"/>
  <c r="AL124" i="7"/>
  <c r="AV124" i="7"/>
  <c r="BU124" i="7"/>
  <c r="BA125" i="7"/>
  <c r="AZ125" i="7"/>
  <c r="BW124" i="7"/>
  <c r="BM124" i="7"/>
  <c r="AF124" i="7"/>
  <c r="AI124" i="7"/>
  <c r="BF124" i="7"/>
  <c r="BV124" i="7"/>
  <c r="AW124" i="7"/>
  <c r="BQ124" i="7"/>
  <c r="BC124" i="7"/>
  <c r="BR124" i="7"/>
  <c r="BL84" i="7"/>
  <c r="AN124" i="7"/>
  <c r="CB124" i="7"/>
  <c r="AR124" i="7"/>
  <c r="AH124" i="7"/>
  <c r="AW84" i="7"/>
  <c r="BC84" i="7"/>
  <c r="BM125" i="7"/>
  <c r="AQ124" i="7"/>
  <c r="AX124" i="7"/>
  <c r="BX124" i="7"/>
  <c r="BB84" i="7"/>
  <c r="CC84" i="7"/>
  <c r="AW125" i="7"/>
  <c r="AP124" i="7"/>
  <c r="AV125" i="7"/>
  <c r="AF125" i="7"/>
  <c r="BD124" i="7"/>
  <c r="AM124" i="7"/>
  <c r="BN84" i="7"/>
  <c r="BN125" i="7"/>
  <c r="BQ125" i="7"/>
  <c r="AY124" i="7"/>
  <c r="BA124" i="7"/>
  <c r="BS124" i="7"/>
  <c r="BK125" i="7"/>
  <c r="CA84" i="7"/>
  <c r="CC125" i="7"/>
  <c r="AD125" i="7"/>
  <c r="BH125" i="7"/>
  <c r="AC125" i="7"/>
  <c r="AR125" i="7"/>
  <c r="BB125" i="7"/>
  <c r="BD125" i="7"/>
  <c r="BR125" i="7"/>
  <c r="CD125" i="7"/>
  <c r="BS125" i="7"/>
  <c r="CA125" i="7"/>
  <c r="BO125" i="7"/>
  <c r="AS125" i="7"/>
  <c r="AT125" i="7"/>
  <c r="BE125" i="7"/>
  <c r="BL125" i="7"/>
  <c r="BP125" i="7"/>
  <c r="BV125" i="7"/>
  <c r="BC125" i="7"/>
  <c r="BF125" i="7"/>
  <c r="CB125" i="7"/>
  <c r="AI84" i="7" l="1"/>
  <c r="AJ84" i="7"/>
  <c r="AH84" i="7"/>
  <c r="AN84" i="7"/>
  <c r="AM84" i="7"/>
  <c r="AO84" i="7"/>
  <c r="AM125" i="7"/>
  <c r="AN125" i="7"/>
  <c r="AP84" i="7"/>
  <c r="AL84" i="7"/>
  <c r="AG84" i="7"/>
  <c r="AK84" i="7"/>
  <c r="AJ125" i="7"/>
  <c r="AO125" i="7"/>
  <c r="AH125" i="7"/>
  <c r="AP125" i="7"/>
  <c r="AI125" i="7"/>
  <c r="AG125" i="7"/>
  <c r="AL125" i="7"/>
  <c r="AK125" i="7"/>
  <c r="G86" i="7"/>
  <c r="G127" i="7"/>
  <c r="G87" i="7" l="1"/>
  <c r="C87" i="7"/>
  <c r="C86" i="7"/>
  <c r="C128" i="7"/>
  <c r="D30" i="2" s="1"/>
  <c r="C125" i="2" s="1"/>
  <c r="C127" i="7"/>
  <c r="C30" i="2" s="1"/>
  <c r="C176" i="2" s="1"/>
  <c r="G128" i="7"/>
  <c r="C162" i="2" l="1"/>
  <c r="C141" i="2"/>
  <c r="C190" i="2"/>
  <c r="C155" i="2"/>
  <c r="C110" i="2"/>
  <c r="C169" i="2"/>
  <c r="C148" i="2"/>
  <c r="C18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tc={D9DF0F41-2BE7-40F3-803A-BD3F4D8647B6}</author>
    <author>tc={10707388-1D4D-FA42-9E3A-6A7E442D957E}</author>
  </authors>
  <commentList>
    <comment ref="B1" authorId="0" shapeId="0" xr:uid="{00000000-0006-0000-0B00-000001000000}">
      <text>
        <t>[Threaded comment]
Your version of Excel allows you to read this threaded comment; however, any edits to it will get removed if the file is opened in a newer version of Excel. Learn more: https://go.microsoft.com/fwlink/?linkid=870924
Comment:
    User enters pessimistic and optimistic figures. Extrapolates disaster CB based on pessimism/optimism value in "main parameters" section.
Result: one value per year, based on user´s pessimism entry</t>
      </text>
    </comment>
    <comment ref="B63" authorId="1" shapeId="0" xr:uid="{10707388-1D4D-FA42-9E3A-6A7E442D957E}">
      <text>
        <t>[Threaded comment]
Your version of Excel allows you to read this threaded comment; however, any edits to it will get removed if the file is opened in a newer version of Excel. Learn more: https://go.microsoft.com/fwlink/?linkid=870924
Comment:
    Formulas not included in guidance note</t>
      </text>
    </comment>
  </commentList>
</comments>
</file>

<file path=xl/sharedStrings.xml><?xml version="1.0" encoding="utf-8"?>
<sst xmlns="http://schemas.openxmlformats.org/spreadsheetml/2006/main" count="1136" uniqueCount="244">
  <si>
    <t xml:space="preserve">Flow of costs </t>
  </si>
  <si>
    <t>Flow of benefits</t>
  </si>
  <si>
    <t>Project start date</t>
  </si>
  <si>
    <t>Year</t>
  </si>
  <si>
    <t>Baseline discounted benefits</t>
  </si>
  <si>
    <t>Project end date</t>
  </si>
  <si>
    <t>Discount rate</t>
  </si>
  <si>
    <t>Category one (e.g., financial)</t>
  </si>
  <si>
    <t>NPV</t>
  </si>
  <si>
    <t>Baseline NPV</t>
  </si>
  <si>
    <t>Expected change in quantity produced (e.g., corn yield)</t>
  </si>
  <si>
    <t>Expected change in price of supply (e.g., unit corn price)</t>
  </si>
  <si>
    <t>Expected change in operational or production costs</t>
  </si>
  <si>
    <t>SIMULATION</t>
  </si>
  <si>
    <t>Natural disasters</t>
  </si>
  <si>
    <t>Once every 2 years</t>
  </si>
  <si>
    <t>Category two (e.g., saved time)</t>
  </si>
  <si>
    <t>Category three (health)</t>
  </si>
  <si>
    <t xml:space="preserve">Additional out-of-system impacts </t>
  </si>
  <si>
    <t>Once every 10 years</t>
  </si>
  <si>
    <t>Once every 100 years</t>
  </si>
  <si>
    <t>Once every 1000 years</t>
  </si>
  <si>
    <t>Return period</t>
  </si>
  <si>
    <t>Baseline BC ratio</t>
  </si>
  <si>
    <t>CAPEX</t>
  </si>
  <si>
    <t>OPEX</t>
  </si>
  <si>
    <t>Other (e.g. health)</t>
  </si>
  <si>
    <t>Discounted cost</t>
  </si>
  <si>
    <t>Discounted benefits</t>
  </si>
  <si>
    <t>BCR</t>
  </si>
  <si>
    <t>climate pessimism</t>
  </si>
  <si>
    <t>baseline pessimism</t>
  </si>
  <si>
    <t>Quantity</t>
  </si>
  <si>
    <t>Price</t>
  </si>
  <si>
    <t>Costs</t>
  </si>
  <si>
    <t>Change in extreme event frequency</t>
  </si>
  <si>
    <t xml:space="preserve"> NPV</t>
  </si>
  <si>
    <t xml:space="preserve"> BCR</t>
  </si>
  <si>
    <t>Once every 50 years</t>
  </si>
  <si>
    <t>Calculation:</t>
  </si>
  <si>
    <t>Level of climate impact on quantities (0 - 100%)</t>
  </si>
  <si>
    <t>Level of climate impact on prices (0 - 100%)</t>
  </si>
  <si>
    <t>Level of climate impact on costs (0 - 100%)</t>
  </si>
  <si>
    <t>Calculates one weighted value per year based on selected "level of climate impact" in "Input_Parameters"</t>
  </si>
  <si>
    <t>Extrapolates data above for each ear.  Calculates "frequency" based on "Return period".</t>
  </si>
  <si>
    <t>Input: All from "Input_Parameters"</t>
  </si>
  <si>
    <t>Input: All this sheet (table above)</t>
  </si>
  <si>
    <t>Expected annual figures based on "frequencies"</t>
  </si>
  <si>
    <t xml:space="preserve">ExpectedShockOutofSystemLoss: Expected additional out-of-system impacts </t>
  </si>
  <si>
    <t>Probability of occurence (in %)</t>
  </si>
  <si>
    <t>Average conditions adjusted NPV</t>
  </si>
  <si>
    <t>Average conditions BC ratio</t>
  </si>
  <si>
    <t>Magnitude of extreme event impacts (0 - 100%)</t>
  </si>
  <si>
    <t>Future change in extreme event frequency (0 - 100%)</t>
  </si>
  <si>
    <t>Magnitude of extreme event impacts</t>
  </si>
  <si>
    <t>No/low impact</t>
  </si>
  <si>
    <t>High impact</t>
  </si>
  <si>
    <t>Climate impact scenario:</t>
  </si>
  <si>
    <t>Weak intensity level (Once every 2 years)</t>
  </si>
  <si>
    <t>Moderate intensity level (Once every 10 years)</t>
  </si>
  <si>
    <t>Strong intensity level (Once every 100 years)</t>
  </si>
  <si>
    <t>Extreme intensity level (Once every 1000 years)</t>
  </si>
  <si>
    <t>Guidance: For guidance on how to estimate the required input please see "Guidance Note" chapter xy</t>
  </si>
  <si>
    <t xml:space="preserve">Please fill all green fields </t>
  </si>
  <si>
    <t>Expected change in quantity produced (e.g., corn yield), in %</t>
  </si>
  <si>
    <t>Expected change in price/value of supply (e.g., unit corn price), in %</t>
  </si>
  <si>
    <t>Expected change in operational or production costs, in %</t>
  </si>
  <si>
    <t>Return period (to calculate probability of occurrence), in years</t>
  </si>
  <si>
    <t>Impact on quantity produced, in % of yearly output</t>
  </si>
  <si>
    <t>Repair/Reconstruction cost (CAPEX), in absolute amount/monetary unit</t>
  </si>
  <si>
    <t>Additional out-of-system impacts, in absolute amount/monetary unit</t>
  </si>
  <si>
    <t>Climate risks input parameters</t>
  </si>
  <si>
    <t>Inputs needed to calculate climate change impacts on project's costs and benefits</t>
  </si>
  <si>
    <t>Baseline scenario</t>
  </si>
  <si>
    <t>OPTIMISTIC BASELINE SCENARIO:</t>
  </si>
  <si>
    <t>PESSIMISTIC BASELINE SCENARIO:</t>
  </si>
  <si>
    <t>Optimistic baseline NPV</t>
  </si>
  <si>
    <t>CALCULATION: NPV and BCR of baseline pessimistic scenario</t>
  </si>
  <si>
    <t>CALCULATION: NPV and BCR of baseline optimistic scenario</t>
  </si>
  <si>
    <t>Optimistic baseline BCR</t>
  </si>
  <si>
    <t>Pessimistic baseline NPV</t>
  </si>
  <si>
    <t>Pessimistic baseline BCR</t>
  </si>
  <si>
    <t>Baseline discounted costs</t>
  </si>
  <si>
    <t>Inputs needed from the former CBA analysis which does not include climate impact aspects</t>
  </si>
  <si>
    <t>Main parameters and results</t>
  </si>
  <si>
    <t xml:space="preserve">Two functions of this sheet: 
(1) Decide on unacceptable NPV in the range of possible future
(2) Identify "switching" scenario </t>
  </si>
  <si>
    <t>Parameters to change climate impact (0%=no/low impact, 100%=high impact):</t>
  </si>
  <si>
    <t>Parameter to change CBA baseline (0%=optimistic, 100%=pessimistic):</t>
  </si>
  <si>
    <t>Level of climate impact: All climate parameters (0 - 100%)</t>
  </si>
  <si>
    <t>Level of pessimism on baseline (0 -100%)</t>
  </si>
  <si>
    <t>CALCULATION: Sensitivity analysis</t>
  </si>
  <si>
    <t>CBR</t>
  </si>
  <si>
    <t>CALCULATION: NPV and BCR for different levels of climate impact and baseline pessimism</t>
  </si>
  <si>
    <t>All climate impacts</t>
  </si>
  <si>
    <t>RESULT: Change in average climate conditions for parameters set above</t>
  </si>
  <si>
    <t xml:space="preserve">RESULT: Natural disaster estimates for parameters set above </t>
  </si>
  <si>
    <t>INPUT: Change main parameters of analysis</t>
  </si>
  <si>
    <r>
      <t xml:space="preserve">Baseline results </t>
    </r>
    <r>
      <rPr>
        <sz val="11"/>
        <color theme="1"/>
        <rFont val="Calibri"/>
        <family val="2"/>
        <scheme val="minor"/>
      </rPr>
      <t>(without climate impact)</t>
    </r>
  </si>
  <si>
    <t>All climate risks adjusted NPV</t>
  </si>
  <si>
    <t>All climate risks adjusted BC ratio</t>
  </si>
  <si>
    <t>All climate risks adjusted results</t>
  </si>
  <si>
    <t>RESULT: NPV and BCR for parameters set above</t>
  </si>
  <si>
    <t>RESULT: Graphs for parameters set above</t>
  </si>
  <si>
    <t>Please don't change the following background calculations:</t>
  </si>
  <si>
    <t>Level of climate impact</t>
  </si>
  <si>
    <t>Baseline pessimism</t>
  </si>
  <si>
    <t>CALCULATION: Addition of natural disasters</t>
  </si>
  <si>
    <t>Average conditions discounted benefits</t>
  </si>
  <si>
    <t>All climate risks discounted benefits</t>
  </si>
  <si>
    <t>Average conditions discounted costs</t>
  </si>
  <si>
    <t>All climate risks discounted costs</t>
  </si>
  <si>
    <t xml:space="preserve">CALCULATION: Addition of changes in average conditions </t>
  </si>
  <si>
    <t>CALCULATION: Baseline (no climate impacts)</t>
  </si>
  <si>
    <t>Expected flows for parameters set in "Parameters_Results"</t>
  </si>
  <si>
    <t>INPUT: Optimistic baseline scenario results from former CBA (no climate impact)</t>
  </si>
  <si>
    <t>INPUT: Pessimistic baseline scenario results from former CBA (no climate impact)</t>
  </si>
  <si>
    <r>
      <rPr>
        <i/>
        <sz val="11"/>
        <rFont val="Calibri"/>
        <family val="2"/>
        <scheme val="minor"/>
      </rPr>
      <t>Guidance:</t>
    </r>
    <r>
      <rPr>
        <b/>
        <sz val="11"/>
        <rFont val="Calibri"/>
        <family val="2"/>
        <scheme val="minor"/>
      </rPr>
      <t xml:space="preserve">
1. Step: Decision point -</t>
    </r>
    <r>
      <rPr>
        <sz val="11"/>
        <rFont val="Calibri"/>
        <family val="2"/>
        <scheme val="minor"/>
      </rPr>
      <t xml:space="preserve"> Is the project viable in the high impact climate and pessimistic baseline scenario? 
Actions:
- Set 'All climate parameters' and 'Baseline level of pessimism' at 100% (red cells)
- Decide if NPV and BCR for 'All climate risk adjusted results' is above threshold (</t>
    </r>
    <r>
      <rPr>
        <b/>
        <sz val="11"/>
        <rFont val="Calibri"/>
        <family val="2"/>
        <scheme val="minor"/>
      </rPr>
      <t>if yes, no further actions required</t>
    </r>
    <r>
      <rPr>
        <sz val="11"/>
        <rFont val="Calibri"/>
        <family val="2"/>
        <scheme val="minor"/>
      </rPr>
      <t xml:space="preserve">, if no -&gt; proceed to step 2)
</t>
    </r>
    <r>
      <rPr>
        <b/>
        <sz val="11"/>
        <rFont val="Calibri"/>
        <family val="2"/>
        <scheme val="minor"/>
      </rPr>
      <t xml:space="preserve">2. Step: Identify climate switching scenario - </t>
    </r>
    <r>
      <rPr>
        <sz val="11"/>
        <rFont val="Calibri"/>
        <family val="2"/>
        <scheme val="minor"/>
      </rPr>
      <t xml:space="preserve">Identify what level of climate impact would be needed to make the project fail (NPV or BCR below threshold) at a given level of baseline pessimism?
</t>
    </r>
    <r>
      <rPr>
        <sz val="11"/>
        <color theme="1"/>
        <rFont val="Calibri"/>
        <family val="2"/>
        <scheme val="minor"/>
      </rPr>
      <t>- Set 'Level of pessimism on baseline' at a certain value (e.g. 50%)
- Identify approximate level of climate impact by looking at the NPV or BCR result graphs below
- Change "All climate parameters" value until you have found the 'switching value' (the level of climate impact which leads to a NPV/BCR below threshold)
- Look at the result boxes below which show your input parameters for this switching value. -&gt; Continue with steps xy of gudiance</t>
    </r>
  </si>
  <si>
    <t xml:space="preserve">Weak intensity level </t>
  </si>
  <si>
    <t xml:space="preserve">Moderate intensity level </t>
  </si>
  <si>
    <t xml:space="preserve">Strong intensity level </t>
  </si>
  <si>
    <t xml:space="preserve">Extreme intensity level </t>
  </si>
  <si>
    <r>
      <t xml:space="preserve">INPUT (Step 2a): Estimates to assess the economic impacts of </t>
    </r>
    <r>
      <rPr>
        <b/>
        <u/>
        <sz val="11"/>
        <color theme="1"/>
        <rFont val="Calibri"/>
        <family val="2"/>
        <scheme val="minor"/>
      </rPr>
      <t>changes in average conditions</t>
    </r>
  </si>
  <si>
    <t>INPUT (Step 1): Baseline scenario (no climate impact)</t>
  </si>
  <si>
    <t xml:space="preserve">Guidance: 
- Team has to assess the impacts of extreme events, for various probabilities of occurrence (or return periods). If the team wants only 2 or 3 intensity levels, then they can start from the most extreme (at the bottom) and fill the various levels going up, puting zero impacts for the residual ones. 
- Impacts of extreme events are in three metrics: impact of project outputs (%), repair/reconstruction costs (monetary), and additional out-of-system impacts (monetary). For guidance on how to estimate impacts, please see "Guidance Note" chapter xy
- Return periods (yellow cells) are pre-selected, but can be modified </t>
  </si>
  <si>
    <t xml:space="preserve"> </t>
  </si>
  <si>
    <t>Climate impact scenario :</t>
  </si>
  <si>
    <t xml:space="preserve">Guidance : Follow the same instructions as the previous box for another natural disaster that you would like to include in your analysis </t>
  </si>
  <si>
    <t>Guidance: Follow the same instructions as the first box for another natural disaster that you would like to include in your analysis</t>
  </si>
  <si>
    <r>
      <t xml:space="preserve">INPUT (Step 2b i): Estimates to assess the economic impacts of </t>
    </r>
    <r>
      <rPr>
        <b/>
        <u/>
        <sz val="11"/>
        <color theme="1"/>
        <rFont val="Calibri"/>
        <family val="2"/>
        <scheme val="minor"/>
      </rPr>
      <t>natural disasters</t>
    </r>
    <r>
      <rPr>
        <b/>
        <sz val="11"/>
        <color theme="1"/>
        <rFont val="Calibri"/>
        <family val="2"/>
        <scheme val="minor"/>
      </rPr>
      <t xml:space="preserve"> </t>
    </r>
    <r>
      <rPr>
        <u/>
        <sz val="11"/>
        <color theme="1"/>
        <rFont val="Calibri"/>
        <family val="2"/>
        <scheme val="minor"/>
      </rPr>
      <t>in the current context</t>
    </r>
  </si>
  <si>
    <r>
      <t xml:space="preserve">INPUT (Step 2b ii): Estimates to assess the economic impacts of </t>
    </r>
    <r>
      <rPr>
        <b/>
        <u/>
        <sz val="11"/>
        <color theme="1"/>
        <rFont val="Calibri"/>
        <family val="2"/>
        <scheme val="minor"/>
      </rPr>
      <t>natural disasters</t>
    </r>
    <r>
      <rPr>
        <b/>
        <sz val="11"/>
        <color theme="1"/>
        <rFont val="Calibri"/>
        <family val="2"/>
        <scheme val="minor"/>
      </rPr>
      <t xml:space="preserve"> </t>
    </r>
    <r>
      <rPr>
        <u/>
        <sz val="11"/>
        <color theme="1"/>
        <rFont val="Calibri"/>
        <family val="2"/>
        <scheme val="minor"/>
      </rPr>
      <t>in the current context</t>
    </r>
  </si>
  <si>
    <r>
      <t xml:space="preserve">INPUT (Step 2b iii): Estimates to assess the economic impacts of </t>
    </r>
    <r>
      <rPr>
        <b/>
        <u/>
        <sz val="11"/>
        <color theme="1"/>
        <rFont val="Calibri"/>
        <family val="2"/>
        <scheme val="minor"/>
      </rPr>
      <t>natural disasters</t>
    </r>
    <r>
      <rPr>
        <b/>
        <sz val="11"/>
        <color theme="1"/>
        <rFont val="Calibri"/>
        <family val="2"/>
        <scheme val="minor"/>
      </rPr>
      <t xml:space="preserve"> </t>
    </r>
    <r>
      <rPr>
        <u/>
        <sz val="11"/>
        <color theme="1"/>
        <rFont val="Calibri"/>
        <family val="2"/>
        <scheme val="minor"/>
      </rPr>
      <t>in the current context</t>
    </r>
  </si>
  <si>
    <t>INPUT (Step 2c i) : Estimates to assess how the frequency of disastes is likely to change</t>
  </si>
  <si>
    <t>INPUT (Step 2c iii): Estimates to assess how the frequency of disasters is likely to change</t>
  </si>
  <si>
    <r>
      <t xml:space="preserve">Guidance: 
- Team has to assess how the probabilities of occurrence (or return periods) may change with climate change, in an optimistic and a pessimistic case </t>
    </r>
    <r>
      <rPr>
        <b/>
        <sz val="11"/>
        <color theme="1"/>
        <rFont val="Calibri"/>
        <family val="2"/>
        <scheme val="minor"/>
      </rPr>
      <t>(corresponding to natural disaster mentioned in box 2b i )</t>
    </r>
    <r>
      <rPr>
        <i/>
        <sz val="11"/>
        <color theme="1"/>
        <rFont val="Calibri"/>
        <family val="2"/>
        <scheme val="minor"/>
      </rPr>
      <t xml:space="preserve">
- For guidance on how to estimate these changes, please see "Guidance Note" chapter xy</t>
    </r>
  </si>
  <si>
    <r>
      <t>Guidance: 
- Team has to assess how the probabilities of occurrence (or return periods) may change with climate change, in an optimistic and a pessimistic case (</t>
    </r>
    <r>
      <rPr>
        <b/>
        <sz val="11"/>
        <color theme="1"/>
        <rFont val="Calibri"/>
        <family val="2"/>
        <scheme val="minor"/>
      </rPr>
      <t>corresponding to natural disaster mentioned in box 2b iii)</t>
    </r>
    <r>
      <rPr>
        <i/>
        <sz val="11"/>
        <color theme="1"/>
        <rFont val="Calibri"/>
        <family val="2"/>
        <scheme val="minor"/>
      </rPr>
      <t xml:space="preserve">
- For guidance on how to estimate these changes, please see "Guidance Note" chapter xy</t>
    </r>
  </si>
  <si>
    <t>Calculation: (2bi)</t>
  </si>
  <si>
    <t xml:space="preserve">Once every 2 years </t>
  </si>
  <si>
    <t xml:space="preserve">Once every 10 years </t>
  </si>
  <si>
    <t xml:space="preserve">Once every 100 years </t>
  </si>
  <si>
    <t xml:space="preserve">Once every 1000 years </t>
  </si>
  <si>
    <t xml:space="preserve">Natural Disasters </t>
  </si>
  <si>
    <t>Calculation (2b ii)</t>
  </si>
  <si>
    <t>Calculation: (2biii)</t>
  </si>
  <si>
    <t xml:space="preserve">Climate Impact Scenario </t>
  </si>
  <si>
    <t xml:space="preserve">Weak Intensity Level </t>
  </si>
  <si>
    <t>Return period (to calB54:B72culate probability of occurrence), in years</t>
  </si>
  <si>
    <t>INPUT (Step 2c ii) : Estimates to assess how the frequency of disastes is likely to change</t>
  </si>
  <si>
    <t>Guidance: 
- Team has to assess how the probabilities of occurrence (or return periods) may change with climate change, in an optimistic and a pessimistic case (corresponding to natural disaster mentioned in box 2b i )
- For guidance on how to estimate these changes, please see "Guidance Note" chapter xy</t>
  </si>
  <si>
    <t>Calculation: (2bii)</t>
  </si>
  <si>
    <t>Irrigation solutions in the dry corridor</t>
  </si>
  <si>
    <t>CAPEX Reservoir (irrigation system)</t>
  </si>
  <si>
    <t>CAPEX Irrigation system</t>
  </si>
  <si>
    <t>O&amp;M (irrigation system)</t>
  </si>
  <si>
    <t>Water supply and sanitation solutions in the dry corridor</t>
  </si>
  <si>
    <t>CAPEX Reservoir (WASH)</t>
  </si>
  <si>
    <t>CAPEX WS systems</t>
  </si>
  <si>
    <t>CAPEX San Solutions</t>
  </si>
  <si>
    <t>O&amp;M cost(WASH)</t>
  </si>
  <si>
    <t>JCV, inc Water supply, water for irrigation, and hydropower</t>
  </si>
  <si>
    <t>Invest. cost, Flap Gates JCV Dam</t>
  </si>
  <si>
    <t>Invest. cost, CWTP + Mains</t>
  </si>
  <si>
    <t>Invest. cost, Tidal/weir barrier</t>
  </si>
  <si>
    <t>Invest. cost, service network</t>
  </si>
  <si>
    <t>Invest. cost, new irrigated lands</t>
  </si>
  <si>
    <t>O&amp;M (JCV)</t>
  </si>
  <si>
    <t>Other</t>
  </si>
  <si>
    <t>Crop benefit through SIAS</t>
  </si>
  <si>
    <t>Benefit of water and sanitation consumption</t>
  </si>
  <si>
    <t>Benefits1 - from Water Supply</t>
  </si>
  <si>
    <t>Benefits2 - from new irrigated lands</t>
  </si>
  <si>
    <t>Benefits3 - from increase E-prod</t>
  </si>
  <si>
    <t>Benefits3 - from increase E-prod (economic price)</t>
  </si>
  <si>
    <t>Disaster 1 -Drought</t>
  </si>
  <si>
    <t>Maíz</t>
  </si>
  <si>
    <t>Frijol</t>
  </si>
  <si>
    <t>Yuca</t>
  </si>
  <si>
    <t>Plátano</t>
  </si>
  <si>
    <t>Chile dulce</t>
  </si>
  <si>
    <t>Pepino</t>
  </si>
  <si>
    <t>Benefits1 - from Water Supply (JCV)</t>
  </si>
  <si>
    <t>Once every 20 years</t>
  </si>
  <si>
    <t>Repair/Reconstruction cost (OPEX), %</t>
  </si>
  <si>
    <t>Disaster 2 - Flooding</t>
  </si>
  <si>
    <t>O&amp;M without SIAS</t>
  </si>
  <si>
    <t>O&amp;M without WSS</t>
  </si>
  <si>
    <t>CAPEX Reservoir (WSS)</t>
  </si>
  <si>
    <t>O&amp;M cost(WSS)</t>
  </si>
  <si>
    <t>O&amp;M without JCV improvement</t>
  </si>
  <si>
    <t>Benefit without SIAS</t>
  </si>
  <si>
    <t>Benefit without WSS solutions</t>
  </si>
  <si>
    <t>Benefit without JCV improvement</t>
  </si>
  <si>
    <t>OPEX (SIAS)</t>
  </si>
  <si>
    <t>OPEX (WSS)</t>
  </si>
  <si>
    <t>OPEX (JCV)</t>
  </si>
  <si>
    <r>
      <rPr>
        <b/>
        <sz val="11"/>
        <color theme="1"/>
        <rFont val="Calibri"/>
        <family val="2"/>
        <scheme val="minor"/>
      </rPr>
      <t>NOTE:</t>
    </r>
    <r>
      <rPr>
        <sz val="11"/>
        <color theme="1"/>
        <rFont val="Calibri"/>
        <family val="2"/>
        <scheme val="minor"/>
      </rPr>
      <t xml:space="preserve"> All row headings with underline are the costs and benefits in the "without project" scenario.</t>
    </r>
  </si>
  <si>
    <t>Baseline discounted costs (net)</t>
  </si>
  <si>
    <t>Baseline discounted benefits (net)</t>
  </si>
  <si>
    <t>All costs and benefits are in millions of USD</t>
  </si>
  <si>
    <t>Flow of net costs CAPEX</t>
  </si>
  <si>
    <t>Flow of net costs OPEX</t>
  </si>
  <si>
    <t>Net benefits Optimistic Case</t>
  </si>
  <si>
    <t>Net benefits Pessimistic Case</t>
  </si>
  <si>
    <r>
      <t xml:space="preserve">Benefit </t>
    </r>
    <r>
      <rPr>
        <b/>
        <u/>
        <sz val="11"/>
        <color theme="1"/>
        <rFont val="Calibri"/>
        <family val="2"/>
        <scheme val="minor"/>
      </rPr>
      <t>without</t>
    </r>
    <r>
      <rPr>
        <u/>
        <sz val="11"/>
        <color theme="1"/>
        <rFont val="Calibri"/>
        <family val="2"/>
        <scheme val="minor"/>
      </rPr>
      <t xml:space="preserve"> WSS</t>
    </r>
  </si>
  <si>
    <r>
      <t xml:space="preserve">Benefit </t>
    </r>
    <r>
      <rPr>
        <b/>
        <u/>
        <sz val="11"/>
        <color theme="1"/>
        <rFont val="Calibri"/>
        <family val="2"/>
        <scheme val="minor"/>
      </rPr>
      <t>without</t>
    </r>
    <r>
      <rPr>
        <u/>
        <sz val="11"/>
        <color theme="1"/>
        <rFont val="Calibri"/>
        <family val="2"/>
        <scheme val="minor"/>
      </rPr>
      <t xml:space="preserve"> JCV</t>
    </r>
  </si>
  <si>
    <t>Water (shadow price)</t>
  </si>
  <si>
    <r>
      <t xml:space="preserve">OPEX </t>
    </r>
    <r>
      <rPr>
        <b/>
        <u/>
        <sz val="11"/>
        <color theme="1"/>
        <rFont val="Calibri"/>
        <family val="2"/>
        <scheme val="minor"/>
      </rPr>
      <t>without</t>
    </r>
    <r>
      <rPr>
        <u/>
        <sz val="11"/>
        <color theme="1"/>
        <rFont val="Calibri"/>
        <family val="2"/>
        <scheme val="minor"/>
      </rPr>
      <t xml:space="preserve"> SIAS</t>
    </r>
  </si>
  <si>
    <r>
      <t xml:space="preserve">OPEX </t>
    </r>
    <r>
      <rPr>
        <b/>
        <u/>
        <sz val="11"/>
        <color theme="1"/>
        <rFont val="Calibri"/>
        <family val="2"/>
        <scheme val="minor"/>
      </rPr>
      <t>without</t>
    </r>
    <r>
      <rPr>
        <u/>
        <sz val="11"/>
        <color theme="1"/>
        <rFont val="Calibri"/>
        <family val="2"/>
        <scheme val="minor"/>
      </rPr>
      <t xml:space="preserve"> WSS</t>
    </r>
  </si>
  <si>
    <r>
      <t xml:space="preserve">OPEX </t>
    </r>
    <r>
      <rPr>
        <b/>
        <u/>
        <sz val="11"/>
        <color theme="1"/>
        <rFont val="Calibri"/>
        <family val="2"/>
        <scheme val="minor"/>
      </rPr>
      <t>without</t>
    </r>
    <r>
      <rPr>
        <u/>
        <sz val="11"/>
        <color theme="1"/>
        <rFont val="Calibri"/>
        <family val="2"/>
        <scheme val="minor"/>
      </rPr>
      <t xml:space="preserve"> JCV</t>
    </r>
  </si>
  <si>
    <r>
      <t xml:space="preserve">Impact on quantity of crops produced, in % of yearly output; </t>
    </r>
    <r>
      <rPr>
        <b/>
        <sz val="11"/>
        <color theme="1"/>
        <rFont val="Calibri"/>
        <family val="2"/>
        <scheme val="minor"/>
      </rPr>
      <t>with</t>
    </r>
    <r>
      <rPr>
        <sz val="11"/>
        <color theme="1"/>
        <rFont val="Calibri"/>
        <family val="2"/>
        <scheme val="minor"/>
      </rPr>
      <t xml:space="preserve"> project</t>
    </r>
  </si>
  <si>
    <r>
      <t xml:space="preserve">Impact on quantity of water produced, in % of yearly output; </t>
    </r>
    <r>
      <rPr>
        <b/>
        <sz val="11"/>
        <color theme="1"/>
        <rFont val="Calibri"/>
        <family val="2"/>
        <scheme val="minor"/>
      </rPr>
      <t>with</t>
    </r>
    <r>
      <rPr>
        <sz val="11"/>
        <color theme="1"/>
        <rFont val="Calibri"/>
        <family val="2"/>
        <scheme val="minor"/>
      </rPr>
      <t xml:space="preserve"> project</t>
    </r>
  </si>
  <si>
    <r>
      <t xml:space="preserve">Impact on quantity of hydroelectricity produced, in %; </t>
    </r>
    <r>
      <rPr>
        <b/>
        <sz val="11"/>
        <color theme="1"/>
        <rFont val="Calibri"/>
        <family val="2"/>
        <scheme val="minor"/>
      </rPr>
      <t>with project</t>
    </r>
  </si>
  <si>
    <r>
      <t xml:space="preserve">Impact on quantity of crops produced, in % of yearly output; </t>
    </r>
    <r>
      <rPr>
        <b/>
        <u/>
        <sz val="11"/>
        <color theme="1"/>
        <rFont val="Calibri"/>
        <family val="2"/>
        <scheme val="minor"/>
      </rPr>
      <t>without</t>
    </r>
    <r>
      <rPr>
        <u/>
        <sz val="11"/>
        <color theme="1"/>
        <rFont val="Calibri"/>
        <family val="2"/>
        <scheme val="minor"/>
      </rPr>
      <t xml:space="preserve"> project</t>
    </r>
  </si>
  <si>
    <r>
      <t xml:space="preserve">Impact on quantity of water produced, in % of yearly output; </t>
    </r>
    <r>
      <rPr>
        <b/>
        <u/>
        <sz val="11"/>
        <color theme="1"/>
        <rFont val="Calibri"/>
        <family val="2"/>
        <scheme val="minor"/>
      </rPr>
      <t>without</t>
    </r>
    <r>
      <rPr>
        <u/>
        <sz val="11"/>
        <color theme="1"/>
        <rFont val="Calibri"/>
        <family val="2"/>
        <scheme val="minor"/>
      </rPr>
      <t xml:space="preserve"> project</t>
    </r>
  </si>
  <si>
    <r>
      <t xml:space="preserve">Weighted average for crops </t>
    </r>
    <r>
      <rPr>
        <b/>
        <sz val="11"/>
        <color theme="1"/>
        <rFont val="Calibri"/>
        <family val="2"/>
        <scheme val="minor"/>
      </rPr>
      <t>with</t>
    </r>
  </si>
  <si>
    <r>
      <t xml:space="preserve">Weighted average for crops </t>
    </r>
    <r>
      <rPr>
        <b/>
        <u/>
        <sz val="11"/>
        <color theme="1"/>
        <rFont val="Calibri"/>
        <family val="2"/>
        <scheme val="minor"/>
      </rPr>
      <t>without</t>
    </r>
  </si>
  <si>
    <t>Disaster 3 - Tropical Storms</t>
  </si>
  <si>
    <r>
      <t xml:space="preserve">Repair/Reconstruction cost (OPEX) </t>
    </r>
    <r>
      <rPr>
        <b/>
        <sz val="11"/>
        <color theme="1"/>
        <rFont val="Calibri"/>
        <family val="2"/>
        <scheme val="minor"/>
      </rPr>
      <t>with</t>
    </r>
    <r>
      <rPr>
        <sz val="11"/>
        <color theme="1"/>
        <rFont val="Calibri"/>
        <family val="2"/>
        <scheme val="minor"/>
      </rPr>
      <t xml:space="preserve"> project, %</t>
    </r>
  </si>
  <si>
    <r>
      <t xml:space="preserve">Repair/Reconstruction cost (OPEX) </t>
    </r>
    <r>
      <rPr>
        <b/>
        <u/>
        <sz val="11"/>
        <color theme="1"/>
        <rFont val="Calibri"/>
        <family val="2"/>
        <scheme val="minor"/>
      </rPr>
      <t>without</t>
    </r>
    <r>
      <rPr>
        <u/>
        <sz val="11"/>
        <color theme="1"/>
        <rFont val="Calibri"/>
        <family val="2"/>
        <scheme val="minor"/>
      </rPr>
      <t xml:space="preserve"> project, %</t>
    </r>
  </si>
  <si>
    <r>
      <t xml:space="preserve">Repair/Reconstruction cost (OPEX) </t>
    </r>
    <r>
      <rPr>
        <b/>
        <u/>
        <sz val="11"/>
        <color theme="1"/>
        <rFont val="Calibri"/>
        <family val="2"/>
        <scheme val="minor"/>
      </rPr>
      <t>without</t>
    </r>
    <r>
      <rPr>
        <u/>
        <sz val="11"/>
        <color theme="1"/>
        <rFont val="Calibri"/>
        <family val="2"/>
        <scheme val="minor"/>
      </rPr>
      <t xml:space="preserve"> SIAS, %</t>
    </r>
  </si>
  <si>
    <r>
      <t xml:space="preserve">Repair/Reconstruction cost (OPEX) </t>
    </r>
    <r>
      <rPr>
        <b/>
        <u/>
        <sz val="11"/>
        <color theme="1"/>
        <rFont val="Calibri"/>
        <family val="2"/>
        <scheme val="minor"/>
      </rPr>
      <t>without</t>
    </r>
    <r>
      <rPr>
        <u/>
        <sz val="11"/>
        <color theme="1"/>
        <rFont val="Calibri"/>
        <family val="2"/>
        <scheme val="minor"/>
      </rPr>
      <t xml:space="preserve"> WSS, %</t>
    </r>
  </si>
  <si>
    <r>
      <t xml:space="preserve">Repair/Reconstruction cost (OPEX) </t>
    </r>
    <r>
      <rPr>
        <b/>
        <u/>
        <sz val="11"/>
        <color theme="1"/>
        <rFont val="Calibri"/>
        <family val="2"/>
        <scheme val="minor"/>
      </rPr>
      <t>without</t>
    </r>
    <r>
      <rPr>
        <u/>
        <sz val="11"/>
        <color theme="1"/>
        <rFont val="Calibri"/>
        <family val="2"/>
        <scheme val="minor"/>
      </rPr>
      <t xml:space="preserve"> JCV improvement, %</t>
    </r>
  </si>
  <si>
    <r>
      <t xml:space="preserve">Repair/Reconstruction cost (OPEX) for SIAS </t>
    </r>
    <r>
      <rPr>
        <b/>
        <sz val="11"/>
        <color theme="1"/>
        <rFont val="Calibri"/>
        <family val="2"/>
        <scheme val="minor"/>
      </rPr>
      <t>with</t>
    </r>
    <r>
      <rPr>
        <sz val="11"/>
        <color theme="1"/>
        <rFont val="Calibri"/>
        <family val="2"/>
        <scheme val="minor"/>
      </rPr>
      <t xml:space="preserve"> project, $</t>
    </r>
  </si>
  <si>
    <r>
      <t xml:space="preserve">Repair/Reconstruction cost (OPEX) for WSS </t>
    </r>
    <r>
      <rPr>
        <b/>
        <sz val="11"/>
        <color theme="1"/>
        <rFont val="Calibri"/>
        <family val="2"/>
        <scheme val="minor"/>
      </rPr>
      <t>with</t>
    </r>
    <r>
      <rPr>
        <sz val="11"/>
        <color theme="1"/>
        <rFont val="Calibri"/>
        <family val="2"/>
        <scheme val="minor"/>
      </rPr>
      <t xml:space="preserve"> project, $</t>
    </r>
  </si>
  <si>
    <r>
      <t xml:space="preserve">Repair/Reconstruction cost (OPEX) for JCV </t>
    </r>
    <r>
      <rPr>
        <b/>
        <sz val="11"/>
        <color theme="1"/>
        <rFont val="Calibri"/>
        <family val="2"/>
        <scheme val="minor"/>
      </rPr>
      <t>with</t>
    </r>
    <r>
      <rPr>
        <sz val="11"/>
        <color theme="1"/>
        <rFont val="Calibri"/>
        <family val="2"/>
        <scheme val="minor"/>
      </rPr>
      <t xml:space="preserve"> project, $</t>
    </r>
  </si>
  <si>
    <r>
      <t xml:space="preserve">ExpectedShockServiceLoss (Crops) </t>
    </r>
    <r>
      <rPr>
        <b/>
        <sz val="11"/>
        <color theme="1"/>
        <rFont val="Calibri"/>
        <family val="2"/>
        <scheme val="minor"/>
      </rPr>
      <t xml:space="preserve">without </t>
    </r>
    <r>
      <rPr>
        <sz val="11"/>
        <color theme="1"/>
        <rFont val="Calibri"/>
        <family val="2"/>
        <scheme val="minor"/>
      </rPr>
      <t>project %</t>
    </r>
  </si>
  <si>
    <r>
      <t xml:space="preserve">ExpectedShockServiceLoss (Crops) </t>
    </r>
    <r>
      <rPr>
        <b/>
        <sz val="11"/>
        <color theme="1"/>
        <rFont val="Calibri"/>
        <family val="2"/>
        <scheme val="minor"/>
      </rPr>
      <t xml:space="preserve">with </t>
    </r>
    <r>
      <rPr>
        <sz val="11"/>
        <color theme="1"/>
        <rFont val="Calibri"/>
        <family val="2"/>
        <scheme val="minor"/>
      </rPr>
      <t>project %</t>
    </r>
  </si>
  <si>
    <r>
      <t xml:space="preserve">ExpectedShockServiceLoss (water) </t>
    </r>
    <r>
      <rPr>
        <b/>
        <sz val="11"/>
        <color theme="1"/>
        <rFont val="Calibri"/>
        <family val="2"/>
        <scheme val="minor"/>
      </rPr>
      <t xml:space="preserve">with </t>
    </r>
    <r>
      <rPr>
        <sz val="11"/>
        <color theme="1"/>
        <rFont val="Calibri"/>
        <family val="2"/>
        <scheme val="minor"/>
      </rPr>
      <t>project %</t>
    </r>
  </si>
  <si>
    <r>
      <t xml:space="preserve">ExpectedShockServiceLoss (water) </t>
    </r>
    <r>
      <rPr>
        <b/>
        <sz val="11"/>
        <color theme="1"/>
        <rFont val="Calibri"/>
        <family val="2"/>
        <scheme val="minor"/>
      </rPr>
      <t xml:space="preserve">without </t>
    </r>
    <r>
      <rPr>
        <sz val="11"/>
        <color theme="1"/>
        <rFont val="Calibri"/>
        <family val="2"/>
        <scheme val="minor"/>
      </rPr>
      <t>project %</t>
    </r>
  </si>
  <si>
    <r>
      <t xml:space="preserve">ExpectedShockServiceLoss (hydroelectricity) </t>
    </r>
    <r>
      <rPr>
        <b/>
        <sz val="11"/>
        <color theme="1"/>
        <rFont val="Calibri"/>
        <family val="2"/>
        <scheme val="minor"/>
      </rPr>
      <t xml:space="preserve">with </t>
    </r>
    <r>
      <rPr>
        <sz val="11"/>
        <color theme="1"/>
        <rFont val="Calibri"/>
        <family val="2"/>
        <scheme val="minor"/>
      </rPr>
      <t>project %</t>
    </r>
  </si>
  <si>
    <r>
      <t xml:space="preserve">ExpectedRepair/Reconstruction cost (OPEX) </t>
    </r>
    <r>
      <rPr>
        <b/>
        <sz val="11"/>
        <color theme="1"/>
        <rFont val="Calibri"/>
        <family val="2"/>
        <scheme val="minor"/>
      </rPr>
      <t>with</t>
    </r>
    <r>
      <rPr>
        <sz val="11"/>
        <color theme="1"/>
        <rFont val="Calibri"/>
        <family val="2"/>
        <scheme val="minor"/>
      </rPr>
      <t xml:space="preserve"> project, %</t>
    </r>
  </si>
  <si>
    <r>
      <t xml:space="preserve">ExpectedRepair/Reconstruction cost (OPEX) </t>
    </r>
    <r>
      <rPr>
        <b/>
        <u/>
        <sz val="11"/>
        <color theme="1"/>
        <rFont val="Calibri"/>
        <family val="2"/>
        <scheme val="minor"/>
      </rPr>
      <t>without</t>
    </r>
    <r>
      <rPr>
        <u/>
        <sz val="11"/>
        <color theme="1"/>
        <rFont val="Calibri"/>
        <family val="2"/>
        <scheme val="minor"/>
      </rPr>
      <t xml:space="preserve"> project, %</t>
    </r>
  </si>
  <si>
    <t>OVERVIEW of the Risk Stress Test (RiST) tool</t>
  </si>
  <si>
    <t>Purpose</t>
  </si>
  <si>
    <t>RiST provides a simple approach to test a project's resilience to climate change and natural disasters based on its economic analysis. Although uncertainty around climate futures is too large to provide a precise estimate of climate impacts over a project's lifetime, this "stress test" can help to improve understanding of possible impacts, enhance preparation and project design, as well as inform decision-makers.</t>
  </si>
  <si>
    <t>How RiST works</t>
  </si>
  <si>
    <t>The analysis estimates climate and disaster impacts on the cost and benefit flows of a project’s net present value (NPV). The methodology accounts for: (i) changes in average climate conditions, (ii) impacts from natural disasters, and (iii) changes in the frequency of disasters. The results of this analysis should be considered as a stress test of project robustness: If the NPV or a project’s benefit cost ration (BCR) fall below a certain threshold (e.g. NPV&lt;0 or BCR&lt;1), due to the additional impact of climate and disasters, project teams can modify the project to include risk management measures where necessary, and report to stakeholders on how risks were considered.</t>
  </si>
  <si>
    <t>Excel-Sheet Navigation</t>
  </si>
  <si>
    <t>Color Guide</t>
  </si>
  <si>
    <t>Inputs: Light green cells/sheets indicate inputs needed from users</t>
  </si>
  <si>
    <t>Calculation: Light orange cells/sheets indicate model calculations</t>
  </si>
  <si>
    <t xml:space="preserve">Result: Grey/blue represents parameters and results </t>
  </si>
  <si>
    <t>Guidance: Beige indicates further guidance</t>
  </si>
  <si>
    <t>Disclaimer</t>
  </si>
  <si>
    <r>
      <t>The Risk Stress Testing Methodology (</t>
    </r>
    <r>
      <rPr>
        <u/>
        <sz val="11"/>
        <color theme="4"/>
        <rFont val="Calibri"/>
        <family val="2"/>
        <scheme val="minor"/>
      </rPr>
      <t>http://hdl.handle.net/10986/35751</t>
    </r>
    <r>
      <rPr>
        <sz val="11"/>
        <color theme="1"/>
        <rFont val="Calibri"/>
        <family val="2"/>
        <scheme val="minor"/>
      </rPr>
      <t>) and associated RiST Tool can help identify potential climate and disaster risks to a project and inform decision makers on project robustness. However, findings, interpretations, and conclusions derived from applying this Methodology or Tool should not be attributed to the World Bank, its affiliated institutions, the Executive Directors of the World Bank or the governments they represent. Use of this tool is at the user's own risk and under no circumstances shall the World Bank be liable for any loss, damage, liability, or expense incurred or suffered which is claimed to result from the use of this Methodology/Tool.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</si>
</sst>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0%"/>
    <numFmt numFmtId="166" formatCode="0.0"/>
    <numFmt numFmtId="167" formatCode="0.0000000"/>
    <numFmt numFmtId="168" formatCode="0.000%"/>
    <numFmt numFmtId="169" formatCode="0.000"/>
    <numFmt numFmtId="170" formatCode="0.00000"/>
  </numFmts>
  <fonts count="25">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b/>
      <i/>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b/>
      <sz val="18"/>
      <color theme="1"/>
      <name val="Calibri"/>
      <family val="2"/>
      <scheme val="minor"/>
    </font>
    <font>
      <b/>
      <sz val="18"/>
      <name val="Calibri"/>
      <family val="2"/>
      <scheme val="minor"/>
    </font>
    <font>
      <i/>
      <sz val="11"/>
      <name val="Calibri"/>
      <family val="2"/>
      <scheme val="minor"/>
    </font>
    <font>
      <sz val="11"/>
      <color theme="0" tint="-0.499984740745262"/>
      <name val="Calibri"/>
      <family val="2"/>
      <scheme val="minor"/>
    </font>
    <font>
      <u/>
      <sz val="11"/>
      <color theme="1"/>
      <name val="Calibri"/>
      <family val="2"/>
      <scheme val="minor"/>
    </font>
    <font>
      <i/>
      <sz val="12"/>
      <color theme="1"/>
      <name val="Calibri (Body)"/>
    </font>
    <font>
      <b/>
      <sz val="11"/>
      <color theme="1"/>
      <name val="Calibri (Body)"/>
    </font>
    <font>
      <sz val="11"/>
      <color rgb="FF000000"/>
      <name val="Calibri"/>
      <family val="2"/>
      <scheme val="minor"/>
    </font>
    <font>
      <b/>
      <sz val="14"/>
      <color theme="1"/>
      <name val="Calibri (Body)"/>
    </font>
    <font>
      <b/>
      <sz val="14"/>
      <color theme="1"/>
      <name val="Calibri"/>
      <family val="2"/>
      <scheme val="minor"/>
    </font>
    <font>
      <sz val="11"/>
      <color rgb="FFF222FC"/>
      <name val="Calibri"/>
      <family val="2"/>
      <scheme val="minor"/>
    </font>
    <font>
      <sz val="11"/>
      <color theme="9" tint="-0.249977111117893"/>
      <name val="Calibri"/>
      <family val="2"/>
      <scheme val="minor"/>
    </font>
    <font>
      <sz val="11"/>
      <color rgb="FFFFFF00"/>
      <name val="Calibri"/>
      <family val="2"/>
      <scheme val="minor"/>
    </font>
    <font>
      <sz val="11"/>
      <color theme="5"/>
      <name val="Calibri"/>
      <family val="2"/>
      <scheme val="minor"/>
    </font>
    <font>
      <b/>
      <sz val="24"/>
      <color theme="1"/>
      <name val="Calibri"/>
      <family val="2"/>
      <scheme val="minor"/>
    </font>
    <font>
      <u/>
      <sz val="11"/>
      <color theme="4"/>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9"/>
        <bgColor indexed="64"/>
      </patternFill>
    </fill>
    <fill>
      <patternFill patternType="solid">
        <fgColor rgb="FFFF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EA3800"/>
        <bgColor indexed="64"/>
      </patternFill>
    </fill>
    <fill>
      <patternFill patternType="solid">
        <fgColor rgb="FFFFF4CA"/>
        <bgColor indexed="64"/>
      </patternFill>
    </fill>
    <fill>
      <patternFill patternType="solid">
        <fgColor theme="9" tint="0.79998168889431442"/>
        <bgColor indexed="64"/>
      </patternFill>
    </fill>
    <fill>
      <patternFill patternType="solid">
        <fgColor rgb="FF00B0F0"/>
        <bgColor indexed="64"/>
      </patternFill>
    </fill>
  </fills>
  <borders count="30">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indexed="64"/>
      </bottom>
      <diagonal/>
    </border>
    <border>
      <left/>
      <right style="thin">
        <color indexed="64"/>
      </right>
      <top style="medium">
        <color auto="1"/>
      </top>
      <bottom/>
      <diagonal/>
    </border>
    <border>
      <left/>
      <right style="thin">
        <color indexed="64"/>
      </right>
      <top/>
      <bottom style="medium">
        <color auto="1"/>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66">
    <xf numFmtId="0" fontId="0" fillId="0" borderId="0" xfId="0"/>
    <xf numFmtId="9" fontId="0" fillId="0" borderId="0" xfId="2" applyFont="1"/>
    <xf numFmtId="164" fontId="0" fillId="0" borderId="0" xfId="2" applyNumberFormat="1" applyFont="1"/>
    <xf numFmtId="165" fontId="0" fillId="0" borderId="0" xfId="2" applyNumberFormat="1" applyFont="1"/>
    <xf numFmtId="164" fontId="0" fillId="0" borderId="0" xfId="0" applyNumberFormat="1"/>
    <xf numFmtId="10" fontId="0" fillId="0" borderId="0" xfId="0" applyNumberFormat="1"/>
    <xf numFmtId="0" fontId="0" fillId="2" borderId="0" xfId="0" applyFill="1"/>
    <xf numFmtId="164" fontId="0" fillId="2" borderId="0" xfId="2" applyNumberFormat="1" applyFont="1" applyFill="1"/>
    <xf numFmtId="164" fontId="0" fillId="2" borderId="0" xfId="0" applyNumberFormat="1" applyFill="1"/>
    <xf numFmtId="43" fontId="0" fillId="0" borderId="0" xfId="1" applyFont="1"/>
    <xf numFmtId="0" fontId="0" fillId="0" borderId="0" xfId="0" applyAlignment="1">
      <alignment vertical="center"/>
    </xf>
    <xf numFmtId="0" fontId="0" fillId="0" borderId="0" xfId="0" applyAlignment="1"/>
    <xf numFmtId="0" fontId="0" fillId="0" borderId="0" xfId="0" applyFill="1"/>
    <xf numFmtId="0" fontId="2" fillId="0" borderId="0" xfId="0" applyFont="1"/>
    <xf numFmtId="2" fontId="0" fillId="0" borderId="0" xfId="1" applyNumberFormat="1" applyFont="1"/>
    <xf numFmtId="2" fontId="0" fillId="0" borderId="0" xfId="0" applyNumberFormat="1"/>
    <xf numFmtId="166" fontId="0" fillId="0" borderId="0" xfId="0" applyNumberFormat="1"/>
    <xf numFmtId="0" fontId="2" fillId="0" borderId="0" xfId="0" applyFont="1" applyBorder="1"/>
    <xf numFmtId="9" fontId="0" fillId="0" borderId="0" xfId="0" applyNumberFormat="1" applyFill="1"/>
    <xf numFmtId="0" fontId="0" fillId="0" borderId="3" xfId="0" applyBorder="1"/>
    <xf numFmtId="0" fontId="0" fillId="0" borderId="4" xfId="0" applyFill="1" applyBorder="1"/>
    <xf numFmtId="0" fontId="0" fillId="0" borderId="5" xfId="0" applyBorder="1"/>
    <xf numFmtId="0" fontId="0" fillId="0" borderId="0" xfId="0" applyBorder="1"/>
    <xf numFmtId="0" fontId="0" fillId="0" borderId="6" xfId="0" applyFill="1" applyBorder="1"/>
    <xf numFmtId="0" fontId="2" fillId="0" borderId="5" xfId="0" applyFont="1" applyBorder="1"/>
    <xf numFmtId="0" fontId="0" fillId="0" borderId="0" xfId="0" applyBorder="1" applyAlignment="1"/>
    <xf numFmtId="0" fontId="0" fillId="0" borderId="6" xfId="0" applyBorder="1" applyAlignment="1"/>
    <xf numFmtId="0" fontId="0" fillId="0" borderId="0" xfId="1" applyNumberFormat="1" applyFont="1" applyBorder="1"/>
    <xf numFmtId="0" fontId="0" fillId="0" borderId="6" xfId="1" applyNumberFormat="1" applyFont="1" applyBorder="1"/>
    <xf numFmtId="164" fontId="0" fillId="0" borderId="0" xfId="2" applyNumberFormat="1" applyFont="1" applyBorder="1"/>
    <xf numFmtId="164" fontId="0" fillId="0" borderId="0" xfId="1" applyNumberFormat="1" applyFont="1" applyBorder="1"/>
    <xf numFmtId="164" fontId="0" fillId="0" borderId="6" xfId="1" applyNumberFormat="1" applyFont="1" applyBorder="1"/>
    <xf numFmtId="0" fontId="0" fillId="0" borderId="0" xfId="2" applyNumberFormat="1" applyFont="1" applyBorder="1"/>
    <xf numFmtId="0" fontId="0" fillId="0" borderId="7" xfId="0" applyBorder="1"/>
    <xf numFmtId="0" fontId="0" fillId="0" borderId="8" xfId="0" applyBorder="1"/>
    <xf numFmtId="0" fontId="0" fillId="0" borderId="8" xfId="2" applyNumberFormat="1" applyFont="1" applyBorder="1"/>
    <xf numFmtId="0" fontId="0" fillId="0" borderId="8" xfId="1" applyNumberFormat="1" applyFont="1" applyBorder="1"/>
    <xf numFmtId="0" fontId="0" fillId="0" borderId="9" xfId="1" applyNumberFormat="1" applyFont="1" applyBorder="1"/>
    <xf numFmtId="0" fontId="3" fillId="0" borderId="0" xfId="0" applyFont="1"/>
    <xf numFmtId="0" fontId="2" fillId="5" borderId="2" xfId="0" applyFont="1" applyFill="1" applyBorder="1"/>
    <xf numFmtId="0" fontId="2" fillId="0" borderId="0" xfId="0" applyFont="1" applyFill="1"/>
    <xf numFmtId="0" fontId="4" fillId="0" borderId="0" xfId="0" applyFont="1"/>
    <xf numFmtId="0" fontId="2" fillId="4" borderId="0" xfId="0" applyFont="1" applyFill="1"/>
    <xf numFmtId="0" fontId="0" fillId="0" borderId="0" xfId="0" applyFill="1" applyBorder="1"/>
    <xf numFmtId="9" fontId="0" fillId="0" borderId="0" xfId="0" applyNumberFormat="1" applyFill="1" applyBorder="1"/>
    <xf numFmtId="0" fontId="0" fillId="3" borderId="0" xfId="0" applyFill="1" applyBorder="1"/>
    <xf numFmtId="0" fontId="0" fillId="0" borderId="6" xfId="0" applyBorder="1"/>
    <xf numFmtId="9" fontId="0" fillId="4" borderId="0" xfId="2" applyFont="1" applyFill="1" applyBorder="1"/>
    <xf numFmtId="9" fontId="0" fillId="4" borderId="6" xfId="2" applyFont="1" applyFill="1" applyBorder="1"/>
    <xf numFmtId="0" fontId="0" fillId="4" borderId="0" xfId="0" applyFill="1" applyBorder="1"/>
    <xf numFmtId="0" fontId="0" fillId="4" borderId="6" xfId="0" applyFill="1" applyBorder="1"/>
    <xf numFmtId="0" fontId="0" fillId="3" borderId="8" xfId="0" applyFill="1" applyBorder="1"/>
    <xf numFmtId="0" fontId="0" fillId="4" borderId="8" xfId="0" applyFill="1" applyBorder="1"/>
    <xf numFmtId="0" fontId="0" fillId="4" borderId="9" xfId="0" applyFill="1" applyBorder="1"/>
    <xf numFmtId="0" fontId="5" fillId="0" borderId="5" xfId="0" applyFont="1" applyFill="1" applyBorder="1"/>
    <xf numFmtId="0" fontId="2" fillId="0" borderId="0" xfId="0" applyFont="1" applyFill="1" applyBorder="1"/>
    <xf numFmtId="0" fontId="2" fillId="3" borderId="5" xfId="0" applyFont="1" applyFill="1" applyBorder="1"/>
    <xf numFmtId="0" fontId="0" fillId="3" borderId="6" xfId="0" applyFill="1" applyBorder="1"/>
    <xf numFmtId="9" fontId="0" fillId="0" borderId="0" xfId="2" applyFont="1" applyBorder="1"/>
    <xf numFmtId="9" fontId="0" fillId="0" borderId="6" xfId="2" applyFont="1" applyBorder="1"/>
    <xf numFmtId="0" fontId="0" fillId="0" borderId="6" xfId="2" applyNumberFormat="1" applyFont="1" applyBorder="1"/>
    <xf numFmtId="0" fontId="0" fillId="0" borderId="9" xfId="2" applyNumberFormat="1" applyFont="1" applyBorder="1"/>
    <xf numFmtId="0" fontId="0" fillId="0" borderId="0" xfId="0" applyBorder="1" applyAlignment="1">
      <alignment vertical="center"/>
    </xf>
    <xf numFmtId="0" fontId="2" fillId="7" borderId="2" xfId="0" applyFont="1" applyFill="1" applyBorder="1"/>
    <xf numFmtId="0" fontId="0" fillId="7" borderId="3" xfId="0" applyFill="1" applyBorder="1"/>
    <xf numFmtId="9" fontId="0" fillId="7" borderId="3" xfId="0" applyNumberFormat="1" applyFill="1" applyBorder="1"/>
    <xf numFmtId="0" fontId="0" fillId="7" borderId="4" xfId="0" applyFill="1" applyBorder="1"/>
    <xf numFmtId="0" fontId="0" fillId="0" borderId="4" xfId="0" applyBorder="1"/>
    <xf numFmtId="0" fontId="2" fillId="7" borderId="5" xfId="0" applyFont="1" applyFill="1" applyBorder="1"/>
    <xf numFmtId="0" fontId="0" fillId="7" borderId="0" xfId="0" applyFill="1" applyBorder="1"/>
    <xf numFmtId="0" fontId="0" fillId="7" borderId="6" xfId="0" applyFill="1" applyBorder="1"/>
    <xf numFmtId="0" fontId="2" fillId="0" borderId="8" xfId="0" applyFont="1" applyBorder="1"/>
    <xf numFmtId="0" fontId="0" fillId="0" borderId="9" xfId="0" applyBorder="1"/>
    <xf numFmtId="0" fontId="2" fillId="0" borderId="8" xfId="0" applyFont="1" applyFill="1" applyBorder="1"/>
    <xf numFmtId="0" fontId="0" fillId="0" borderId="0" xfId="0" applyFont="1" applyBorder="1"/>
    <xf numFmtId="0" fontId="0" fillId="8" borderId="5" xfId="0" applyFill="1" applyBorder="1"/>
    <xf numFmtId="0" fontId="4" fillId="0" borderId="0" xfId="0" applyFont="1" applyFill="1" applyBorder="1"/>
    <xf numFmtId="0" fontId="4" fillId="0" borderId="6" xfId="0" applyFont="1" applyFill="1" applyBorder="1"/>
    <xf numFmtId="0" fontId="0" fillId="0" borderId="3" xfId="0" applyFill="1" applyBorder="1"/>
    <xf numFmtId="9" fontId="0" fillId="0" borderId="6" xfId="0" applyNumberFormat="1" applyFill="1" applyBorder="1"/>
    <xf numFmtId="0" fontId="0" fillId="0" borderId="0" xfId="0" applyBorder="1" applyAlignment="1">
      <alignment vertical="center" wrapText="1"/>
    </xf>
    <xf numFmtId="0" fontId="7" fillId="0" borderId="0" xfId="0" applyFont="1" applyFill="1" applyAlignment="1">
      <alignment wrapText="1"/>
    </xf>
    <xf numFmtId="9" fontId="0" fillId="0" borderId="3" xfId="0" applyNumberFormat="1" applyFill="1" applyBorder="1"/>
    <xf numFmtId="0" fontId="0" fillId="0" borderId="5" xfId="0" applyFill="1" applyBorder="1"/>
    <xf numFmtId="164" fontId="0" fillId="0" borderId="8" xfId="2" applyNumberFormat="1" applyFont="1" applyBorder="1"/>
    <xf numFmtId="164" fontId="0" fillId="0" borderId="9" xfId="2" applyNumberFormat="1" applyFont="1" applyBorder="1"/>
    <xf numFmtId="0" fontId="0" fillId="4" borderId="0" xfId="0" applyFill="1"/>
    <xf numFmtId="0" fontId="9" fillId="0" borderId="0" xfId="0" applyFont="1"/>
    <xf numFmtId="9" fontId="0" fillId="0" borderId="0" xfId="2" applyFont="1" applyFill="1" applyBorder="1"/>
    <xf numFmtId="9" fontId="0" fillId="0" borderId="6" xfId="2" applyFont="1" applyFill="1" applyBorder="1"/>
    <xf numFmtId="166" fontId="0" fillId="0" borderId="0" xfId="0" applyNumberFormat="1" applyFill="1" applyBorder="1"/>
    <xf numFmtId="2" fontId="0" fillId="0" borderId="0" xfId="0" applyNumberFormat="1" applyFill="1" applyBorder="1"/>
    <xf numFmtId="9" fontId="0" fillId="0" borderId="5" xfId="2" applyFont="1" applyBorder="1"/>
    <xf numFmtId="167" fontId="0" fillId="0" borderId="0" xfId="0" applyNumberFormat="1" applyBorder="1"/>
    <xf numFmtId="9" fontId="0" fillId="0" borderId="7" xfId="2" applyFont="1" applyBorder="1"/>
    <xf numFmtId="0" fontId="2" fillId="0" borderId="0" xfId="0" applyFont="1" applyBorder="1" applyAlignment="1"/>
    <xf numFmtId="0" fontId="2" fillId="0" borderId="6" xfId="0" applyFont="1" applyBorder="1" applyAlignment="1"/>
    <xf numFmtId="9" fontId="0" fillId="0" borderId="4" xfId="0" applyNumberFormat="1" applyFill="1" applyBorder="1"/>
    <xf numFmtId="0" fontId="2" fillId="0" borderId="12" xfId="0" applyFont="1" applyFill="1" applyBorder="1"/>
    <xf numFmtId="0" fontId="2" fillId="0" borderId="5" xfId="0" applyFont="1" applyFill="1" applyBorder="1"/>
    <xf numFmtId="0" fontId="0" fillId="0" borderId="7" xfId="0" applyFill="1" applyBorder="1"/>
    <xf numFmtId="0" fontId="0" fillId="0" borderId="8" xfId="0" applyFill="1" applyBorder="1"/>
    <xf numFmtId="9" fontId="0" fillId="0" borderId="8" xfId="0" applyNumberFormat="1" applyFill="1" applyBorder="1"/>
    <xf numFmtId="0" fontId="0" fillId="0" borderId="9" xfId="0" applyFill="1" applyBorder="1"/>
    <xf numFmtId="0" fontId="0" fillId="0" borderId="0" xfId="0" applyBorder="1" applyAlignment="1">
      <alignment horizontal="center" vertical="center"/>
    </xf>
    <xf numFmtId="0" fontId="0" fillId="3" borderId="0" xfId="0" applyFill="1"/>
    <xf numFmtId="9" fontId="0" fillId="3" borderId="0" xfId="0" applyNumberFormat="1" applyFill="1"/>
    <xf numFmtId="0" fontId="10" fillId="3" borderId="0" xfId="0" applyFont="1" applyFill="1"/>
    <xf numFmtId="0" fontId="0" fillId="0" borderId="17" xfId="0" applyBorder="1"/>
    <xf numFmtId="0" fontId="0" fillId="0" borderId="18" xfId="0" applyBorder="1"/>
    <xf numFmtId="0" fontId="0" fillId="0" borderId="19" xfId="0" applyBorder="1"/>
    <xf numFmtId="0" fontId="0" fillId="0" borderId="20" xfId="0" applyBorder="1"/>
    <xf numFmtId="9" fontId="0" fillId="0" borderId="20" xfId="2" applyFont="1" applyFill="1" applyBorder="1"/>
    <xf numFmtId="166" fontId="0" fillId="0" borderId="20" xfId="0" applyNumberFormat="1" applyFill="1" applyBorder="1"/>
    <xf numFmtId="2" fontId="0" fillId="0" borderId="20" xfId="0" applyNumberFormat="1" applyFill="1" applyBorder="1"/>
    <xf numFmtId="9" fontId="0" fillId="0" borderId="1" xfId="2" applyFont="1" applyFill="1" applyBorder="1"/>
    <xf numFmtId="2" fontId="0" fillId="0" borderId="1" xfId="0" applyNumberFormat="1" applyFill="1" applyBorder="1"/>
    <xf numFmtId="2" fontId="0" fillId="0" borderId="21" xfId="0" applyNumberFormat="1" applyFill="1" applyBorder="1"/>
    <xf numFmtId="0" fontId="2" fillId="9" borderId="16" xfId="0" applyFont="1" applyFill="1" applyBorder="1"/>
    <xf numFmtId="0" fontId="2" fillId="9" borderId="2" xfId="0" applyFont="1" applyFill="1" applyBorder="1"/>
    <xf numFmtId="0" fontId="2" fillId="4" borderId="2" xfId="0" applyFont="1" applyFill="1" applyBorder="1" applyAlignment="1"/>
    <xf numFmtId="0" fontId="2" fillId="11" borderId="2" xfId="0" applyFont="1" applyFill="1" applyBorder="1"/>
    <xf numFmtId="0" fontId="5" fillId="0" borderId="0" xfId="0" applyFont="1" applyFill="1" applyBorder="1" applyAlignment="1">
      <alignment vertical="center"/>
    </xf>
    <xf numFmtId="0" fontId="9" fillId="0" borderId="0" xfId="0" applyFont="1" applyBorder="1"/>
    <xf numFmtId="0" fontId="2" fillId="10" borderId="2" xfId="0" applyFont="1" applyFill="1" applyBorder="1"/>
    <xf numFmtId="9" fontId="0" fillId="12" borderId="6" xfId="2" applyNumberFormat="1" applyFont="1" applyFill="1" applyBorder="1"/>
    <xf numFmtId="9" fontId="0" fillId="12" borderId="9" xfId="0" applyNumberFormat="1" applyFill="1" applyBorder="1"/>
    <xf numFmtId="0" fontId="2" fillId="3" borderId="13" xfId="0" applyFont="1" applyFill="1" applyBorder="1"/>
    <xf numFmtId="0" fontId="0" fillId="3" borderId="14" xfId="0" applyFont="1" applyFill="1" applyBorder="1"/>
    <xf numFmtId="0" fontId="0" fillId="3" borderId="15" xfId="0" applyFont="1" applyFill="1" applyBorder="1"/>
    <xf numFmtId="0" fontId="2" fillId="3" borderId="21" xfId="0" applyFont="1" applyFill="1" applyBorder="1" applyAlignment="1">
      <alignment horizontal="center"/>
    </xf>
    <xf numFmtId="0" fontId="2" fillId="3" borderId="22" xfId="0" applyFont="1" applyFill="1" applyBorder="1" applyAlignment="1">
      <alignment horizontal="center"/>
    </xf>
    <xf numFmtId="0" fontId="0" fillId="0" borderId="10" xfId="0" applyFont="1" applyFill="1" applyBorder="1"/>
    <xf numFmtId="0" fontId="0" fillId="0" borderId="11" xfId="0" applyFont="1" applyFill="1" applyBorder="1"/>
    <xf numFmtId="0" fontId="2" fillId="3" borderId="5" xfId="0" applyFont="1" applyFill="1" applyBorder="1" applyAlignment="1"/>
    <xf numFmtId="0" fontId="2" fillId="3" borderId="0" xfId="0" applyFont="1" applyFill="1" applyBorder="1"/>
    <xf numFmtId="9" fontId="2" fillId="3" borderId="6" xfId="2" applyFont="1" applyFill="1" applyBorder="1"/>
    <xf numFmtId="9" fontId="0" fillId="3" borderId="6" xfId="0" applyNumberFormat="1" applyFill="1" applyBorder="1"/>
    <xf numFmtId="0" fontId="2" fillId="3" borderId="2" xfId="0" applyFont="1" applyFill="1" applyBorder="1"/>
    <xf numFmtId="0" fontId="0" fillId="3" borderId="3" xfId="0" applyFill="1" applyBorder="1"/>
    <xf numFmtId="0" fontId="2" fillId="11" borderId="0" xfId="0" applyFont="1" applyFill="1" applyBorder="1"/>
    <xf numFmtId="0" fontId="2" fillId="11" borderId="8" xfId="0" applyFont="1" applyFill="1" applyBorder="1"/>
    <xf numFmtId="0" fontId="2" fillId="11" borderId="5" xfId="0" applyFont="1" applyFill="1" applyBorder="1"/>
    <xf numFmtId="0" fontId="2" fillId="11" borderId="7" xfId="0" applyFont="1" applyFill="1" applyBorder="1"/>
    <xf numFmtId="0" fontId="2" fillId="10" borderId="5" xfId="0" applyFont="1" applyFill="1" applyBorder="1" applyAlignment="1"/>
    <xf numFmtId="0" fontId="0" fillId="10" borderId="0" xfId="0" applyFill="1" applyBorder="1"/>
    <xf numFmtId="0" fontId="4" fillId="10" borderId="0" xfId="0" applyFont="1" applyFill="1" applyBorder="1"/>
    <xf numFmtId="0" fontId="0" fillId="0" borderId="5" xfId="0" applyFont="1" applyBorder="1"/>
    <xf numFmtId="9" fontId="0" fillId="0" borderId="6" xfId="0" applyNumberFormat="1" applyFont="1" applyFill="1" applyBorder="1"/>
    <xf numFmtId="0" fontId="0" fillId="10" borderId="3" xfId="0" applyFill="1" applyBorder="1"/>
    <xf numFmtId="0" fontId="0" fillId="10" borderId="4" xfId="0" applyFill="1" applyBorder="1"/>
    <xf numFmtId="0" fontId="2" fillId="10" borderId="2" xfId="0" applyFont="1" applyFill="1" applyBorder="1" applyAlignment="1">
      <alignment vertical="center"/>
    </xf>
    <xf numFmtId="0" fontId="0" fillId="0" borderId="0" xfId="0" applyNumberFormat="1" applyBorder="1"/>
    <xf numFmtId="0" fontId="0" fillId="0" borderId="6" xfId="0" applyNumberFormat="1" applyBorder="1"/>
    <xf numFmtId="0" fontId="0" fillId="0" borderId="5" xfId="0" applyBorder="1" applyAlignment="1">
      <alignment vertical="center"/>
    </xf>
    <xf numFmtId="2" fontId="0" fillId="0" borderId="5" xfId="1" applyNumberFormat="1" applyFont="1" applyBorder="1" applyAlignment="1">
      <alignment vertical="center"/>
    </xf>
    <xf numFmtId="2" fontId="0" fillId="0" borderId="0" xfId="1" applyNumberFormat="1" applyFont="1" applyBorder="1"/>
    <xf numFmtId="2" fontId="0" fillId="0" borderId="6" xfId="1" applyNumberFormat="1" applyFont="1" applyBorder="1"/>
    <xf numFmtId="2" fontId="0" fillId="0" borderId="8" xfId="1" applyNumberFormat="1" applyFont="1" applyBorder="1"/>
    <xf numFmtId="2" fontId="0" fillId="0" borderId="9" xfId="1" applyNumberFormat="1" applyFont="1" applyBorder="1"/>
    <xf numFmtId="43" fontId="0" fillId="0" borderId="3" xfId="1" applyFont="1" applyBorder="1"/>
    <xf numFmtId="43" fontId="0" fillId="0" borderId="4" xfId="1" applyFont="1" applyBorder="1"/>
    <xf numFmtId="0" fontId="4" fillId="0" borderId="5" xfId="0" applyFont="1" applyBorder="1" applyAlignment="1">
      <alignment vertical="center"/>
    </xf>
    <xf numFmtId="43" fontId="0" fillId="0" borderId="0" xfId="1" applyFont="1" applyBorder="1"/>
    <xf numFmtId="43" fontId="0" fillId="0" borderId="6" xfId="1" applyFont="1" applyBorder="1"/>
    <xf numFmtId="1" fontId="0" fillId="0" borderId="0" xfId="1" applyNumberFormat="1" applyFont="1" applyBorder="1"/>
    <xf numFmtId="10" fontId="0" fillId="0" borderId="0" xfId="1" applyNumberFormat="1" applyFont="1" applyBorder="1"/>
    <xf numFmtId="10" fontId="0" fillId="0" borderId="6" xfId="1" applyNumberFormat="1" applyFont="1" applyBorder="1"/>
    <xf numFmtId="1" fontId="0" fillId="0" borderId="6" xfId="1" applyNumberFormat="1" applyFont="1" applyBorder="1"/>
    <xf numFmtId="0" fontId="2" fillId="11" borderId="2" xfId="0" applyFont="1" applyFill="1" applyBorder="1" applyAlignment="1">
      <alignment wrapText="1"/>
    </xf>
    <xf numFmtId="164" fontId="0" fillId="0" borderId="0" xfId="2" applyNumberFormat="1" applyFont="1" applyFill="1" applyBorder="1"/>
    <xf numFmtId="164" fontId="0" fillId="0" borderId="6" xfId="2" applyNumberFormat="1" applyFont="1" applyFill="1" applyBorder="1"/>
    <xf numFmtId="0" fontId="0" fillId="7" borderId="3" xfId="0" applyFill="1" applyBorder="1" applyAlignment="1"/>
    <xf numFmtId="0" fontId="0" fillId="7" borderId="4" xfId="0" applyFill="1" applyBorder="1" applyAlignment="1"/>
    <xf numFmtId="9" fontId="12" fillId="0" borderId="0" xfId="2" applyFont="1" applyFill="1" applyBorder="1"/>
    <xf numFmtId="0" fontId="12" fillId="0" borderId="0" xfId="0" applyFont="1" applyFill="1" applyBorder="1"/>
    <xf numFmtId="0" fontId="12" fillId="0" borderId="0" xfId="2" applyNumberFormat="1" applyFont="1" applyFill="1" applyBorder="1"/>
    <xf numFmtId="0" fontId="0" fillId="0" borderId="0" xfId="0" applyFont="1" applyFill="1" applyBorder="1"/>
    <xf numFmtId="0" fontId="0" fillId="2" borderId="0" xfId="0" applyFill="1" applyBorder="1" applyAlignment="1"/>
    <xf numFmtId="0" fontId="0" fillId="2" borderId="6" xfId="0" applyFill="1" applyBorder="1" applyAlignment="1"/>
    <xf numFmtId="0" fontId="2" fillId="7" borderId="2" xfId="0" applyFont="1" applyFill="1" applyBorder="1" applyAlignment="1"/>
    <xf numFmtId="0" fontId="2" fillId="7" borderId="3" xfId="0" applyFont="1" applyFill="1" applyBorder="1" applyAlignment="1"/>
    <xf numFmtId="0" fontId="2" fillId="7" borderId="4" xfId="0" applyFont="1" applyFill="1" applyBorder="1" applyAlignment="1"/>
    <xf numFmtId="0" fontId="0" fillId="0" borderId="7" xfId="0" applyFont="1" applyBorder="1"/>
    <xf numFmtId="0" fontId="0" fillId="0" borderId="3" xfId="0" applyFont="1" applyFill="1" applyBorder="1"/>
    <xf numFmtId="0" fontId="0" fillId="0" borderId="4" xfId="0" applyFont="1" applyBorder="1"/>
    <xf numFmtId="0" fontId="0" fillId="0" borderId="6" xfId="0" applyFont="1" applyBorder="1"/>
    <xf numFmtId="0" fontId="0" fillId="0" borderId="5" xfId="0" applyFont="1" applyFill="1" applyBorder="1"/>
    <xf numFmtId="0" fontId="0" fillId="0" borderId="6" xfId="0" applyFont="1" applyFill="1" applyBorder="1"/>
    <xf numFmtId="0" fontId="0" fillId="0" borderId="8" xfId="0" applyFont="1" applyFill="1" applyBorder="1"/>
    <xf numFmtId="0" fontId="0" fillId="0" borderId="0" xfId="0" applyNumberFormat="1" applyFont="1" applyFill="1" applyBorder="1"/>
    <xf numFmtId="10" fontId="0" fillId="0" borderId="0" xfId="0" applyNumberFormat="1" applyFont="1" applyFill="1" applyBorder="1"/>
    <xf numFmtId="168" fontId="0" fillId="0" borderId="0" xfId="0" applyNumberFormat="1" applyFont="1" applyFill="1" applyBorder="1"/>
    <xf numFmtId="164" fontId="0" fillId="0" borderId="0" xfId="0" applyNumberFormat="1" applyFont="1" applyFill="1" applyBorder="1"/>
    <xf numFmtId="2" fontId="0" fillId="0" borderId="5" xfId="1" applyNumberFormat="1" applyFont="1" applyBorder="1"/>
    <xf numFmtId="10" fontId="0" fillId="0" borderId="6" xfId="0" applyNumberFormat="1" applyFont="1" applyFill="1" applyBorder="1"/>
    <xf numFmtId="10" fontId="0" fillId="0" borderId="6" xfId="0" applyNumberFormat="1" applyFont="1" applyBorder="1"/>
    <xf numFmtId="0" fontId="0" fillId="0" borderId="6" xfId="1" applyNumberFormat="1" applyFont="1" applyFill="1" applyBorder="1"/>
    <xf numFmtId="2" fontId="0" fillId="0" borderId="0" xfId="0" applyNumberFormat="1" applyBorder="1"/>
    <xf numFmtId="0" fontId="0" fillId="0" borderId="3" xfId="1" applyNumberFormat="1" applyFont="1" applyBorder="1"/>
    <xf numFmtId="0" fontId="0" fillId="0" borderId="4" xfId="1" applyNumberFormat="1" applyFont="1" applyBorder="1"/>
    <xf numFmtId="0" fontId="0" fillId="0" borderId="5" xfId="1" applyNumberFormat="1" applyFont="1" applyBorder="1"/>
    <xf numFmtId="2" fontId="0" fillId="0" borderId="5" xfId="0" applyNumberFormat="1" applyBorder="1"/>
    <xf numFmtId="2" fontId="0" fillId="0" borderId="6" xfId="0" applyNumberFormat="1" applyBorder="1"/>
    <xf numFmtId="2" fontId="0" fillId="0" borderId="8" xfId="0" applyNumberFormat="1" applyBorder="1"/>
    <xf numFmtId="2" fontId="16" fillId="0" borderId="0" xfId="0" applyNumberFormat="1" applyFont="1"/>
    <xf numFmtId="2" fontId="0" fillId="0" borderId="3" xfId="1" applyNumberFormat="1" applyFont="1" applyBorder="1"/>
    <xf numFmtId="2" fontId="0" fillId="0" borderId="4" xfId="1" applyNumberFormat="1" applyFont="1" applyBorder="1"/>
    <xf numFmtId="0" fontId="2" fillId="0" borderId="0" xfId="0" applyFont="1" applyFill="1" applyBorder="1" applyAlignment="1"/>
    <xf numFmtId="0" fontId="14" fillId="0" borderId="0" xfId="0" applyFont="1" applyFill="1" applyBorder="1" applyAlignment="1">
      <alignment vertical="top"/>
    </xf>
    <xf numFmtId="0" fontId="0" fillId="0" borderId="0" xfId="0" applyFill="1" applyBorder="1" applyAlignment="1"/>
    <xf numFmtId="0" fontId="1" fillId="14" borderId="0" xfId="2" applyNumberFormat="1" applyFont="1" applyFill="1" applyBorder="1"/>
    <xf numFmtId="0" fontId="0" fillId="3" borderId="0" xfId="2" applyNumberFormat="1" applyFont="1" applyFill="1" applyBorder="1"/>
    <xf numFmtId="9" fontId="12" fillId="0" borderId="0" xfId="2" applyNumberFormat="1" applyFont="1" applyFill="1" applyBorder="1"/>
    <xf numFmtId="9" fontId="0" fillId="0" borderId="6" xfId="2" applyNumberFormat="1" applyFont="1" applyBorder="1"/>
    <xf numFmtId="0" fontId="0" fillId="0" borderId="3" xfId="0" applyFont="1" applyBorder="1"/>
    <xf numFmtId="0" fontId="0" fillId="0" borderId="4" xfId="0" applyFont="1" applyFill="1" applyBorder="1"/>
    <xf numFmtId="0" fontId="0" fillId="0" borderId="0" xfId="0" applyFont="1" applyBorder="1" applyAlignment="1"/>
    <xf numFmtId="0" fontId="0" fillId="0" borderId="6" xfId="0" applyFont="1" applyBorder="1" applyAlignment="1"/>
    <xf numFmtId="0" fontId="0" fillId="0" borderId="8" xfId="0" applyFont="1" applyBorder="1"/>
    <xf numFmtId="0" fontId="0" fillId="0" borderId="6" xfId="0" applyNumberFormat="1" applyFont="1" applyBorder="1"/>
    <xf numFmtId="0" fontId="0" fillId="0" borderId="0" xfId="0" applyNumberFormat="1" applyFill="1" applyBorder="1"/>
    <xf numFmtId="9" fontId="0" fillId="0" borderId="0" xfId="2" applyNumberFormat="1" applyFont="1" applyFill="1" applyBorder="1"/>
    <xf numFmtId="9" fontId="0" fillId="0" borderId="0" xfId="2" applyNumberFormat="1" applyFont="1" applyBorder="1"/>
    <xf numFmtId="169" fontId="0" fillId="0" borderId="0" xfId="1" applyNumberFormat="1" applyFont="1" applyBorder="1"/>
    <xf numFmtId="169" fontId="0" fillId="0" borderId="0" xfId="0" applyNumberFormat="1" applyFill="1" applyBorder="1"/>
    <xf numFmtId="166" fontId="0" fillId="0" borderId="0" xfId="1" applyNumberFormat="1" applyFont="1" applyBorder="1"/>
    <xf numFmtId="169" fontId="0" fillId="0" borderId="0" xfId="0" applyNumberFormat="1" applyBorder="1"/>
    <xf numFmtId="166" fontId="0" fillId="0" borderId="0" xfId="0" applyNumberFormat="1" applyBorder="1"/>
    <xf numFmtId="169" fontId="0" fillId="0" borderId="8" xfId="1" applyNumberFormat="1" applyFont="1" applyBorder="1"/>
    <xf numFmtId="169" fontId="0" fillId="0" borderId="0" xfId="1" applyNumberFormat="1" applyFont="1" applyFill="1" applyBorder="1"/>
    <xf numFmtId="169" fontId="0" fillId="0" borderId="0" xfId="2" applyNumberFormat="1" applyFont="1" applyBorder="1"/>
    <xf numFmtId="0" fontId="2" fillId="10" borderId="2" xfId="1" applyNumberFormat="1" applyFont="1" applyFill="1" applyBorder="1"/>
    <xf numFmtId="2" fontId="2" fillId="10" borderId="2" xfId="1" applyNumberFormat="1" applyFont="1" applyFill="1" applyBorder="1"/>
    <xf numFmtId="0" fontId="0" fillId="0" borderId="6" xfId="0" applyNumberFormat="1" applyFont="1" applyFill="1" applyBorder="1"/>
    <xf numFmtId="0" fontId="0" fillId="0" borderId="8" xfId="0" applyNumberFormat="1" applyFont="1" applyFill="1" applyBorder="1"/>
    <xf numFmtId="0" fontId="0" fillId="0" borderId="9" xfId="0" applyFont="1" applyBorder="1"/>
    <xf numFmtId="168" fontId="0" fillId="0" borderId="6" xfId="0" applyNumberFormat="1" applyBorder="1"/>
    <xf numFmtId="0" fontId="12" fillId="0" borderId="8" xfId="2" applyNumberFormat="1" applyFont="1" applyFill="1" applyBorder="1"/>
    <xf numFmtId="0" fontId="0" fillId="3" borderId="5" xfId="0" applyFill="1" applyBorder="1"/>
    <xf numFmtId="0" fontId="17" fillId="5" borderId="0" xfId="0" applyFont="1" applyFill="1" applyAlignment="1"/>
    <xf numFmtId="0" fontId="0" fillId="5" borderId="0" xfId="0" applyFill="1" applyAlignment="1"/>
    <xf numFmtId="0" fontId="17" fillId="4" borderId="0" xfId="0" applyFont="1" applyFill="1"/>
    <xf numFmtId="0" fontId="18" fillId="5" borderId="0" xfId="0" applyFont="1" applyFill="1" applyAlignment="1"/>
    <xf numFmtId="0" fontId="18" fillId="5" borderId="0" xfId="0" applyFont="1" applyFill="1" applyAlignment="1">
      <alignment horizontal="left"/>
    </xf>
    <xf numFmtId="9" fontId="4" fillId="4" borderId="0" xfId="2" applyFont="1" applyFill="1" applyBorder="1"/>
    <xf numFmtId="9" fontId="4" fillId="4" borderId="6" xfId="2" applyFont="1" applyFill="1" applyBorder="1"/>
    <xf numFmtId="164" fontId="0" fillId="0" borderId="6" xfId="2" applyNumberFormat="1" applyFont="1" applyBorder="1"/>
    <xf numFmtId="164" fontId="0" fillId="0" borderId="8" xfId="1" applyNumberFormat="1" applyFont="1" applyBorder="1"/>
    <xf numFmtId="164" fontId="0" fillId="0" borderId="9" xfId="1" applyNumberFormat="1" applyFont="1" applyBorder="1"/>
    <xf numFmtId="0" fontId="0" fillId="15" borderId="0" xfId="0" applyFill="1" applyBorder="1"/>
    <xf numFmtId="9" fontId="0" fillId="14" borderId="0" xfId="2" applyFont="1" applyFill="1" applyBorder="1"/>
    <xf numFmtId="9" fontId="0" fillId="14" borderId="6" xfId="2" applyFont="1" applyFill="1" applyBorder="1"/>
    <xf numFmtId="9" fontId="4" fillId="14" borderId="0" xfId="2" applyFont="1" applyFill="1" applyBorder="1"/>
    <xf numFmtId="9" fontId="4" fillId="14" borderId="0" xfId="0" applyNumberFormat="1" applyFont="1" applyFill="1" applyBorder="1"/>
    <xf numFmtId="0" fontId="0" fillId="14" borderId="8" xfId="0" applyFill="1" applyBorder="1"/>
    <xf numFmtId="0" fontId="0" fillId="14" borderId="9" xfId="0" applyFill="1" applyBorder="1"/>
    <xf numFmtId="10" fontId="20" fillId="14" borderId="0" xfId="2" applyNumberFormat="1" applyFont="1" applyFill="1" applyBorder="1"/>
    <xf numFmtId="9" fontId="21" fillId="4" borderId="0" xfId="2" applyFont="1" applyFill="1" applyBorder="1"/>
    <xf numFmtId="9" fontId="21" fillId="4" borderId="6" xfId="2" applyFont="1" applyFill="1" applyBorder="1"/>
    <xf numFmtId="169" fontId="0" fillId="4" borderId="0" xfId="0" applyNumberFormat="1" applyFill="1"/>
    <xf numFmtId="169" fontId="0" fillId="4" borderId="0" xfId="0" applyNumberFormat="1" applyFill="1" applyBorder="1"/>
    <xf numFmtId="9" fontId="20" fillId="14" borderId="6" xfId="2" applyFont="1" applyFill="1" applyBorder="1"/>
    <xf numFmtId="10" fontId="20" fillId="14" borderId="6" xfId="2" applyNumberFormat="1" applyFont="1" applyFill="1" applyBorder="1"/>
    <xf numFmtId="9" fontId="20" fillId="14" borderId="0" xfId="2" applyFont="1" applyFill="1" applyBorder="1"/>
    <xf numFmtId="9" fontId="4" fillId="14" borderId="6" xfId="0" applyNumberFormat="1" applyFont="1" applyFill="1" applyBorder="1"/>
    <xf numFmtId="9" fontId="0" fillId="4" borderId="0" xfId="0" applyNumberFormat="1" applyFill="1" applyBorder="1"/>
    <xf numFmtId="9" fontId="0" fillId="4" borderId="6" xfId="0" applyNumberFormat="1" applyFill="1" applyBorder="1"/>
    <xf numFmtId="9" fontId="4" fillId="14" borderId="6" xfId="2" applyFont="1" applyFill="1" applyBorder="1"/>
    <xf numFmtId="0" fontId="0" fillId="13" borderId="0" xfId="0" applyFill="1"/>
    <xf numFmtId="0" fontId="13" fillId="0" borderId="0" xfId="0" applyFont="1" applyFill="1" applyBorder="1"/>
    <xf numFmtId="0" fontId="13" fillId="0" borderId="0" xfId="0" applyFont="1"/>
    <xf numFmtId="169" fontId="0" fillId="0" borderId="0" xfId="0" applyNumberFormat="1"/>
    <xf numFmtId="0" fontId="13" fillId="0" borderId="5" xfId="0" applyFont="1" applyBorder="1"/>
    <xf numFmtId="9" fontId="0" fillId="4" borderId="8" xfId="2" applyFont="1" applyFill="1" applyBorder="1"/>
    <xf numFmtId="9" fontId="0" fillId="4" borderId="9" xfId="2" applyFont="1" applyFill="1" applyBorder="1"/>
    <xf numFmtId="0" fontId="13" fillId="15" borderId="0" xfId="0" applyFont="1" applyFill="1" applyBorder="1"/>
    <xf numFmtId="0" fontId="0" fillId="0" borderId="26" xfId="0" applyBorder="1"/>
    <xf numFmtId="170" fontId="0" fillId="0" borderId="0" xfId="0" applyNumberFormat="1" applyFill="1" applyBorder="1"/>
    <xf numFmtId="2" fontId="12" fillId="0" borderId="0" xfId="2" applyNumberFormat="1" applyFont="1" applyFill="1" applyBorder="1"/>
    <xf numFmtId="2" fontId="0" fillId="0" borderId="0" xfId="2" applyNumberFormat="1" applyFont="1" applyBorder="1"/>
    <xf numFmtId="2" fontId="0" fillId="0" borderId="6" xfId="2" applyNumberFormat="1" applyFont="1" applyBorder="1"/>
    <xf numFmtId="2" fontId="22" fillId="4" borderId="0" xfId="2" applyNumberFormat="1" applyFont="1" applyFill="1" applyBorder="1"/>
    <xf numFmtId="2" fontId="22" fillId="4" borderId="6" xfId="2" applyNumberFormat="1" applyFont="1" applyFill="1" applyBorder="1"/>
    <xf numFmtId="9" fontId="4" fillId="4" borderId="0" xfId="0" applyNumberFormat="1" applyFont="1" applyFill="1" applyBorder="1"/>
    <xf numFmtId="9" fontId="4" fillId="4" borderId="6" xfId="0" applyNumberFormat="1" applyFont="1" applyFill="1" applyBorder="1"/>
    <xf numFmtId="2" fontId="22" fillId="4" borderId="0" xfId="0" applyNumberFormat="1" applyFont="1" applyFill="1" applyBorder="1"/>
    <xf numFmtId="2" fontId="22" fillId="4" borderId="6" xfId="0" applyNumberFormat="1" applyFont="1" applyFill="1" applyBorder="1"/>
    <xf numFmtId="2" fontId="0" fillId="0" borderId="0" xfId="2" applyNumberFormat="1" applyFont="1" applyFill="1" applyBorder="1"/>
    <xf numFmtId="2" fontId="0" fillId="0" borderId="0" xfId="0" applyNumberFormat="1" applyFont="1" applyFill="1" applyBorder="1"/>
    <xf numFmtId="2" fontId="0" fillId="0" borderId="6" xfId="0" applyNumberFormat="1" applyFont="1" applyBorder="1"/>
    <xf numFmtId="43" fontId="0" fillId="0" borderId="27" xfId="1" applyFont="1" applyBorder="1"/>
    <xf numFmtId="43" fontId="0" fillId="0" borderId="20" xfId="1" applyFont="1" applyBorder="1"/>
    <xf numFmtId="9" fontId="0" fillId="0" borderId="20" xfId="2" applyFont="1" applyBorder="1"/>
    <xf numFmtId="0" fontId="0" fillId="0" borderId="28" xfId="1" applyNumberFormat="1" applyFont="1" applyBorder="1"/>
    <xf numFmtId="9" fontId="0" fillId="0" borderId="8" xfId="2" applyFont="1" applyBorder="1"/>
    <xf numFmtId="0" fontId="23" fillId="0" borderId="0" xfId="0" applyFont="1"/>
    <xf numFmtId="0" fontId="2" fillId="0" borderId="29" xfId="0" applyFont="1" applyBorder="1" applyAlignment="1">
      <alignment horizontal="left" vertical="top"/>
    </xf>
    <xf numFmtId="0" fontId="18" fillId="0" borderId="0" xfId="0" applyFont="1" applyAlignment="1">
      <alignment horizontal="left" vertical="center"/>
    </xf>
    <xf numFmtId="0" fontId="18" fillId="0" borderId="0" xfId="0" applyFont="1"/>
    <xf numFmtId="0" fontId="2" fillId="0" borderId="0" xfId="0" applyFont="1" applyAlignment="1">
      <alignment vertical="top" wrapText="1"/>
    </xf>
    <xf numFmtId="0" fontId="0" fillId="4" borderId="0" xfId="0" applyFill="1" applyAlignment="1">
      <alignment vertical="center" wrapText="1"/>
    </xf>
    <xf numFmtId="0" fontId="0" fillId="10" borderId="0" xfId="0" applyFill="1" applyAlignment="1">
      <alignment wrapText="1"/>
    </xf>
    <xf numFmtId="0" fontId="0" fillId="0" borderId="0" xfId="0" applyAlignment="1">
      <alignment vertical="center" wrapText="1"/>
    </xf>
    <xf numFmtId="0" fontId="0" fillId="11" borderId="0" xfId="0" applyFill="1" applyAlignment="1">
      <alignment wrapText="1"/>
    </xf>
    <xf numFmtId="0" fontId="0" fillId="6" borderId="0" xfId="0" applyFill="1" applyAlignment="1">
      <alignment wrapText="1"/>
    </xf>
    <xf numFmtId="0" fontId="0" fillId="0" borderId="0" xfId="0" applyAlignment="1">
      <alignment wrapText="1"/>
    </xf>
    <xf numFmtId="0" fontId="2" fillId="0" borderId="29" xfId="0" applyFont="1" applyBorder="1" applyAlignment="1">
      <alignmen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7" fillId="6" borderId="0" xfId="0" applyFont="1" applyFill="1" applyAlignment="1">
      <alignment horizontal="left" wrapText="1"/>
    </xf>
    <xf numFmtId="0" fontId="0" fillId="0" borderId="19" xfId="0" applyBorder="1" applyAlignment="1">
      <alignment horizontal="center" vertical="center"/>
    </xf>
    <xf numFmtId="0" fontId="0" fillId="0" borderId="0" xfId="0" applyBorder="1" applyAlignment="1">
      <alignment horizontal="center"/>
    </xf>
    <xf numFmtId="0" fontId="0" fillId="0" borderId="20" xfId="0"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2" fillId="3" borderId="5" xfId="0" applyFont="1" applyFill="1" applyBorder="1" applyAlignment="1">
      <alignment horizontal="left"/>
    </xf>
    <xf numFmtId="0" fontId="2" fillId="3" borderId="0" xfId="0" applyFont="1" applyFill="1" applyBorder="1" applyAlignment="1">
      <alignment horizontal="left"/>
    </xf>
    <xf numFmtId="0" fontId="2" fillId="3" borderId="6" xfId="0" applyFont="1" applyFill="1" applyBorder="1" applyAlignment="1">
      <alignment horizontal="left"/>
    </xf>
    <xf numFmtId="0" fontId="0" fillId="0" borderId="5" xfId="0" applyBorder="1" applyAlignment="1">
      <alignment horizontal="left" vertical="center"/>
    </xf>
    <xf numFmtId="0" fontId="9" fillId="2" borderId="0" xfId="0" applyFont="1" applyFill="1" applyAlignment="1">
      <alignment horizontal="left"/>
    </xf>
    <xf numFmtId="0" fontId="2" fillId="3" borderId="0" xfId="0" applyFont="1" applyFill="1" applyBorder="1" applyAlignment="1">
      <alignment horizontal="center"/>
    </xf>
    <xf numFmtId="0" fontId="2" fillId="3" borderId="8" xfId="0" applyFont="1" applyFill="1" applyBorder="1" applyAlignment="1">
      <alignment horizontal="center"/>
    </xf>
    <xf numFmtId="0" fontId="2" fillId="7" borderId="23" xfId="0" applyFont="1" applyFill="1" applyBorder="1" applyAlignment="1"/>
    <xf numFmtId="0" fontId="2" fillId="7" borderId="24" xfId="0" applyFont="1" applyFill="1" applyBorder="1" applyAlignment="1"/>
    <xf numFmtId="0" fontId="2" fillId="7" borderId="25" xfId="0" applyFont="1" applyFill="1" applyBorder="1" applyAlignment="1"/>
    <xf numFmtId="0" fontId="3" fillId="6" borderId="23" xfId="0" applyFont="1" applyFill="1" applyBorder="1" applyAlignment="1">
      <alignment horizontal="left" vertical="top" wrapText="1"/>
    </xf>
    <xf numFmtId="0" fontId="3" fillId="6" borderId="24" xfId="0" applyFont="1" applyFill="1" applyBorder="1" applyAlignment="1">
      <alignment horizontal="left" vertical="top" wrapText="1"/>
    </xf>
    <xf numFmtId="0" fontId="3" fillId="6" borderId="25" xfId="0" applyFont="1" applyFill="1" applyBorder="1" applyAlignment="1">
      <alignment horizontal="left" vertical="top" wrapText="1"/>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7" borderId="2" xfId="0" applyFont="1" applyFill="1" applyBorder="1" applyAlignment="1">
      <alignment horizontal="left"/>
    </xf>
    <xf numFmtId="0" fontId="2" fillId="7" borderId="3" xfId="0" applyFont="1" applyFill="1" applyBorder="1" applyAlignment="1">
      <alignment horizontal="left"/>
    </xf>
    <xf numFmtId="0" fontId="2" fillId="7" borderId="4" xfId="0" applyFont="1" applyFill="1" applyBorder="1" applyAlignment="1">
      <alignment horizontal="left"/>
    </xf>
    <xf numFmtId="0" fontId="3" fillId="13" borderId="5" xfId="0" applyFont="1" applyFill="1" applyBorder="1" applyAlignment="1">
      <alignment horizontal="left" vertical="top"/>
    </xf>
    <xf numFmtId="0" fontId="3" fillId="13" borderId="0" xfId="0" applyFont="1" applyFill="1" applyBorder="1" applyAlignment="1">
      <alignment horizontal="left" vertical="top"/>
    </xf>
    <xf numFmtId="0" fontId="3" fillId="13" borderId="6" xfId="0" applyFont="1" applyFill="1" applyBorder="1" applyAlignment="1">
      <alignment horizontal="left" vertical="top"/>
    </xf>
    <xf numFmtId="0" fontId="0" fillId="2" borderId="0" xfId="0" applyFill="1" applyBorder="1" applyAlignment="1">
      <alignment horizontal="center"/>
    </xf>
    <xf numFmtId="0" fontId="0" fillId="2" borderId="6" xfId="0" applyFill="1" applyBorder="1" applyAlignment="1">
      <alignment horizontal="center"/>
    </xf>
    <xf numFmtId="0" fontId="0" fillId="2" borderId="1" xfId="0" applyFill="1" applyBorder="1" applyAlignment="1">
      <alignment horizontal="center"/>
    </xf>
    <xf numFmtId="0" fontId="0" fillId="2" borderId="22" xfId="0" applyFill="1" applyBorder="1" applyAlignment="1">
      <alignment horizontal="center"/>
    </xf>
    <xf numFmtId="0" fontId="3" fillId="6" borderId="5"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6" xfId="0" applyFont="1" applyFill="1" applyBorder="1" applyAlignment="1">
      <alignment horizontal="left" vertical="top" wrapText="1"/>
    </xf>
    <xf numFmtId="0" fontId="0" fillId="0" borderId="7" xfId="0" applyBorder="1" applyAlignment="1">
      <alignment horizontal="left" vertical="center"/>
    </xf>
    <xf numFmtId="0" fontId="2" fillId="0" borderId="0" xfId="0" applyFont="1" applyBorder="1" applyAlignment="1">
      <alignment horizontal="center"/>
    </xf>
    <xf numFmtId="0" fontId="2" fillId="0" borderId="6" xfId="0" applyFont="1" applyBorder="1" applyAlignment="1">
      <alignment horizontal="center"/>
    </xf>
    <xf numFmtId="0" fontId="3" fillId="13" borderId="5" xfId="0" applyFont="1" applyFill="1" applyBorder="1" applyAlignment="1">
      <alignment horizontal="left" vertical="top" wrapText="1"/>
    </xf>
    <xf numFmtId="0" fontId="3" fillId="13" borderId="0" xfId="0" applyFont="1" applyFill="1" applyBorder="1" applyAlignment="1">
      <alignment horizontal="left" vertical="top" wrapText="1"/>
    </xf>
    <xf numFmtId="0" fontId="3" fillId="13" borderId="6" xfId="0" applyFont="1" applyFill="1" applyBorder="1" applyAlignment="1">
      <alignment horizontal="left" vertical="top" wrapText="1"/>
    </xf>
    <xf numFmtId="0" fontId="14" fillId="13" borderId="5" xfId="0" applyFont="1" applyFill="1" applyBorder="1" applyAlignment="1">
      <alignment horizontal="left" vertical="top"/>
    </xf>
    <xf numFmtId="0" fontId="14" fillId="13" borderId="0" xfId="0" applyFont="1" applyFill="1" applyBorder="1" applyAlignment="1">
      <alignment horizontal="left" vertical="top"/>
    </xf>
    <xf numFmtId="0" fontId="14" fillId="13" borderId="6" xfId="0" applyFont="1" applyFill="1" applyBorder="1" applyAlignment="1">
      <alignment horizontal="left" vertical="top"/>
    </xf>
    <xf numFmtId="0" fontId="19" fillId="13" borderId="0" xfId="0" applyFont="1" applyFill="1" applyBorder="1" applyAlignment="1">
      <alignment horizontal="center"/>
    </xf>
    <xf numFmtId="0" fontId="19" fillId="13" borderId="6" xfId="0" applyFont="1" applyFill="1" applyBorder="1" applyAlignment="1">
      <alignment horizontal="center"/>
    </xf>
    <xf numFmtId="0" fontId="19" fillId="13" borderId="1" xfId="0" applyFont="1" applyFill="1" applyBorder="1" applyAlignment="1">
      <alignment horizontal="center"/>
    </xf>
    <xf numFmtId="0" fontId="19" fillId="13" borderId="22" xfId="0" applyFont="1" applyFill="1" applyBorder="1" applyAlignment="1">
      <alignment horizontal="center"/>
    </xf>
    <xf numFmtId="0" fontId="2" fillId="0" borderId="5" xfId="0" applyFont="1" applyBorder="1" applyAlignment="1">
      <alignment horizontal="center"/>
    </xf>
    <xf numFmtId="0" fontId="0" fillId="0" borderId="6" xfId="0" applyBorder="1" applyAlignment="1">
      <alignment horizontal="center"/>
    </xf>
    <xf numFmtId="0" fontId="2" fillId="0" borderId="5" xfId="0" applyFont="1" applyFill="1" applyBorder="1" applyAlignment="1">
      <alignment horizontal="center"/>
    </xf>
    <xf numFmtId="0" fontId="0" fillId="0" borderId="0" xfId="0" applyFont="1" applyFill="1" applyBorder="1" applyAlignment="1">
      <alignment horizontal="center"/>
    </xf>
    <xf numFmtId="0" fontId="0" fillId="0" borderId="6" xfId="0" applyFont="1" applyFill="1" applyBorder="1" applyAlignment="1">
      <alignment horizontal="center"/>
    </xf>
    <xf numFmtId="0" fontId="15" fillId="0" borderId="5" xfId="0"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4CA"/>
      <color rgb="FFF222FC"/>
      <color rgb="FFEE30D3"/>
      <color rgb="FFEA3800"/>
      <color rgb="FFCC33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Benefit-cost ratio</a:t>
            </a:r>
            <a:r>
              <a:rPr lang="en-US" baseline="0"/>
              <a:t> </a:t>
            </a:r>
            <a:r>
              <a:rPr lang="en-US"/>
              <a:t>for different climate and baseline scenarios</a:t>
            </a:r>
          </a:p>
        </c:rich>
      </c:tx>
      <c:layout>
        <c:manualLayout>
          <c:xMode val="edge"/>
          <c:yMode val="edge"/>
          <c:x val="0.12386158069636501"/>
          <c:y val="0"/>
        </c:manualLayout>
      </c:layout>
      <c:overlay val="0"/>
      <c:spPr>
        <a:noFill/>
        <a:ln>
          <a:noFill/>
        </a:ln>
        <a:effectLst/>
      </c:spPr>
    </c:title>
    <c:autoTitleDeleted val="0"/>
    <c:view3D>
      <c:rotX val="90"/>
      <c:rotY val="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2140252602653"/>
          <c:y val="0.119866385372715"/>
          <c:w val="0.765495076538252"/>
          <c:h val="0.74931697620075999"/>
        </c:manualLayout>
      </c:layout>
      <c:surfaceChart>
        <c:wireframe val="0"/>
        <c:ser>
          <c:idx val="0"/>
          <c:order val="0"/>
          <c:tx>
            <c:strRef>
              <c:f>Tables!$B$3</c:f>
              <c:strCache>
                <c:ptCount val="1"/>
                <c:pt idx="0">
                  <c:v>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Tables!$C$3:$M$3</c:f>
              <c:numCache>
                <c:formatCode>0.00</c:formatCode>
                <c:ptCount val="11"/>
                <c:pt idx="0">
                  <c:v>1.8599280125613138</c:v>
                </c:pt>
                <c:pt idx="1">
                  <c:v>1.8327957414741236</c:v>
                </c:pt>
                <c:pt idx="2">
                  <c:v>1.8061501289190167</c:v>
                </c:pt>
                <c:pt idx="3">
                  <c:v>1.7799781978366527</c:v>
                </c:pt>
                <c:pt idx="4">
                  <c:v>1.754267428491471</c:v>
                </c:pt>
                <c:pt idx="5">
                  <c:v>1.7290057385019784</c:v>
                </c:pt>
                <c:pt idx="6">
                  <c:v>1.7041814639083861</c:v>
                </c:pt>
                <c:pt idx="7">
                  <c:v>1.6797833412152658</c:v>
                </c:pt>
                <c:pt idx="8">
                  <c:v>1.6558004903511458</c:v>
                </c:pt>
                <c:pt idx="9">
                  <c:v>1.6322223984908741</c:v>
                </c:pt>
                <c:pt idx="10">
                  <c:v>1.6090389046902267</c:v>
                </c:pt>
              </c:numCache>
            </c:numRef>
          </c:val>
          <c:extLst>
            <c:ext xmlns:c16="http://schemas.microsoft.com/office/drawing/2014/chart" uri="{C3380CC4-5D6E-409C-BE32-E72D297353CC}">
              <c16:uniqueId val="{00000000-EE0D-4598-BFB8-968D3BC8A960}"/>
            </c:ext>
          </c:extLst>
        </c:ser>
        <c:ser>
          <c:idx val="1"/>
          <c:order val="1"/>
          <c:tx>
            <c:strRef>
              <c:f>Tables!$B$4</c:f>
              <c:strCache>
                <c:ptCount val="1"/>
                <c:pt idx="0">
                  <c:v>10%</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Tables!$C$4:$M$4</c:f>
              <c:numCache>
                <c:formatCode>0.00</c:formatCode>
                <c:ptCount val="11"/>
                <c:pt idx="0">
                  <c:v>1.842089447229099</c:v>
                </c:pt>
                <c:pt idx="1">
                  <c:v>1.8153520152062164</c:v>
                </c:pt>
                <c:pt idx="2">
                  <c:v>1.7890936091604441</c:v>
                </c:pt>
                <c:pt idx="3">
                  <c:v>1.7633014700922005</c:v>
                </c:pt>
                <c:pt idx="4">
                  <c:v>1.7379632881339842</c:v>
                </c:pt>
                <c:pt idx="5">
                  <c:v>1.7130671829602966</c:v>
                </c:pt>
                <c:pt idx="6">
                  <c:v>1.6886016852140466</c:v>
                </c:pt>
                <c:pt idx="7">
                  <c:v>1.6645557188884632</c:v>
                </c:pt>
                <c:pt idx="8">
                  <c:v>1.6409185846076402</c:v>
                </c:pt>
                <c:pt idx="9">
                  <c:v>1.617679943752677</c:v>
                </c:pt>
                <c:pt idx="10">
                  <c:v>1.5948298033839694</c:v>
                </c:pt>
              </c:numCache>
            </c:numRef>
          </c:val>
          <c:extLst>
            <c:ext xmlns:c16="http://schemas.microsoft.com/office/drawing/2014/chart" uri="{C3380CC4-5D6E-409C-BE32-E72D297353CC}">
              <c16:uniqueId val="{00000001-EE0D-4598-BFB8-968D3BC8A960}"/>
            </c:ext>
          </c:extLst>
        </c:ser>
        <c:ser>
          <c:idx val="2"/>
          <c:order val="2"/>
          <c:tx>
            <c:strRef>
              <c:f>Tables!$B$5</c:f>
              <c:strCache>
                <c:ptCount val="1"/>
                <c:pt idx="0">
                  <c:v>20%</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Tables!$C$5:$M$5</c:f>
              <c:numCache>
                <c:formatCode>0.00</c:formatCode>
                <c:ptCount val="11"/>
                <c:pt idx="0">
                  <c:v>1.823696988191494</c:v>
                </c:pt>
                <c:pt idx="1">
                  <c:v>1.7973628109354058</c:v>
                </c:pt>
                <c:pt idx="2">
                  <c:v>1.7714998435064255</c:v>
                </c:pt>
                <c:pt idx="3">
                  <c:v>1.7460955506850466</c:v>
                </c:pt>
                <c:pt idx="4">
                  <c:v>1.7211378379630706</c:v>
                </c:pt>
                <c:pt idx="5">
                  <c:v>1.696615032344287</c:v>
                </c:pt>
                <c:pt idx="6">
                  <c:v>1.6725158641401641</c:v>
                </c:pt>
                <c:pt idx="7">
                  <c:v>1.6488294497009188</c:v>
                </c:pt>
                <c:pt idx="8">
                  <c:v>1.6255452750263644</c:v>
                </c:pt>
                <c:pt idx="9">
                  <c:v>1.6026531802046731</c:v>
                </c:pt>
                <c:pt idx="10">
                  <c:v>1.5801433446306923</c:v>
                </c:pt>
              </c:numCache>
            </c:numRef>
          </c:val>
          <c:extLst>
            <c:ext xmlns:c16="http://schemas.microsoft.com/office/drawing/2014/chart" uri="{C3380CC4-5D6E-409C-BE32-E72D297353CC}">
              <c16:uniqueId val="{00000002-EE0D-4598-BFB8-968D3BC8A960}"/>
            </c:ext>
          </c:extLst>
        </c:ser>
        <c:ser>
          <c:idx val="3"/>
          <c:order val="3"/>
          <c:tx>
            <c:strRef>
              <c:f>Tables!$B$6</c:f>
              <c:strCache>
                <c:ptCount val="1"/>
                <c:pt idx="0">
                  <c:v>30%</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Tables!$C$6:$M$6</c:f>
              <c:numCache>
                <c:formatCode>0.00</c:formatCode>
                <c:ptCount val="11"/>
                <c:pt idx="0">
                  <c:v>1.8046496452189074</c:v>
                </c:pt>
                <c:pt idx="1">
                  <c:v>1.77872890574189</c:v>
                </c:pt>
                <c:pt idx="2">
                  <c:v>1.7532713368312396</c:v>
                </c:pt>
                <c:pt idx="3">
                  <c:v>1.7282646340183023</c:v>
                </c:pt>
                <c:pt idx="4">
                  <c:v>1.7036969248452711</c:v>
                </c:pt>
                <c:pt idx="5">
                  <c:v>1.6795567500702464</c:v>
                </c:pt>
                <c:pt idx="6">
                  <c:v>1.6558330458450481</c:v>
                </c:pt>
                <c:pt idx="7">
                  <c:v>1.6325151268075617</c:v>
                </c:pt>
                <c:pt idx="8">
                  <c:v>1.6095926700343193</c:v>
                </c:pt>
                <c:pt idx="9">
                  <c:v>1.5870556998026837</c:v>
                </c:pt>
                <c:pt idx="10">
                  <c:v>1.5648945731153989</c:v>
                </c:pt>
              </c:numCache>
            </c:numRef>
          </c:val>
          <c:extLst>
            <c:ext xmlns:c16="http://schemas.microsoft.com/office/drawing/2014/chart" uri="{C3380CC4-5D6E-409C-BE32-E72D297353CC}">
              <c16:uniqueId val="{00000003-EE0D-4598-BFB8-968D3BC8A960}"/>
            </c:ext>
          </c:extLst>
        </c:ser>
        <c:ser>
          <c:idx val="4"/>
          <c:order val="4"/>
          <c:tx>
            <c:strRef>
              <c:f>Tables!$B$7</c:f>
              <c:strCache>
                <c:ptCount val="1"/>
                <c:pt idx="0">
                  <c:v>40%</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Tables!$C$7:$M$7</c:f>
              <c:numCache>
                <c:formatCode>0.00</c:formatCode>
                <c:ptCount val="11"/>
                <c:pt idx="0">
                  <c:v>1.7848176657360222</c:v>
                </c:pt>
                <c:pt idx="1">
                  <c:v>1.7593228343237595</c:v>
                </c:pt>
                <c:pt idx="2">
                  <c:v>1.734282859792931</c:v>
                </c:pt>
                <c:pt idx="3">
                  <c:v>1.7096856770226794</c:v>
                </c:pt>
                <c:pt idx="4">
                  <c:v>1.6855196438570137</c:v>
                </c:pt>
                <c:pt idx="5">
                  <c:v>1.6617735227310846</c:v>
                </c:pt>
                <c:pt idx="6">
                  <c:v>1.6384364632470032</c:v>
                </c:pt>
                <c:pt idx="7">
                  <c:v>1.6154979856424254</c:v>
                </c:pt>
                <c:pt idx="8">
                  <c:v>1.5929479650990348</c:v>
                </c:pt>
                <c:pt idx="9">
                  <c:v>1.5707766168414861</c:v>
                </c:pt>
                <c:pt idx="10">
                  <c:v>1.5489744819808142</c:v>
                </c:pt>
              </c:numCache>
            </c:numRef>
          </c:val>
          <c:extLst>
            <c:ext xmlns:c16="http://schemas.microsoft.com/office/drawing/2014/chart" uri="{C3380CC4-5D6E-409C-BE32-E72D297353CC}">
              <c16:uniqueId val="{00000004-EE0D-4598-BFB8-968D3BC8A960}"/>
            </c:ext>
          </c:extLst>
        </c:ser>
        <c:ser>
          <c:idx val="5"/>
          <c:order val="5"/>
          <c:tx>
            <c:strRef>
              <c:f>Tables!$B$8</c:f>
              <c:strCache>
                <c:ptCount val="1"/>
                <c:pt idx="0">
                  <c:v>50%</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Tables!$C$8:$M$8</c:f>
              <c:numCache>
                <c:formatCode>0.00</c:formatCode>
                <c:ptCount val="11"/>
                <c:pt idx="0">
                  <c:v>1.7640303746258619</c:v>
                </c:pt>
                <c:pt idx="1">
                  <c:v>1.7389769525095047</c:v>
                </c:pt>
                <c:pt idx="2">
                  <c:v>1.7143697309646531</c:v>
                </c:pt>
                <c:pt idx="3">
                  <c:v>1.6901968949789328</c:v>
                </c:pt>
                <c:pt idx="4">
                  <c:v>1.6664470430257154</c:v>
                </c:pt>
                <c:pt idx="5">
                  <c:v>1.6431091691327349</c:v>
                </c:pt>
                <c:pt idx="6">
                  <c:v>1.620172645875837</c:v>
                </c:pt>
                <c:pt idx="7">
                  <c:v>1.5976272082426157</c:v>
                </c:pt>
                <c:pt idx="8">
                  <c:v>1.5754629383145049</c:v>
                </c:pt>
                <c:pt idx="9">
                  <c:v>1.5536702507192681</c:v>
                </c:pt>
                <c:pt idx="10">
                  <c:v>1.5322398788090714</c:v>
                </c:pt>
              </c:numCache>
            </c:numRef>
          </c:val>
          <c:extLst>
            <c:ext xmlns:c16="http://schemas.microsoft.com/office/drawing/2014/chart" uri="{C3380CC4-5D6E-409C-BE32-E72D297353CC}">
              <c16:uniqueId val="{00000005-EE0D-4598-BFB8-968D3BC8A960}"/>
            </c:ext>
          </c:extLst>
        </c:ser>
        <c:ser>
          <c:idx val="6"/>
          <c:order val="6"/>
          <c:tx>
            <c:strRef>
              <c:f>Tables!$B$9</c:f>
              <c:strCache>
                <c:ptCount val="1"/>
                <c:pt idx="0">
                  <c:v>60%</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Tables!$C$9:$M$9</c:f>
              <c:numCache>
                <c:formatCode>0.00</c:formatCode>
                <c:ptCount val="11"/>
                <c:pt idx="0">
                  <c:v>1.7420566540984626</c:v>
                </c:pt>
                <c:pt idx="1">
                  <c:v>1.7174642772043578</c:v>
                </c:pt>
                <c:pt idx="2">
                  <c:v>1.6933090086779867</c:v>
                </c:pt>
                <c:pt idx="3">
                  <c:v>1.6695792973370582</c:v>
                </c:pt>
                <c:pt idx="4">
                  <c:v>1.6462639954529192</c:v>
                </c:pt>
                <c:pt idx="5">
                  <c:v>1.6233523412885065</c:v>
                </c:pt>
                <c:pt idx="6">
                  <c:v>1.6008339425354612</c:v>
                </c:pt>
                <c:pt idx="7">
                  <c:v>1.5786987605968335</c:v>
                </c:pt>
                <c:pt idx="8">
                  <c:v>1.5569370956654554</c:v>
                </c:pt>
                <c:pt idx="9">
                  <c:v>1.5355395725513594</c:v>
                </c:pt>
                <c:pt idx="10">
                  <c:v>1.5144971272147671</c:v>
                </c:pt>
              </c:numCache>
            </c:numRef>
          </c:val>
          <c:extLst>
            <c:ext xmlns:c16="http://schemas.microsoft.com/office/drawing/2014/chart" uri="{C3380CC4-5D6E-409C-BE32-E72D297353CC}">
              <c16:uniqueId val="{00000006-EE0D-4598-BFB8-968D3BC8A960}"/>
            </c:ext>
          </c:extLst>
        </c:ser>
        <c:ser>
          <c:idx val="7"/>
          <c:order val="7"/>
          <c:tx>
            <c:strRef>
              <c:f>Tables!$B$10</c:f>
              <c:strCache>
                <c:ptCount val="1"/>
                <c:pt idx="0">
                  <c:v>70%</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Tables!$C$10:$M$10</c:f>
              <c:numCache>
                <c:formatCode>0.00</c:formatCode>
                <c:ptCount val="11"/>
                <c:pt idx="0">
                  <c:v>1.7185717322840164</c:v>
                </c:pt>
                <c:pt idx="1">
                  <c:v>1.6944658888704951</c:v>
                </c:pt>
                <c:pt idx="2">
                  <c:v>1.6707874934683367</c:v>
                </c:pt>
                <c:pt idx="3">
                  <c:v>1.6475252766458592</c:v>
                </c:pt>
                <c:pt idx="4">
                  <c:v>1.6246683616701072</c:v>
                </c:pt>
                <c:pt idx="5">
                  <c:v>1.602206247549421</c:v>
                </c:pt>
                <c:pt idx="6">
                  <c:v>1.5801287929471952</c:v>
                </c:pt>
                <c:pt idx="7">
                  <c:v>1.5584262009150276</c:v>
                </c:pt>
                <c:pt idx="8">
                  <c:v>1.5370890043970071</c:v>
                </c:pt>
                <c:pt idx="9">
                  <c:v>1.5161080524600343</c:v>
                </c:pt>
                <c:pt idx="10">
                  <c:v>1.4954744972081564</c:v>
                </c:pt>
              </c:numCache>
            </c:numRef>
          </c:val>
          <c:extLst>
            <c:ext xmlns:c16="http://schemas.microsoft.com/office/drawing/2014/chart" uri="{C3380CC4-5D6E-409C-BE32-E72D297353CC}">
              <c16:uniqueId val="{00000007-EE0D-4598-BFB8-968D3BC8A960}"/>
            </c:ext>
          </c:extLst>
        </c:ser>
        <c:ser>
          <c:idx val="8"/>
          <c:order val="8"/>
          <c:tx>
            <c:strRef>
              <c:f>Tables!$B$11</c:f>
              <c:strCache>
                <c:ptCount val="1"/>
                <c:pt idx="0">
                  <c:v>80%</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Tables!$C$11:$M$11</c:f>
              <c:numCache>
                <c:formatCode>0.00</c:formatCode>
                <c:ptCount val="11"/>
                <c:pt idx="0">
                  <c:v>1.6930961050799731</c:v>
                </c:pt>
                <c:pt idx="1">
                  <c:v>1.6695109836684561</c:v>
                </c:pt>
                <c:pt idx="2">
                  <c:v>1.6463428849286206</c:v>
                </c:pt>
                <c:pt idx="3">
                  <c:v>1.6235808453448997</c:v>
                </c:pt>
                <c:pt idx="4">
                  <c:v>1.6012142823705691</c:v>
                </c:pt>
                <c:pt idx="5">
                  <c:v>1.5792329780225125</c:v>
                </c:pt>
                <c:pt idx="6">
                  <c:v>1.5576270633164642</c:v>
                </c:pt>
                <c:pt idx="7">
                  <c:v>1.536387003492945</c:v>
                </c:pt>
                <c:pt idx="8">
                  <c:v>1.5155035839873985</c:v>
                </c:pt>
                <c:pt idx="9">
                  <c:v>1.4949678971011651</c:v>
                </c:pt>
                <c:pt idx="10">
                  <c:v>1.4747713293328026</c:v>
                </c:pt>
              </c:numCache>
            </c:numRef>
          </c:val>
          <c:extLst>
            <c:ext xmlns:c16="http://schemas.microsoft.com/office/drawing/2014/chart" uri="{C3380CC4-5D6E-409C-BE32-E72D297353CC}">
              <c16:uniqueId val="{00000008-EE0D-4598-BFB8-968D3BC8A960}"/>
            </c:ext>
          </c:extLst>
        </c:ser>
        <c:ser>
          <c:idx val="9"/>
          <c:order val="9"/>
          <c:tx>
            <c:strRef>
              <c:f>Tables!$B$12</c:f>
              <c:strCache>
                <c:ptCount val="1"/>
                <c:pt idx="0">
                  <c:v>90%</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Tables!$C$12:$M$12</c:f>
              <c:numCache>
                <c:formatCode>0.00</c:formatCode>
                <c:ptCount val="11"/>
                <c:pt idx="0">
                  <c:v>1.6648700084911185</c:v>
                </c:pt>
                <c:pt idx="1">
                  <c:v>1.6418536679074196</c:v>
                </c:pt>
                <c:pt idx="2">
                  <c:v>1.6192428458161916</c:v>
                </c:pt>
                <c:pt idx="3">
                  <c:v>1.5970269187275707</c:v>
                </c:pt>
                <c:pt idx="4">
                  <c:v>1.5751956310150343</c:v>
                </c:pt>
                <c:pt idx="5">
                  <c:v>1.5537390791293813</c:v>
                </c:pt>
                <c:pt idx="6">
                  <c:v>1.5326476966187108</c:v>
                </c:pt>
                <c:pt idx="7">
                  <c:v>1.5119122399067884</c:v>
                </c:pt>
                <c:pt idx="8">
                  <c:v>1.4915237747853587</c:v>
                </c:pt>
                <c:pt idx="9">
                  <c:v>1.4714736635789674</c:v>
                </c:pt>
                <c:pt idx="10">
                  <c:v>1.4517535529435375</c:v>
                </c:pt>
              </c:numCache>
            </c:numRef>
          </c:val>
          <c:extLst>
            <c:ext xmlns:c16="http://schemas.microsoft.com/office/drawing/2014/chart" uri="{C3380CC4-5D6E-409C-BE32-E72D297353CC}">
              <c16:uniqueId val="{00000009-EE0D-4598-BFB8-968D3BC8A960}"/>
            </c:ext>
          </c:extLst>
        </c:ser>
        <c:ser>
          <c:idx val="10"/>
          <c:order val="10"/>
          <c:tx>
            <c:strRef>
              <c:f>Tables!$B$13</c:f>
              <c:strCache>
                <c:ptCount val="1"/>
                <c:pt idx="0">
                  <c:v>100%</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effectLst/>
            <a:sp3d/>
          </c:spPr>
          <c:cat>
            <c:numRef>
              <c:f>Tables!$C$2:$M$2</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Tables!$C$13:$M$13</c:f>
              <c:numCache>
                <c:formatCode>0.00</c:formatCode>
                <c:ptCount val="11"/>
                <c:pt idx="0">
                  <c:v>1.6325439091550367</c:v>
                </c:pt>
                <c:pt idx="1">
                  <c:v>1.6101691463249628</c:v>
                </c:pt>
                <c:pt idx="2">
                  <c:v>1.588186759790615</c:v>
                </c:pt>
                <c:pt idx="3">
                  <c:v>1.5665865178725056</c:v>
                </c:pt>
                <c:pt idx="4">
                  <c:v>1.5453585415633397</c:v>
                </c:pt>
                <c:pt idx="5">
                  <c:v>1.5244932894626777</c:v>
                </c:pt>
                <c:pt idx="6">
                  <c:v>1.5039815434773049</c:v>
                </c:pt>
                <c:pt idx="7">
                  <c:v>1.4838143952423128</c:v>
                </c:pt>
                <c:pt idx="8">
                  <c:v>1.4639832332208629</c:v>
                </c:pt>
                <c:pt idx="9">
                  <c:v>1.4444797304433659</c:v>
                </c:pt>
                <c:pt idx="10">
                  <c:v>1.4252958328494267</c:v>
                </c:pt>
              </c:numCache>
            </c:numRef>
          </c:val>
          <c:extLst>
            <c:ext xmlns:c16="http://schemas.microsoft.com/office/drawing/2014/chart" uri="{C3380CC4-5D6E-409C-BE32-E72D297353CC}">
              <c16:uniqueId val="{0000000A-EE0D-4598-BFB8-968D3BC8A960}"/>
            </c:ext>
          </c:extLst>
        </c:ser>
        <c:bandFmts>
          <c:band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effectLst/>
              <a:sp3d/>
            </c:spPr>
          </c:bandFmt>
          <c:band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effectLst/>
              <a:sp3d/>
            </c:spPr>
          </c:bandFmt>
          <c:bandFmt>
            <c:idx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effectLst/>
              <a:sp3d/>
            </c:spPr>
          </c:bandFmt>
          <c:bandFmt>
            <c:idx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effectLst/>
              <a:sp3d/>
            </c:spPr>
          </c:bandFmt>
          <c:bandFmt>
            <c:idx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effectLst/>
              <a:sp3d/>
            </c:spPr>
          </c:bandFmt>
          <c:bandFmt>
            <c:idx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effectLst/>
              <a:sp3d/>
            </c:spPr>
          </c:bandFmt>
          <c:bandFmt>
            <c:idx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effectLst/>
              <a:sp3d/>
            </c:spPr>
          </c:bandFmt>
          <c:bandFmt>
            <c:idx val="7"/>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effectLst/>
              <a:sp3d/>
            </c:spPr>
          </c:bandFmt>
          <c:bandFmt>
            <c:idx val="8"/>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effectLst/>
              <a:sp3d/>
            </c:spPr>
          </c:bandFmt>
          <c:bandFmt>
            <c:idx val="9"/>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effectLst/>
              <a:sp3d/>
            </c:spPr>
          </c:bandFmt>
          <c:bandFmt>
            <c:idx val="1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effectLst/>
              <a:sp3d/>
            </c:spPr>
          </c:bandFmt>
          <c:bandFmt>
            <c:idx val="11"/>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effectLst/>
              <a:sp3d/>
            </c:spPr>
          </c:bandFmt>
          <c:bandFmt>
            <c:idx val="12"/>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effectLst/>
              <a:sp3d/>
            </c:spPr>
          </c:bandFmt>
          <c:bandFmt>
            <c:idx val="13"/>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effectLst/>
              <a:sp3d/>
            </c:spPr>
          </c:bandFmt>
          <c:bandFmt>
            <c:idx val="14"/>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effectLst/>
              <a:sp3d/>
            </c:spPr>
          </c:bandFmt>
        </c:bandFmts>
        <c:axId val="1315547216"/>
        <c:axId val="1315550608"/>
        <c:axId val="1315554000"/>
      </c:surfaceChart>
      <c:catAx>
        <c:axId val="1315547216"/>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900" b="1" i="0" baseline="0">
                    <a:effectLst/>
                  </a:rPr>
                  <a:t>Level of pessimism in baseline scenario (no climate impacts)</a:t>
                </a:r>
                <a:endParaRPr lang="en-US" sz="900">
                  <a:effectLst/>
                </a:endParaRPr>
              </a:p>
              <a:p>
                <a:pPr>
                  <a:defRPr sz="900" b="1" i="0" u="none" strike="noStrike" kern="1200" baseline="0">
                    <a:solidFill>
                      <a:schemeClr val="tx2"/>
                    </a:solidFill>
                    <a:latin typeface="+mn-lt"/>
                    <a:ea typeface="+mn-ea"/>
                    <a:cs typeface="+mn-cs"/>
                  </a:defRPr>
                </a:pPr>
                <a:r>
                  <a:rPr lang="en-US" sz="900" b="1" i="0" baseline="0">
                    <a:effectLst/>
                  </a:rPr>
                  <a:t>0% = optimisitc, 100% = pessimistic</a:t>
                </a:r>
                <a:r>
                  <a:rPr lang="en-US" sz="900"/>
                  <a:t> </a:t>
                </a:r>
              </a:p>
            </c:rich>
          </c:tx>
          <c:layout>
            <c:manualLayout>
              <c:xMode val="edge"/>
              <c:yMode val="edge"/>
              <c:x val="0.25310155532635797"/>
              <c:y val="0.92131380089116699"/>
            </c:manualLayout>
          </c:layout>
          <c:overlay val="0"/>
          <c:spPr>
            <a:noFill/>
            <a:ln>
              <a:noFill/>
            </a:ln>
            <a:effectLst/>
          </c:spPr>
        </c:title>
        <c:numFmt formatCode="0%"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15550608"/>
        <c:crosses val="autoZero"/>
        <c:auto val="1"/>
        <c:lblAlgn val="ctr"/>
        <c:lblOffset val="100"/>
        <c:noMultiLvlLbl val="0"/>
      </c:catAx>
      <c:valAx>
        <c:axId val="1315550608"/>
        <c:scaling>
          <c:orientation val="minMax"/>
        </c:scaling>
        <c:delete val="1"/>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900" b="1" i="0" baseline="0">
                    <a:effectLst/>
                  </a:rPr>
                  <a:t>Leve of climate impact </a:t>
                </a:r>
                <a:br>
                  <a:rPr lang="en-US" sz="900" b="1" i="0" baseline="0">
                    <a:effectLst/>
                  </a:rPr>
                </a:br>
                <a:r>
                  <a:rPr lang="en-US" sz="900" b="1" i="0" baseline="0">
                    <a:effectLst/>
                  </a:rPr>
                  <a:t>0% = no/low impact, 100% = high impact </a:t>
                </a:r>
                <a:endParaRPr lang="en-US" sz="900">
                  <a:effectLst/>
                </a:endParaRPr>
              </a:p>
            </c:rich>
          </c:tx>
          <c:layout>
            <c:manualLayout>
              <c:xMode val="edge"/>
              <c:yMode val="edge"/>
              <c:x val="0.92191063745514501"/>
              <c:y val="0.26996566791132098"/>
            </c:manualLayout>
          </c:layout>
          <c:overlay val="0"/>
          <c:spPr>
            <a:noFill/>
            <a:ln>
              <a:noFill/>
            </a:ln>
            <a:effectLst/>
          </c:spPr>
        </c:title>
        <c:numFmt formatCode="0.00" sourceLinked="1"/>
        <c:majorTickMark val="none"/>
        <c:minorTickMark val="none"/>
        <c:tickLblPos val="nextTo"/>
        <c:crossAx val="1315547216"/>
        <c:crosses val="autoZero"/>
        <c:crossBetween val="midCat"/>
        <c:majorUnit val="0.2"/>
        <c:minorUnit val="0.1"/>
      </c:valAx>
      <c:serAx>
        <c:axId val="1315554000"/>
        <c:scaling>
          <c:orientation val="minMax"/>
        </c:scaling>
        <c:delete val="0"/>
        <c:axPos val="b"/>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15550608"/>
        <c:crosses val="autoZero"/>
      </c:serAx>
      <c:spPr>
        <a:noFill/>
        <a:ln>
          <a:noFill/>
        </a:ln>
        <a:effectLst/>
      </c:spPr>
    </c:plotArea>
    <c:legend>
      <c:legendPos val="l"/>
      <c:legendEntry>
        <c:idx val="0"/>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1"/>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2"/>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3"/>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4"/>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5"/>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6"/>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7"/>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8"/>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ayout>
        <c:manualLayout>
          <c:xMode val="edge"/>
          <c:yMode val="edge"/>
          <c:x val="8.8076541523060305E-3"/>
          <c:y val="0.27078692154796402"/>
          <c:w val="0.14263507222983199"/>
          <c:h val="0.46782497547274798"/>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Expected repairs</a:t>
            </a:r>
            <a:r>
              <a:rPr lang="en-US" baseline="0"/>
              <a:t> and out-of-system impacts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'Extrapolation disasters'!$CG$138</c:f>
              <c:strCache>
                <c:ptCount val="1"/>
                <c:pt idx="0">
                  <c:v>Repair/Reconstruction cost (OPEX) with project, %</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'Extrapolation disasters'!$CH$66:$FJ$66</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'Extrapolation disasters'!$CH$138:$FJ$138</c:f>
              <c:numCache>
                <c:formatCode>0.00</c:formatCode>
                <c:ptCount val="81"/>
                <c:pt idx="1">
                  <c:v>5.1800000000000006E-3</c:v>
                </c:pt>
                <c:pt idx="2">
                  <c:v>5.1800000000000006E-3</c:v>
                </c:pt>
                <c:pt idx="3">
                  <c:v>5.1800000000000006E-3</c:v>
                </c:pt>
                <c:pt idx="4">
                  <c:v>5.1800000000000006E-3</c:v>
                </c:pt>
                <c:pt idx="5">
                  <c:v>5.1800000000000006E-3</c:v>
                </c:pt>
                <c:pt idx="6">
                  <c:v>5.1800000000000006E-3</c:v>
                </c:pt>
                <c:pt idx="7">
                  <c:v>5.1800000000000006E-3</c:v>
                </c:pt>
                <c:pt idx="8">
                  <c:v>5.1800000000000006E-3</c:v>
                </c:pt>
                <c:pt idx="9">
                  <c:v>5.1800000000000006E-3</c:v>
                </c:pt>
                <c:pt idx="10">
                  <c:v>5.1800000000000006E-3</c:v>
                </c:pt>
                <c:pt idx="11">
                  <c:v>5.1800000000000006E-3</c:v>
                </c:pt>
                <c:pt idx="12">
                  <c:v>5.1800000000000006E-3</c:v>
                </c:pt>
                <c:pt idx="13">
                  <c:v>5.1800000000000006E-3</c:v>
                </c:pt>
                <c:pt idx="14">
                  <c:v>5.1800000000000006E-3</c:v>
                </c:pt>
                <c:pt idx="15">
                  <c:v>5.1800000000000006E-3</c:v>
                </c:pt>
                <c:pt idx="16">
                  <c:v>5.1800000000000006E-3</c:v>
                </c:pt>
                <c:pt idx="17">
                  <c:v>5.1800000000000006E-3</c:v>
                </c:pt>
                <c:pt idx="18">
                  <c:v>5.1800000000000006E-3</c:v>
                </c:pt>
                <c:pt idx="19">
                  <c:v>5.1800000000000006E-3</c:v>
                </c:pt>
                <c:pt idx="20">
                  <c:v>5.1800000000000006E-3</c:v>
                </c:pt>
                <c:pt idx="21">
                  <c:v>5.1800000000000006E-3</c:v>
                </c:pt>
                <c:pt idx="22">
                  <c:v>5.1800000000000006E-3</c:v>
                </c:pt>
                <c:pt idx="23">
                  <c:v>5.1800000000000006E-3</c:v>
                </c:pt>
                <c:pt idx="24">
                  <c:v>5.1800000000000006E-3</c:v>
                </c:pt>
                <c:pt idx="25">
                  <c:v>5.1800000000000006E-3</c:v>
                </c:pt>
                <c:pt idx="26">
                  <c:v>5.1800000000000006E-3</c:v>
                </c:pt>
                <c:pt idx="27">
                  <c:v>5.1800000000000006E-3</c:v>
                </c:pt>
                <c:pt idx="28">
                  <c:v>5.1800000000000006E-3</c:v>
                </c:pt>
                <c:pt idx="29">
                  <c:v>5.1800000000000006E-3</c:v>
                </c:pt>
                <c:pt idx="30">
                  <c:v>5.1800000000000006E-3</c:v>
                </c:pt>
                <c:pt idx="31">
                  <c:v>5.1800000000000006E-3</c:v>
                </c:pt>
                <c:pt idx="32">
                  <c:v>5.1800000000000006E-3</c:v>
                </c:pt>
                <c:pt idx="33">
                  <c:v>5.1800000000000006E-3</c:v>
                </c:pt>
                <c:pt idx="34">
                  <c:v>5.1800000000000006E-3</c:v>
                </c:pt>
                <c:pt idx="35">
                  <c:v>5.1800000000000006E-3</c:v>
                </c:pt>
                <c:pt idx="36">
                  <c:v>5.1800000000000006E-3</c:v>
                </c:pt>
                <c:pt idx="37">
                  <c:v>5.1800000000000006E-3</c:v>
                </c:pt>
                <c:pt idx="38">
                  <c:v>5.1800000000000006E-3</c:v>
                </c:pt>
                <c:pt idx="39">
                  <c:v>5.1800000000000006E-3</c:v>
                </c:pt>
                <c:pt idx="40">
                  <c:v>5.1800000000000006E-3</c:v>
                </c:pt>
                <c:pt idx="41" formatCode="0%">
                  <c:v>0</c:v>
                </c:pt>
                <c:pt idx="42" formatCode="0%">
                  <c:v>0</c:v>
                </c:pt>
                <c:pt idx="43" formatCode="0%">
                  <c:v>0</c:v>
                </c:pt>
                <c:pt idx="44" formatCode="0%">
                  <c:v>0</c:v>
                </c:pt>
                <c:pt idx="45" formatCode="0%">
                  <c:v>0</c:v>
                </c:pt>
                <c:pt idx="46" formatCode="0%">
                  <c:v>0</c:v>
                </c:pt>
                <c:pt idx="47" formatCode="0%">
                  <c:v>0</c:v>
                </c:pt>
                <c:pt idx="48" formatCode="0%">
                  <c:v>0</c:v>
                </c:pt>
                <c:pt idx="49" formatCode="0%">
                  <c:v>0</c:v>
                </c:pt>
                <c:pt idx="50" formatCode="0%">
                  <c:v>0</c:v>
                </c:pt>
                <c:pt idx="51" formatCode="0%">
                  <c:v>0</c:v>
                </c:pt>
                <c:pt idx="52" formatCode="0%">
                  <c:v>0</c:v>
                </c:pt>
                <c:pt idx="53" formatCode="0%">
                  <c:v>0</c:v>
                </c:pt>
                <c:pt idx="54" formatCode="0%">
                  <c:v>0</c:v>
                </c:pt>
                <c:pt idx="55" formatCode="0%">
                  <c:v>0</c:v>
                </c:pt>
                <c:pt idx="56" formatCode="0%">
                  <c:v>0</c:v>
                </c:pt>
                <c:pt idx="57" formatCode="0%">
                  <c:v>0</c:v>
                </c:pt>
                <c:pt idx="58" formatCode="0%">
                  <c:v>0</c:v>
                </c:pt>
                <c:pt idx="59" formatCode="0%">
                  <c:v>0</c:v>
                </c:pt>
                <c:pt idx="60" formatCode="0%">
                  <c:v>0</c:v>
                </c:pt>
                <c:pt idx="61" formatCode="0%">
                  <c:v>0</c:v>
                </c:pt>
                <c:pt idx="62" formatCode="0%">
                  <c:v>0</c:v>
                </c:pt>
                <c:pt idx="63" formatCode="0%">
                  <c:v>0</c:v>
                </c:pt>
                <c:pt idx="64" formatCode="0%">
                  <c:v>0</c:v>
                </c:pt>
                <c:pt idx="65" formatCode="0%">
                  <c:v>0</c:v>
                </c:pt>
                <c:pt idx="66" formatCode="0%">
                  <c:v>0</c:v>
                </c:pt>
                <c:pt idx="67" formatCode="0%">
                  <c:v>0</c:v>
                </c:pt>
                <c:pt idx="68" formatCode="0%">
                  <c:v>0</c:v>
                </c:pt>
                <c:pt idx="69" formatCode="0%">
                  <c:v>0</c:v>
                </c:pt>
                <c:pt idx="70" formatCode="0%">
                  <c:v>0</c:v>
                </c:pt>
                <c:pt idx="71" formatCode="0%">
                  <c:v>0</c:v>
                </c:pt>
                <c:pt idx="72" formatCode="0%">
                  <c:v>0</c:v>
                </c:pt>
                <c:pt idx="73" formatCode="0%">
                  <c:v>0</c:v>
                </c:pt>
                <c:pt idx="74" formatCode="0%">
                  <c:v>0</c:v>
                </c:pt>
                <c:pt idx="75" formatCode="0%">
                  <c:v>0</c:v>
                </c:pt>
                <c:pt idx="76" formatCode="0%">
                  <c:v>0</c:v>
                </c:pt>
                <c:pt idx="77" formatCode="0%">
                  <c:v>0</c:v>
                </c:pt>
                <c:pt idx="78" formatCode="0%">
                  <c:v>0</c:v>
                </c:pt>
                <c:pt idx="79" formatCode="0%">
                  <c:v>0</c:v>
                </c:pt>
                <c:pt idx="80" formatCode="0%">
                  <c:v>0</c:v>
                </c:pt>
              </c:numCache>
            </c:numRef>
          </c:yVal>
          <c:smooth val="0"/>
          <c:extLst>
            <c:ext xmlns:c16="http://schemas.microsoft.com/office/drawing/2014/chart" uri="{C3380CC4-5D6E-409C-BE32-E72D297353CC}">
              <c16:uniqueId val="{00000000-982F-E84F-AB3E-9861783718F2}"/>
            </c:ext>
          </c:extLst>
        </c:ser>
        <c:ser>
          <c:idx val="2"/>
          <c:order val="1"/>
          <c:tx>
            <c:strRef>
              <c:f>'Extrapolation disasters'!$CG$144</c:f>
              <c:strCache>
                <c:ptCount val="1"/>
                <c:pt idx="0">
                  <c:v>Additional out-of-system impacts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'Extrapolation disasters'!$CH$66:$FJ$66</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'Extrapolation disasters'!$CH$144:$FJ$144</c:f>
              <c:numCache>
                <c:formatCode>0%</c:formatCode>
                <c:ptCount val="8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formatCode="General">
                  <c:v>0</c:v>
                </c:pt>
                <c:pt idx="42" formatCode="General">
                  <c:v>0</c:v>
                </c:pt>
                <c:pt idx="43" formatCode="General">
                  <c:v>0</c:v>
                </c:pt>
                <c:pt idx="44" formatCode="General">
                  <c:v>0</c:v>
                </c:pt>
                <c:pt idx="45" formatCode="General">
                  <c:v>0</c:v>
                </c:pt>
                <c:pt idx="46" formatCode="General">
                  <c:v>0</c:v>
                </c:pt>
                <c:pt idx="47" formatCode="General">
                  <c:v>0</c:v>
                </c:pt>
                <c:pt idx="48" formatCode="General">
                  <c:v>0</c:v>
                </c:pt>
                <c:pt idx="49" formatCode="General">
                  <c:v>0</c:v>
                </c:pt>
                <c:pt idx="50" formatCode="General">
                  <c:v>0</c:v>
                </c:pt>
                <c:pt idx="51" formatCode="General">
                  <c:v>0</c:v>
                </c:pt>
                <c:pt idx="52" formatCode="General">
                  <c:v>0</c:v>
                </c:pt>
                <c:pt idx="53" formatCode="General">
                  <c:v>0</c:v>
                </c:pt>
                <c:pt idx="54" formatCode="General">
                  <c:v>0</c:v>
                </c:pt>
                <c:pt idx="55" formatCode="General">
                  <c:v>0</c:v>
                </c:pt>
                <c:pt idx="56" formatCode="General">
                  <c:v>0</c:v>
                </c:pt>
                <c:pt idx="57" formatCode="General">
                  <c:v>0</c:v>
                </c:pt>
                <c:pt idx="58" formatCode="General">
                  <c:v>0</c:v>
                </c:pt>
                <c:pt idx="59" formatCode="General">
                  <c:v>0</c:v>
                </c:pt>
                <c:pt idx="60" formatCode="General">
                  <c:v>0</c:v>
                </c:pt>
                <c:pt idx="61" formatCode="General">
                  <c:v>0</c:v>
                </c:pt>
                <c:pt idx="62" formatCode="General">
                  <c:v>0</c:v>
                </c:pt>
                <c:pt idx="63" formatCode="General">
                  <c:v>0</c:v>
                </c:pt>
                <c:pt idx="64" formatCode="General">
                  <c:v>0</c:v>
                </c:pt>
                <c:pt idx="65" formatCode="General">
                  <c:v>0</c:v>
                </c:pt>
                <c:pt idx="66" formatCode="General">
                  <c:v>0</c:v>
                </c:pt>
                <c:pt idx="67" formatCode="General">
                  <c:v>0</c:v>
                </c:pt>
                <c:pt idx="68" formatCode="General">
                  <c:v>0</c:v>
                </c:pt>
                <c:pt idx="69" formatCode="General">
                  <c:v>0</c:v>
                </c:pt>
                <c:pt idx="70" formatCode="General">
                  <c:v>0</c:v>
                </c:pt>
                <c:pt idx="71" formatCode="General">
                  <c:v>0</c:v>
                </c:pt>
                <c:pt idx="72" formatCode="General">
                  <c:v>0</c:v>
                </c:pt>
                <c:pt idx="73" formatCode="General">
                  <c:v>0</c:v>
                </c:pt>
                <c:pt idx="74" formatCode="General">
                  <c:v>0</c:v>
                </c:pt>
                <c:pt idx="75" formatCode="General">
                  <c:v>0</c:v>
                </c:pt>
                <c:pt idx="76" formatCode="General">
                  <c:v>0</c:v>
                </c:pt>
                <c:pt idx="77" formatCode="General">
                  <c:v>0</c:v>
                </c:pt>
                <c:pt idx="78" formatCode="General">
                  <c:v>0</c:v>
                </c:pt>
                <c:pt idx="79" formatCode="General">
                  <c:v>0</c:v>
                </c:pt>
                <c:pt idx="80" formatCode="General">
                  <c:v>0</c:v>
                </c:pt>
              </c:numCache>
            </c:numRef>
          </c:yVal>
          <c:smooth val="0"/>
          <c:extLst>
            <c:ext xmlns:c16="http://schemas.microsoft.com/office/drawing/2014/chart" uri="{C3380CC4-5D6E-409C-BE32-E72D297353CC}">
              <c16:uniqueId val="{00000001-982F-E84F-AB3E-9861783718F2}"/>
            </c:ext>
          </c:extLst>
        </c:ser>
        <c:dLbls>
          <c:showLegendKey val="0"/>
          <c:showVal val="0"/>
          <c:showCatName val="0"/>
          <c:showSerName val="0"/>
          <c:showPercent val="0"/>
          <c:showBubbleSize val="0"/>
        </c:dLbls>
        <c:axId val="2039370479"/>
        <c:axId val="2098263311"/>
      </c:scatterChart>
      <c:valAx>
        <c:axId val="203937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63311"/>
        <c:crosses val="autoZero"/>
        <c:crossBetween val="midCat"/>
      </c:valAx>
      <c:valAx>
        <c:axId val="2098263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37047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'Extrapolation disasters'!$CG$133</c:f>
              <c:strCache>
                <c:ptCount val="1"/>
                <c:pt idx="0">
                  <c:v>ExpectedShockServiceLoss (Crops) with project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'Extrapolation disasters'!$CI$66:$FJ$66</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xVal>
          <c:yVal>
            <c:numRef>
              <c:f>'Extrapolation disasters'!$CI$133:$FJ$133</c:f>
              <c:numCache>
                <c:formatCode>0%</c:formatCode>
                <c:ptCount val="80"/>
                <c:pt idx="0">
                  <c:v>-8.0999999999999996E-3</c:v>
                </c:pt>
                <c:pt idx="1">
                  <c:v>-8.0999999999999996E-3</c:v>
                </c:pt>
                <c:pt idx="2">
                  <c:v>-8.0999999999999996E-3</c:v>
                </c:pt>
                <c:pt idx="3">
                  <c:v>-8.0999999999999996E-3</c:v>
                </c:pt>
                <c:pt idx="4">
                  <c:v>-8.0999999999999996E-3</c:v>
                </c:pt>
                <c:pt idx="5">
                  <c:v>-8.0999999999999996E-3</c:v>
                </c:pt>
                <c:pt idx="6">
                  <c:v>-8.0999999999999996E-3</c:v>
                </c:pt>
                <c:pt idx="7">
                  <c:v>-8.0999999999999996E-3</c:v>
                </c:pt>
                <c:pt idx="8">
                  <c:v>-8.0999999999999996E-3</c:v>
                </c:pt>
                <c:pt idx="9">
                  <c:v>-8.0999999999999996E-3</c:v>
                </c:pt>
                <c:pt idx="10">
                  <c:v>-8.0999999999999996E-3</c:v>
                </c:pt>
                <c:pt idx="11">
                  <c:v>-8.0999999999999996E-3</c:v>
                </c:pt>
                <c:pt idx="12">
                  <c:v>-8.0999999999999996E-3</c:v>
                </c:pt>
                <c:pt idx="13">
                  <c:v>-8.0999999999999996E-3</c:v>
                </c:pt>
                <c:pt idx="14">
                  <c:v>-8.0999999999999996E-3</c:v>
                </c:pt>
                <c:pt idx="15">
                  <c:v>-8.0999999999999996E-3</c:v>
                </c:pt>
                <c:pt idx="16">
                  <c:v>-8.0999999999999996E-3</c:v>
                </c:pt>
                <c:pt idx="17">
                  <c:v>-8.0999999999999996E-3</c:v>
                </c:pt>
                <c:pt idx="18">
                  <c:v>-8.0999999999999996E-3</c:v>
                </c:pt>
                <c:pt idx="19">
                  <c:v>-8.0999999999999996E-3</c:v>
                </c:pt>
                <c:pt idx="20">
                  <c:v>-8.0999999999999996E-3</c:v>
                </c:pt>
                <c:pt idx="21">
                  <c:v>-8.0999999999999996E-3</c:v>
                </c:pt>
                <c:pt idx="22">
                  <c:v>-8.0999999999999996E-3</c:v>
                </c:pt>
                <c:pt idx="23">
                  <c:v>-8.0999999999999996E-3</c:v>
                </c:pt>
                <c:pt idx="24">
                  <c:v>-8.0999999999999996E-3</c:v>
                </c:pt>
                <c:pt idx="25">
                  <c:v>-8.0999999999999996E-3</c:v>
                </c:pt>
                <c:pt idx="26">
                  <c:v>-8.0999999999999996E-3</c:v>
                </c:pt>
                <c:pt idx="27">
                  <c:v>-8.0999999999999996E-3</c:v>
                </c:pt>
                <c:pt idx="28">
                  <c:v>-8.0999999999999996E-3</c:v>
                </c:pt>
                <c:pt idx="29">
                  <c:v>-8.0999999999999996E-3</c:v>
                </c:pt>
                <c:pt idx="30">
                  <c:v>-8.2050000000000005E-3</c:v>
                </c:pt>
                <c:pt idx="31">
                  <c:v>-8.3100000000000014E-3</c:v>
                </c:pt>
                <c:pt idx="32">
                  <c:v>-8.4150000000000006E-3</c:v>
                </c:pt>
                <c:pt idx="33">
                  <c:v>-8.5200000000000015E-3</c:v>
                </c:pt>
                <c:pt idx="34">
                  <c:v>-8.6250000000000007E-3</c:v>
                </c:pt>
                <c:pt idx="35">
                  <c:v>-8.7300000000000016E-3</c:v>
                </c:pt>
                <c:pt idx="36">
                  <c:v>-8.8350000000000026E-3</c:v>
                </c:pt>
                <c:pt idx="37">
                  <c:v>-8.94E-3</c:v>
                </c:pt>
                <c:pt idx="38">
                  <c:v>-9.045000000000001E-3</c:v>
                </c:pt>
                <c:pt idx="39">
                  <c:v>-9.1500000000000019E-3</c:v>
                </c:pt>
                <c:pt idx="40">
                  <c:v>-9.2550000000000011E-3</c:v>
                </c:pt>
                <c:pt idx="41">
                  <c:v>-9.3600000000000003E-3</c:v>
                </c:pt>
                <c:pt idx="42">
                  <c:v>-9.4650000000000012E-3</c:v>
                </c:pt>
                <c:pt idx="43">
                  <c:v>-9.5700000000000021E-3</c:v>
                </c:pt>
                <c:pt idx="44">
                  <c:v>-9.6749999999999996E-3</c:v>
                </c:pt>
                <c:pt idx="45">
                  <c:v>-9.7800000000000005E-3</c:v>
                </c:pt>
                <c:pt idx="46">
                  <c:v>-9.8850000000000014E-3</c:v>
                </c:pt>
                <c:pt idx="47">
                  <c:v>-9.9900000000000006E-3</c:v>
                </c:pt>
                <c:pt idx="48">
                  <c:v>-1.0095E-2</c:v>
                </c:pt>
                <c:pt idx="49">
                  <c:v>-1.0200000000000001E-2</c:v>
                </c:pt>
                <c:pt idx="50">
                  <c:v>-1.0305E-2</c:v>
                </c:pt>
                <c:pt idx="51">
                  <c:v>-1.0410000000000001E-2</c:v>
                </c:pt>
                <c:pt idx="52">
                  <c:v>-1.0515E-2</c:v>
                </c:pt>
                <c:pt idx="53">
                  <c:v>-1.0620000000000001E-2</c:v>
                </c:pt>
                <c:pt idx="54">
                  <c:v>-1.0725E-2</c:v>
                </c:pt>
                <c:pt idx="55">
                  <c:v>-1.0830000000000001E-2</c:v>
                </c:pt>
                <c:pt idx="56">
                  <c:v>-1.0935E-2</c:v>
                </c:pt>
                <c:pt idx="57">
                  <c:v>-1.1040000000000001E-2</c:v>
                </c:pt>
                <c:pt idx="58">
                  <c:v>-1.1145E-2</c:v>
                </c:pt>
                <c:pt idx="59">
                  <c:v>-1.1250000000000003E-2</c:v>
                </c:pt>
                <c:pt idx="60">
                  <c:v>-1.1355000000000001E-2</c:v>
                </c:pt>
                <c:pt idx="61">
                  <c:v>-1.1460000000000001E-2</c:v>
                </c:pt>
                <c:pt idx="62">
                  <c:v>-1.1565000000000002E-2</c:v>
                </c:pt>
                <c:pt idx="63">
                  <c:v>-1.1670000000000003E-2</c:v>
                </c:pt>
                <c:pt idx="64">
                  <c:v>-1.1775000000000001E-2</c:v>
                </c:pt>
                <c:pt idx="65">
                  <c:v>-1.1880000000000002E-2</c:v>
                </c:pt>
                <c:pt idx="66">
                  <c:v>-1.1985000000000001E-2</c:v>
                </c:pt>
                <c:pt idx="67">
                  <c:v>-1.209E-2</c:v>
                </c:pt>
                <c:pt idx="68">
                  <c:v>-1.2195000000000001E-2</c:v>
                </c:pt>
                <c:pt idx="69">
                  <c:v>-1.2300000000000002E-2</c:v>
                </c:pt>
                <c:pt idx="70">
                  <c:v>-1.2404999999999999E-2</c:v>
                </c:pt>
                <c:pt idx="71">
                  <c:v>-1.251E-2</c:v>
                </c:pt>
                <c:pt idx="72">
                  <c:v>-1.2615000000000001E-2</c:v>
                </c:pt>
                <c:pt idx="73">
                  <c:v>-1.272E-2</c:v>
                </c:pt>
                <c:pt idx="74">
                  <c:v>-1.2825E-2</c:v>
                </c:pt>
                <c:pt idx="75">
                  <c:v>-1.2930000000000001E-2</c:v>
                </c:pt>
                <c:pt idx="76">
                  <c:v>-1.3035000000000001E-2</c:v>
                </c:pt>
                <c:pt idx="77">
                  <c:v>-1.3140000000000001E-2</c:v>
                </c:pt>
                <c:pt idx="78">
                  <c:v>-1.3245E-2</c:v>
                </c:pt>
                <c:pt idx="79">
                  <c:v>-1.3350000000000001E-2</c:v>
                </c:pt>
              </c:numCache>
            </c:numRef>
          </c:yVal>
          <c:smooth val="0"/>
          <c:extLst>
            <c:ext xmlns:c16="http://schemas.microsoft.com/office/drawing/2014/chart" uri="{C3380CC4-5D6E-409C-BE32-E72D297353CC}">
              <c16:uniqueId val="{00000000-C66C-1045-ACEF-E52E6B495D3B}"/>
            </c:ext>
          </c:extLst>
        </c:ser>
        <c:dLbls>
          <c:showLegendKey val="0"/>
          <c:showVal val="0"/>
          <c:showCatName val="0"/>
          <c:showSerName val="0"/>
          <c:showPercent val="0"/>
          <c:showBubbleSize val="0"/>
        </c:dLbls>
        <c:axId val="2039370479"/>
        <c:axId val="2098263311"/>
      </c:scatterChart>
      <c:valAx>
        <c:axId val="203937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63311"/>
        <c:crosses val="autoZero"/>
        <c:crossBetween val="midCat"/>
      </c:valAx>
      <c:valAx>
        <c:axId val="2098263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37047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'Extrapolation disasters'!$FL$133</c:f>
              <c:strCache>
                <c:ptCount val="1"/>
                <c:pt idx="0">
                  <c:v>ExpectedShockServiceLoss (Crops) with project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'Extrapolation disasters'!$FN$66:$IO$66</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xVal>
          <c:yVal>
            <c:numRef>
              <c:f>'Extrapolation disasters'!$FN$133:$IO$133</c:f>
              <c:numCache>
                <c:formatCode>0%</c:formatCode>
                <c:ptCount val="80"/>
                <c:pt idx="0">
                  <c:v>-7.8900000000000012E-3</c:v>
                </c:pt>
                <c:pt idx="1">
                  <c:v>-7.8200000000000006E-3</c:v>
                </c:pt>
                <c:pt idx="2">
                  <c:v>-7.7499999999999999E-3</c:v>
                </c:pt>
                <c:pt idx="3">
                  <c:v>-7.6800000000000002E-3</c:v>
                </c:pt>
                <c:pt idx="4">
                  <c:v>-7.6100000000000004E-3</c:v>
                </c:pt>
                <c:pt idx="5">
                  <c:v>-7.5399999999999998E-3</c:v>
                </c:pt>
                <c:pt idx="6">
                  <c:v>-7.4700000000000001E-3</c:v>
                </c:pt>
                <c:pt idx="7">
                  <c:v>-7.4000000000000003E-3</c:v>
                </c:pt>
                <c:pt idx="8">
                  <c:v>-7.3300000000000006E-3</c:v>
                </c:pt>
                <c:pt idx="9">
                  <c:v>-7.2600000000000008E-3</c:v>
                </c:pt>
                <c:pt idx="10">
                  <c:v>-7.1900000000000002E-3</c:v>
                </c:pt>
                <c:pt idx="11">
                  <c:v>-7.1200000000000005E-3</c:v>
                </c:pt>
                <c:pt idx="12">
                  <c:v>-7.0500000000000007E-3</c:v>
                </c:pt>
                <c:pt idx="13">
                  <c:v>-6.980000000000001E-3</c:v>
                </c:pt>
                <c:pt idx="14">
                  <c:v>-6.9100000000000003E-3</c:v>
                </c:pt>
                <c:pt idx="15">
                  <c:v>-6.8400000000000006E-3</c:v>
                </c:pt>
                <c:pt idx="16">
                  <c:v>-6.77E-3</c:v>
                </c:pt>
                <c:pt idx="17">
                  <c:v>-6.7000000000000002E-3</c:v>
                </c:pt>
                <c:pt idx="18">
                  <c:v>-6.6300000000000005E-3</c:v>
                </c:pt>
                <c:pt idx="19">
                  <c:v>-6.5600000000000007E-3</c:v>
                </c:pt>
                <c:pt idx="20">
                  <c:v>-6.4900000000000001E-3</c:v>
                </c:pt>
                <c:pt idx="21">
                  <c:v>-6.4200000000000004E-3</c:v>
                </c:pt>
                <c:pt idx="22">
                  <c:v>-6.3499999999999997E-3</c:v>
                </c:pt>
                <c:pt idx="23">
                  <c:v>-6.2800000000000009E-3</c:v>
                </c:pt>
                <c:pt idx="24">
                  <c:v>-6.2100000000000002E-3</c:v>
                </c:pt>
                <c:pt idx="25">
                  <c:v>-6.1400000000000005E-3</c:v>
                </c:pt>
                <c:pt idx="26">
                  <c:v>-6.0700000000000007E-3</c:v>
                </c:pt>
                <c:pt idx="27">
                  <c:v>-6.0000000000000001E-3</c:v>
                </c:pt>
                <c:pt idx="28">
                  <c:v>-5.9300000000000004E-3</c:v>
                </c:pt>
                <c:pt idx="29">
                  <c:v>-5.8600000000000006E-3</c:v>
                </c:pt>
                <c:pt idx="30">
                  <c:v>-5.79E-3</c:v>
                </c:pt>
                <c:pt idx="31">
                  <c:v>-5.7200000000000003E-3</c:v>
                </c:pt>
                <c:pt idx="32">
                  <c:v>-5.6500000000000005E-3</c:v>
                </c:pt>
                <c:pt idx="33">
                  <c:v>-5.5799999999999999E-3</c:v>
                </c:pt>
                <c:pt idx="34">
                  <c:v>-5.510000000000001E-3</c:v>
                </c:pt>
                <c:pt idx="35">
                  <c:v>-5.4400000000000004E-3</c:v>
                </c:pt>
                <c:pt idx="36">
                  <c:v>-5.3700000000000006E-3</c:v>
                </c:pt>
                <c:pt idx="37">
                  <c:v>-5.3E-3</c:v>
                </c:pt>
                <c:pt idx="38">
                  <c:v>-5.2300000000000003E-3</c:v>
                </c:pt>
                <c:pt idx="39">
                  <c:v>-5.1600000000000005E-3</c:v>
                </c:pt>
                <c:pt idx="40">
                  <c:v>-5.0899999999999999E-3</c:v>
                </c:pt>
                <c:pt idx="41">
                  <c:v>-5.0200000000000002E-3</c:v>
                </c:pt>
                <c:pt idx="42">
                  <c:v>-4.9500000000000004E-3</c:v>
                </c:pt>
                <c:pt idx="43">
                  <c:v>-4.8800000000000007E-3</c:v>
                </c:pt>
                <c:pt idx="44">
                  <c:v>-4.81E-3</c:v>
                </c:pt>
                <c:pt idx="45" formatCode="0.00">
                  <c:v>-4.7400000000000003E-3</c:v>
                </c:pt>
                <c:pt idx="46" formatCode="0.00">
                  <c:v>-4.6700000000000005E-3</c:v>
                </c:pt>
                <c:pt idx="47" formatCode="0.00">
                  <c:v>-4.6000000000000008E-3</c:v>
                </c:pt>
                <c:pt idx="48" formatCode="0.00">
                  <c:v>-4.530000000000001E-3</c:v>
                </c:pt>
                <c:pt idx="49" formatCode="0.00">
                  <c:v>-4.4600000000000004E-3</c:v>
                </c:pt>
                <c:pt idx="50" formatCode="0.00">
                  <c:v>-4.3899999999999998E-3</c:v>
                </c:pt>
                <c:pt idx="51" formatCode="0.00">
                  <c:v>-4.3200000000000001E-3</c:v>
                </c:pt>
                <c:pt idx="52" formatCode="0.00">
                  <c:v>-4.2500000000000003E-3</c:v>
                </c:pt>
                <c:pt idx="53" formatCode="0.00">
                  <c:v>-4.1799999999999997E-3</c:v>
                </c:pt>
                <c:pt idx="54" formatCode="0.00">
                  <c:v>-4.1100000000000008E-3</c:v>
                </c:pt>
                <c:pt idx="55" formatCode="0.00">
                  <c:v>-4.0400000000000002E-3</c:v>
                </c:pt>
                <c:pt idx="56" formatCode="0.00">
                  <c:v>-3.9700000000000013E-3</c:v>
                </c:pt>
                <c:pt idx="57" formatCode="0.00">
                  <c:v>-3.8999999999999998E-3</c:v>
                </c:pt>
                <c:pt idx="58" formatCode="0.00">
                  <c:v>-3.8300000000000005E-3</c:v>
                </c:pt>
                <c:pt idx="59" formatCode="0.00">
                  <c:v>-3.7600000000000008E-3</c:v>
                </c:pt>
                <c:pt idx="60" formatCode="0.00">
                  <c:v>-3.6900000000000001E-3</c:v>
                </c:pt>
                <c:pt idx="61" formatCode="0.00">
                  <c:v>-3.62E-3</c:v>
                </c:pt>
                <c:pt idx="62" formatCode="0.00">
                  <c:v>-3.5500000000000006E-3</c:v>
                </c:pt>
                <c:pt idx="63" formatCode="0.00">
                  <c:v>-3.4800000000000005E-3</c:v>
                </c:pt>
                <c:pt idx="64" formatCode="0.00">
                  <c:v>-3.4100000000000003E-3</c:v>
                </c:pt>
                <c:pt idx="65" formatCode="0.00">
                  <c:v>-3.3400000000000005E-3</c:v>
                </c:pt>
                <c:pt idx="66" formatCode="0.00">
                  <c:v>-2.4280000000000003E-2</c:v>
                </c:pt>
                <c:pt idx="67" formatCode="0.00">
                  <c:v>0</c:v>
                </c:pt>
                <c:pt idx="68" formatCode="0.00">
                  <c:v>-2.4160000000000004E-2</c:v>
                </c:pt>
                <c:pt idx="69" formatCode="0.00">
                  <c:v>-3.8900000000000007E-3</c:v>
                </c:pt>
                <c:pt idx="70">
                  <c:v>-3.82E-3</c:v>
                </c:pt>
                <c:pt idx="71">
                  <c:v>-3.7500000000000003E-3</c:v>
                </c:pt>
                <c:pt idx="72">
                  <c:v>-3.6800000000000005E-3</c:v>
                </c:pt>
                <c:pt idx="73">
                  <c:v>-3.6100000000000008E-3</c:v>
                </c:pt>
                <c:pt idx="74">
                  <c:v>-3.5400000000000006E-3</c:v>
                </c:pt>
                <c:pt idx="75">
                  <c:v>-3.4700000000000004E-3</c:v>
                </c:pt>
                <c:pt idx="76">
                  <c:v>-3.4000000000000011E-3</c:v>
                </c:pt>
                <c:pt idx="77">
                  <c:v>-3.3300000000000001E-3</c:v>
                </c:pt>
                <c:pt idx="78">
                  <c:v>-3.2600000000000007E-3</c:v>
                </c:pt>
                <c:pt idx="79">
                  <c:v>-1.3350000000000001E-2</c:v>
                </c:pt>
              </c:numCache>
            </c:numRef>
          </c:yVal>
          <c:smooth val="0"/>
          <c:extLst>
            <c:ext xmlns:c16="http://schemas.microsoft.com/office/drawing/2014/chart" uri="{C3380CC4-5D6E-409C-BE32-E72D297353CC}">
              <c16:uniqueId val="{00000000-8A56-F146-9B96-8D1450CC7DB4}"/>
            </c:ext>
          </c:extLst>
        </c:ser>
        <c:dLbls>
          <c:showLegendKey val="0"/>
          <c:showVal val="0"/>
          <c:showCatName val="0"/>
          <c:showSerName val="0"/>
          <c:showPercent val="0"/>
          <c:showBubbleSize val="0"/>
        </c:dLbls>
        <c:axId val="2039370479"/>
        <c:axId val="2098263311"/>
      </c:scatterChart>
      <c:valAx>
        <c:axId val="203937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63311"/>
        <c:crosses val="autoZero"/>
        <c:crossBetween val="midCat"/>
      </c:valAx>
      <c:valAx>
        <c:axId val="2098263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37047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Expected repairs</a:t>
            </a:r>
            <a:r>
              <a:rPr lang="en-US" baseline="0"/>
              <a:t> and out-of-system impacts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'Extrapolation disasters'!$B$138</c:f>
              <c:strCache>
                <c:ptCount val="1"/>
                <c:pt idx="0">
                  <c:v>ExpectedRepair/Reconstruction cost (OPEX) with project, %</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'Extrapolation disasters'!$C$66:$CE$66</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'Extrapolation disasters'!$C$138:$CE$138</c:f>
              <c:numCache>
                <c:formatCode>0%</c:formatCode>
                <c:ptCount val="81"/>
                <c:pt idx="1">
                  <c:v>5.2000000000000006E-3</c:v>
                </c:pt>
                <c:pt idx="2">
                  <c:v>5.2000000000000006E-3</c:v>
                </c:pt>
                <c:pt idx="3">
                  <c:v>5.2000000000000006E-3</c:v>
                </c:pt>
                <c:pt idx="4">
                  <c:v>5.2000000000000006E-3</c:v>
                </c:pt>
                <c:pt idx="5">
                  <c:v>5.2000000000000006E-3</c:v>
                </c:pt>
                <c:pt idx="6">
                  <c:v>5.2000000000000006E-3</c:v>
                </c:pt>
                <c:pt idx="7">
                  <c:v>5.2000000000000006E-3</c:v>
                </c:pt>
                <c:pt idx="8">
                  <c:v>5.2000000000000006E-3</c:v>
                </c:pt>
                <c:pt idx="9">
                  <c:v>5.2000000000000006E-3</c:v>
                </c:pt>
                <c:pt idx="10">
                  <c:v>5.2000000000000006E-3</c:v>
                </c:pt>
                <c:pt idx="11">
                  <c:v>5.2000000000000006E-3</c:v>
                </c:pt>
                <c:pt idx="12">
                  <c:v>5.2000000000000006E-3</c:v>
                </c:pt>
                <c:pt idx="13">
                  <c:v>5.2000000000000006E-3</c:v>
                </c:pt>
                <c:pt idx="14">
                  <c:v>5.2000000000000006E-3</c:v>
                </c:pt>
                <c:pt idx="15">
                  <c:v>5.2000000000000006E-3</c:v>
                </c:pt>
                <c:pt idx="16">
                  <c:v>5.2000000000000006E-3</c:v>
                </c:pt>
                <c:pt idx="17">
                  <c:v>5.2000000000000006E-3</c:v>
                </c:pt>
                <c:pt idx="18">
                  <c:v>5.2000000000000006E-3</c:v>
                </c:pt>
                <c:pt idx="19">
                  <c:v>5.2000000000000006E-3</c:v>
                </c:pt>
                <c:pt idx="20">
                  <c:v>5.2000000000000006E-3</c:v>
                </c:pt>
                <c:pt idx="21">
                  <c:v>5.2000000000000006E-3</c:v>
                </c:pt>
                <c:pt idx="22">
                  <c:v>5.2000000000000006E-3</c:v>
                </c:pt>
                <c:pt idx="23">
                  <c:v>5.2000000000000006E-3</c:v>
                </c:pt>
                <c:pt idx="24">
                  <c:v>5.2000000000000006E-3</c:v>
                </c:pt>
                <c:pt idx="25">
                  <c:v>5.2000000000000006E-3</c:v>
                </c:pt>
                <c:pt idx="26">
                  <c:v>5.2000000000000006E-3</c:v>
                </c:pt>
                <c:pt idx="27">
                  <c:v>5.2000000000000006E-3</c:v>
                </c:pt>
                <c:pt idx="28">
                  <c:v>5.2000000000000006E-3</c:v>
                </c:pt>
                <c:pt idx="29">
                  <c:v>5.2000000000000006E-3</c:v>
                </c:pt>
                <c:pt idx="30">
                  <c:v>5.2000000000000006E-3</c:v>
                </c:pt>
                <c:pt idx="31">
                  <c:v>5.360000000000001E-3</c:v>
                </c:pt>
                <c:pt idx="32">
                  <c:v>5.5200000000000006E-3</c:v>
                </c:pt>
                <c:pt idx="33">
                  <c:v>5.680000000000001E-3</c:v>
                </c:pt>
                <c:pt idx="34">
                  <c:v>5.8400000000000006E-3</c:v>
                </c:pt>
                <c:pt idx="35">
                  <c:v>6.000000000000001E-3</c:v>
                </c:pt>
                <c:pt idx="36">
                  <c:v>6.1600000000000005E-3</c:v>
                </c:pt>
                <c:pt idx="37">
                  <c:v>6.320000000000001E-3</c:v>
                </c:pt>
                <c:pt idx="38">
                  <c:v>6.4800000000000014E-3</c:v>
                </c:pt>
                <c:pt idx="39">
                  <c:v>6.6400000000000009E-3</c:v>
                </c:pt>
                <c:pt idx="40">
                  <c:v>6.8000000000000005E-3</c:v>
                </c:pt>
                <c:pt idx="41">
                  <c:v>-8.7600000000000004E-3</c:v>
                </c:pt>
                <c:pt idx="42">
                  <c:v>-8.9200000000000008E-3</c:v>
                </c:pt>
                <c:pt idx="43">
                  <c:v>-9.0800000000000013E-3</c:v>
                </c:pt>
                <c:pt idx="44">
                  <c:v>-9.2400000000000017E-3</c:v>
                </c:pt>
                <c:pt idx="45">
                  <c:v>-9.4000000000000004E-3</c:v>
                </c:pt>
                <c:pt idx="46">
                  <c:v>-9.5599999999999991E-3</c:v>
                </c:pt>
                <c:pt idx="47">
                  <c:v>-9.7199999999999995E-3</c:v>
                </c:pt>
                <c:pt idx="48">
                  <c:v>-9.8799999999999999E-3</c:v>
                </c:pt>
                <c:pt idx="49">
                  <c:v>-1.004E-2</c:v>
                </c:pt>
                <c:pt idx="50">
                  <c:v>-1.0200000000000001E-2</c:v>
                </c:pt>
                <c:pt idx="51">
                  <c:v>-1.0360000000000001E-2</c:v>
                </c:pt>
                <c:pt idx="52">
                  <c:v>-1.0520000000000002E-2</c:v>
                </c:pt>
                <c:pt idx="53">
                  <c:v>-1.0680000000000002E-2</c:v>
                </c:pt>
                <c:pt idx="54">
                  <c:v>-1.0840000000000002E-2</c:v>
                </c:pt>
                <c:pt idx="55">
                  <c:v>-1.1000000000000001E-2</c:v>
                </c:pt>
                <c:pt idx="56">
                  <c:v>-1.1160000000000002E-2</c:v>
                </c:pt>
                <c:pt idx="57">
                  <c:v>-1.1320000000000002E-2</c:v>
                </c:pt>
                <c:pt idx="58">
                  <c:v>-1.1480000000000001E-2</c:v>
                </c:pt>
                <c:pt idx="59">
                  <c:v>-1.1640000000000001E-2</c:v>
                </c:pt>
                <c:pt idx="60">
                  <c:v>-1.18E-2</c:v>
                </c:pt>
                <c:pt idx="61">
                  <c:v>-1.196E-2</c:v>
                </c:pt>
                <c:pt idx="62">
                  <c:v>-1.2120000000000001E-2</c:v>
                </c:pt>
                <c:pt idx="63">
                  <c:v>-1.2279999999999999E-2</c:v>
                </c:pt>
                <c:pt idx="64">
                  <c:v>-1.244E-2</c:v>
                </c:pt>
                <c:pt idx="65">
                  <c:v>-1.26E-2</c:v>
                </c:pt>
                <c:pt idx="66">
                  <c:v>-1.2760000000000001E-2</c:v>
                </c:pt>
                <c:pt idx="67">
                  <c:v>-1.2920000000000001E-2</c:v>
                </c:pt>
                <c:pt idx="68">
                  <c:v>-1.3080000000000001E-2</c:v>
                </c:pt>
                <c:pt idx="69">
                  <c:v>-1.3240000000000002E-2</c:v>
                </c:pt>
                <c:pt idx="70">
                  <c:v>-1.3400000000000002E-2</c:v>
                </c:pt>
                <c:pt idx="71">
                  <c:v>-1.3560000000000003E-2</c:v>
                </c:pt>
                <c:pt idx="72">
                  <c:v>-1.3720000000000001E-2</c:v>
                </c:pt>
                <c:pt idx="73">
                  <c:v>-1.388E-2</c:v>
                </c:pt>
                <c:pt idx="74">
                  <c:v>-1.4040000000000002E-2</c:v>
                </c:pt>
                <c:pt idx="75">
                  <c:v>-1.4199999999999999E-2</c:v>
                </c:pt>
                <c:pt idx="76">
                  <c:v>-1.4360000000000003E-2</c:v>
                </c:pt>
                <c:pt idx="77">
                  <c:v>-1.452E-2</c:v>
                </c:pt>
                <c:pt idx="78">
                  <c:v>-1.4680000000000002E-2</c:v>
                </c:pt>
                <c:pt idx="79">
                  <c:v>-1.4840000000000001E-2</c:v>
                </c:pt>
                <c:pt idx="80">
                  <c:v>-1.5000000000000001E-2</c:v>
                </c:pt>
              </c:numCache>
            </c:numRef>
          </c:yVal>
          <c:smooth val="0"/>
          <c:extLst>
            <c:ext xmlns:c16="http://schemas.microsoft.com/office/drawing/2014/chart" uri="{C3380CC4-5D6E-409C-BE32-E72D297353CC}">
              <c16:uniqueId val="{00000000-2153-EF46-B1DD-79779F41CCA2}"/>
            </c:ext>
          </c:extLst>
        </c:ser>
        <c:ser>
          <c:idx val="2"/>
          <c:order val="1"/>
          <c:tx>
            <c:strRef>
              <c:f>'Extrapolation disasters'!$B$144</c:f>
              <c:strCache>
                <c:ptCount val="1"/>
                <c:pt idx="0">
                  <c:v>ExpectedShockOutofSystemLoss: Expected additional out-of-system impacts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'Extrapolation disasters'!$C$66:$CE$66</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'Extrapolation disasters'!$C$144:$CE$144</c:f>
              <c:numCache>
                <c:formatCode>General</c:formatCode>
                <c:ptCount val="81"/>
                <c:pt idx="71">
                  <c:v>0</c:v>
                </c:pt>
                <c:pt idx="72">
                  <c:v>0</c:v>
                </c:pt>
                <c:pt idx="73">
                  <c:v>0</c:v>
                </c:pt>
                <c:pt idx="74">
                  <c:v>0</c:v>
                </c:pt>
                <c:pt idx="75">
                  <c:v>0</c:v>
                </c:pt>
                <c:pt idx="76">
                  <c:v>0</c:v>
                </c:pt>
                <c:pt idx="77">
                  <c:v>0</c:v>
                </c:pt>
                <c:pt idx="78">
                  <c:v>0</c:v>
                </c:pt>
                <c:pt idx="79">
                  <c:v>0</c:v>
                </c:pt>
                <c:pt idx="80">
                  <c:v>0</c:v>
                </c:pt>
              </c:numCache>
            </c:numRef>
          </c:yVal>
          <c:smooth val="0"/>
          <c:extLst>
            <c:ext xmlns:c16="http://schemas.microsoft.com/office/drawing/2014/chart" uri="{C3380CC4-5D6E-409C-BE32-E72D297353CC}">
              <c16:uniqueId val="{00000001-2153-EF46-B1DD-79779F41CCA2}"/>
            </c:ext>
          </c:extLst>
        </c:ser>
        <c:dLbls>
          <c:showLegendKey val="0"/>
          <c:showVal val="0"/>
          <c:showCatName val="0"/>
          <c:showSerName val="0"/>
          <c:showPercent val="0"/>
          <c:showBubbleSize val="0"/>
        </c:dLbls>
        <c:axId val="2039370479"/>
        <c:axId val="2098263311"/>
      </c:scatterChart>
      <c:valAx>
        <c:axId val="203937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63311"/>
        <c:crosses val="autoZero"/>
        <c:crossBetween val="midCat"/>
      </c:valAx>
      <c:valAx>
        <c:axId val="20982633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37047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Expected repairs</a:t>
            </a:r>
            <a:r>
              <a:rPr lang="en-US" baseline="0"/>
              <a:t> and out-of-system impacts</a:t>
            </a:r>
            <a:endParaRPr lang="en-US"/>
          </a:p>
        </c:rich>
      </c:tx>
      <c:layout>
        <c:manualLayout>
          <c:xMode val="edge"/>
          <c:yMode val="edge"/>
          <c:x val="0.20115401030255151"/>
          <c:y val="0.1125569431779463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'Extrapolation disasters'!$FL$138</c:f>
              <c:strCache>
                <c:ptCount val="1"/>
                <c:pt idx="0">
                  <c:v>Repair/Reconstruction cost (OPEX) with project, %</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'Extrapolation disasters'!$FM$66:$IO$66</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'Extrapolation disasters'!$FM$138:$IO$138</c:f>
              <c:numCache>
                <c:formatCode>0.00</c:formatCode>
                <c:ptCount val="81"/>
                <c:pt idx="1">
                  <c:v>4.8922222222222223E-3</c:v>
                </c:pt>
                <c:pt idx="2">
                  <c:v>4.719555555555555E-3</c:v>
                </c:pt>
                <c:pt idx="3">
                  <c:v>4.5468888888888894E-3</c:v>
                </c:pt>
                <c:pt idx="4">
                  <c:v>4.3742222222222229E-3</c:v>
                </c:pt>
                <c:pt idx="5">
                  <c:v>4.2015555555555556E-3</c:v>
                </c:pt>
                <c:pt idx="6">
                  <c:v>4.0288888888888891E-3</c:v>
                </c:pt>
                <c:pt idx="7">
                  <c:v>3.8562222222222227E-3</c:v>
                </c:pt>
                <c:pt idx="8">
                  <c:v>3.6835555555555558E-3</c:v>
                </c:pt>
                <c:pt idx="9">
                  <c:v>3.5108888888888889E-3</c:v>
                </c:pt>
                <c:pt idx="10">
                  <c:v>3.3382222222222229E-3</c:v>
                </c:pt>
                <c:pt idx="11">
                  <c:v>3.1655555555555556E-3</c:v>
                </c:pt>
                <c:pt idx="12">
                  <c:v>2.9928888888888895E-3</c:v>
                </c:pt>
                <c:pt idx="13">
                  <c:v>2.8202222222222222E-3</c:v>
                </c:pt>
                <c:pt idx="14">
                  <c:v>2.6475555555555558E-3</c:v>
                </c:pt>
                <c:pt idx="15">
                  <c:v>2.4748888888888898E-3</c:v>
                </c:pt>
                <c:pt idx="16">
                  <c:v>2.3022222222222224E-3</c:v>
                </c:pt>
                <c:pt idx="17">
                  <c:v>2.129555555555556E-3</c:v>
                </c:pt>
                <c:pt idx="18">
                  <c:v>1.9568888888888887E-3</c:v>
                </c:pt>
                <c:pt idx="19">
                  <c:v>1.7842222222222228E-3</c:v>
                </c:pt>
                <c:pt idx="20">
                  <c:v>1.6115555555555557E-3</c:v>
                </c:pt>
                <c:pt idx="21">
                  <c:v>1.4388888888888893E-3</c:v>
                </c:pt>
                <c:pt idx="22">
                  <c:v>1.2662222222222224E-3</c:v>
                </c:pt>
                <c:pt idx="23">
                  <c:v>1.0935555555555559E-3</c:v>
                </c:pt>
                <c:pt idx="24">
                  <c:v>9.2088888888888971E-4</c:v>
                </c:pt>
                <c:pt idx="25">
                  <c:v>7.4822222222222228E-4</c:v>
                </c:pt>
                <c:pt idx="26">
                  <c:v>5.7555555555555593E-4</c:v>
                </c:pt>
                <c:pt idx="27">
                  <c:v>4.0288888888888932E-4</c:v>
                </c:pt>
                <c:pt idx="28">
                  <c:v>2.3022222222222281E-4</c:v>
                </c:pt>
                <c:pt idx="29">
                  <c:v>5.7555555555555376E-5</c:v>
                </c:pt>
                <c:pt idx="30">
                  <c:v>-1.1511111111111116E-4</c:v>
                </c:pt>
                <c:pt idx="31">
                  <c:v>-2.8777777777777764E-4</c:v>
                </c:pt>
                <c:pt idx="32">
                  <c:v>-4.6044444444444426E-4</c:v>
                </c:pt>
                <c:pt idx="33">
                  <c:v>-6.3311111111111077E-4</c:v>
                </c:pt>
                <c:pt idx="34">
                  <c:v>-8.0577777777777722E-4</c:v>
                </c:pt>
                <c:pt idx="35">
                  <c:v>-9.7844444444444368E-4</c:v>
                </c:pt>
                <c:pt idx="36">
                  <c:v>-1.1511111111111112E-3</c:v>
                </c:pt>
                <c:pt idx="37">
                  <c:v>-1.323777777777777E-3</c:v>
                </c:pt>
                <c:pt idx="38">
                  <c:v>-1.4964444444444435E-3</c:v>
                </c:pt>
                <c:pt idx="39">
                  <c:v>-1.6691111111111117E-3</c:v>
                </c:pt>
                <c:pt idx="40">
                  <c:v>-1.8417777777777773E-3</c:v>
                </c:pt>
                <c:pt idx="41">
                  <c:v>-2.0144444444444441E-3</c:v>
                </c:pt>
                <c:pt idx="42">
                  <c:v>-2.1871111111111106E-3</c:v>
                </c:pt>
                <c:pt idx="43">
                  <c:v>-2.3597777777777766E-3</c:v>
                </c:pt>
                <c:pt idx="44">
                  <c:v>-2.5324444444444444E-3</c:v>
                </c:pt>
                <c:pt idx="45">
                  <c:v>-2.7051111111111108E-3</c:v>
                </c:pt>
                <c:pt idx="46">
                  <c:v>-2.8777777777777773E-3</c:v>
                </c:pt>
                <c:pt idx="47">
                  <c:v>-3.0504444444444437E-3</c:v>
                </c:pt>
                <c:pt idx="48">
                  <c:v>-3.2231111111111098E-3</c:v>
                </c:pt>
                <c:pt idx="49">
                  <c:v>-3.3957777777777766E-3</c:v>
                </c:pt>
                <c:pt idx="50">
                  <c:v>-3.5684444444444444E-3</c:v>
                </c:pt>
                <c:pt idx="51">
                  <c:v>-3.7411111111111104E-3</c:v>
                </c:pt>
                <c:pt idx="52">
                  <c:v>-3.9137777777777773E-3</c:v>
                </c:pt>
                <c:pt idx="53">
                  <c:v>-4.0864444444444446E-3</c:v>
                </c:pt>
                <c:pt idx="54">
                  <c:v>-4.2591111111111111E-3</c:v>
                </c:pt>
                <c:pt idx="55">
                  <c:v>-4.4317777777777775E-3</c:v>
                </c:pt>
                <c:pt idx="56">
                  <c:v>-4.604444444444444E-3</c:v>
                </c:pt>
                <c:pt idx="57">
                  <c:v>-4.7771111111111087E-3</c:v>
                </c:pt>
                <c:pt idx="58">
                  <c:v>-4.9497777777777786E-3</c:v>
                </c:pt>
                <c:pt idx="59">
                  <c:v>-5.1224444444444434E-3</c:v>
                </c:pt>
                <c:pt idx="60">
                  <c:v>-5.2951111111111098E-3</c:v>
                </c:pt>
                <c:pt idx="61">
                  <c:v>-5.467777777777778E-3</c:v>
                </c:pt>
                <c:pt idx="62">
                  <c:v>-5.6404444444444445E-3</c:v>
                </c:pt>
                <c:pt idx="63">
                  <c:v>-5.81311111111111E-3</c:v>
                </c:pt>
                <c:pt idx="64">
                  <c:v>-5.9857777777777774E-3</c:v>
                </c:pt>
                <c:pt idx="65">
                  <c:v>-6.158444444444443E-3</c:v>
                </c:pt>
                <c:pt idx="66">
                  <c:v>-6.3311111111111103E-3</c:v>
                </c:pt>
                <c:pt idx="67">
                  <c:v>1.0771111111111113E-2</c:v>
                </c:pt>
                <c:pt idx="68">
                  <c:v>0</c:v>
                </c:pt>
                <c:pt idx="69">
                  <c:v>1.0442222222222228E-2</c:v>
                </c:pt>
                <c:pt idx="70">
                  <c:v>-6.3393333333333314E-3</c:v>
                </c:pt>
                <c:pt idx="71" formatCode="0%">
                  <c:v>-6.5119999999999996E-3</c:v>
                </c:pt>
                <c:pt idx="72" formatCode="0%">
                  <c:v>-6.6846666666666669E-3</c:v>
                </c:pt>
                <c:pt idx="73" formatCode="0%">
                  <c:v>-6.8573333333333325E-3</c:v>
                </c:pt>
                <c:pt idx="74" formatCode="0%">
                  <c:v>-7.0299999999999989E-3</c:v>
                </c:pt>
                <c:pt idx="75" formatCode="0%">
                  <c:v>-7.2026666666666662E-3</c:v>
                </c:pt>
                <c:pt idx="76" formatCode="0%">
                  <c:v>-7.3753333333333327E-3</c:v>
                </c:pt>
                <c:pt idx="77" formatCode="0%">
                  <c:v>-7.5479999999999974E-3</c:v>
                </c:pt>
                <c:pt idx="78" formatCode="0%">
                  <c:v>-7.7206666666666665E-3</c:v>
                </c:pt>
                <c:pt idx="79" formatCode="0%">
                  <c:v>-7.8933333333333321E-3</c:v>
                </c:pt>
                <c:pt idx="80" formatCode="0%">
                  <c:v>0</c:v>
                </c:pt>
              </c:numCache>
            </c:numRef>
          </c:yVal>
          <c:smooth val="0"/>
          <c:extLst>
            <c:ext xmlns:c16="http://schemas.microsoft.com/office/drawing/2014/chart" uri="{C3380CC4-5D6E-409C-BE32-E72D297353CC}">
              <c16:uniqueId val="{00000000-656A-E548-872C-3EC76B03D838}"/>
            </c:ext>
          </c:extLst>
        </c:ser>
        <c:ser>
          <c:idx val="2"/>
          <c:order val="1"/>
          <c:tx>
            <c:strRef>
              <c:f>'Extrapolation disasters'!$FL$144</c:f>
              <c:strCache>
                <c:ptCount val="1"/>
                <c:pt idx="0">
                  <c:v>Additional out-of-system impacts </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'Extrapolation disasters'!$FM$66:$IO$66</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'Extrapolation disasters'!$FM$144:$IO$144</c:f>
              <c:numCache>
                <c:formatCode>0%</c:formatCode>
                <c:ptCount val="8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yVal>
          <c:smooth val="0"/>
          <c:extLst>
            <c:ext xmlns:c16="http://schemas.microsoft.com/office/drawing/2014/chart" uri="{C3380CC4-5D6E-409C-BE32-E72D297353CC}">
              <c16:uniqueId val="{00000001-656A-E548-872C-3EC76B03D838}"/>
            </c:ext>
          </c:extLst>
        </c:ser>
        <c:dLbls>
          <c:showLegendKey val="0"/>
          <c:showVal val="0"/>
          <c:showCatName val="0"/>
          <c:showSerName val="0"/>
          <c:showPercent val="0"/>
          <c:showBubbleSize val="0"/>
        </c:dLbls>
        <c:axId val="2039370479"/>
        <c:axId val="2098263311"/>
      </c:scatterChart>
      <c:valAx>
        <c:axId val="203937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63311"/>
        <c:crosses val="autoZero"/>
        <c:crossBetween val="midCat"/>
      </c:valAx>
      <c:valAx>
        <c:axId val="20982633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37047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Changes</a:t>
            </a:r>
            <a:r>
              <a:rPr lang="en-US" baseline="0"/>
              <a:t> </a:t>
            </a:r>
            <a:r>
              <a:rPr lang="en-US"/>
              <a:t>in quantities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3880703723223E-2"/>
          <c:y val="0.10551168720858101"/>
          <c:w val="0.86344905792529603"/>
          <c:h val="0.75438382319737096"/>
        </c:manualLayout>
      </c:layout>
      <c:lineChart>
        <c:grouping val="standard"/>
        <c:varyColors val="0"/>
        <c:ser>
          <c:idx val="0"/>
          <c:order val="0"/>
          <c:tx>
            <c:strRef>
              <c:f>'Extrapolation average con.'!$A$30:$B$30</c:f>
              <c:strCache>
                <c:ptCount val="2"/>
                <c:pt idx="0">
                  <c:v>Expected change in quantity produced (e.g., corn yield)</c:v>
                </c:pt>
                <c:pt idx="1">
                  <c:v>Maíz</c:v>
                </c:pt>
              </c:strCache>
            </c:strRef>
          </c:tx>
          <c:spPr>
            <a:ln w="28575" cap="rnd">
              <a:solidFill>
                <a:schemeClr val="accent1"/>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con.'!$C$30:$CD$30</c:f>
              <c:numCache>
                <c:formatCode>0.0%</c:formatCode>
                <c:ptCount val="80"/>
                <c:pt idx="0">
                  <c:v>1E-3</c:v>
                </c:pt>
                <c:pt idx="1">
                  <c:v>2E-3</c:v>
                </c:pt>
                <c:pt idx="2">
                  <c:v>3.0000000000000001E-3</c:v>
                </c:pt>
                <c:pt idx="3">
                  <c:v>4.0000000000000001E-3</c:v>
                </c:pt>
                <c:pt idx="4">
                  <c:v>5.0000000000000001E-3</c:v>
                </c:pt>
                <c:pt idx="5">
                  <c:v>6.0000000000000001E-3</c:v>
                </c:pt>
                <c:pt idx="6">
                  <c:v>7.000000000000001E-3</c:v>
                </c:pt>
                <c:pt idx="7">
                  <c:v>8.0000000000000002E-3</c:v>
                </c:pt>
                <c:pt idx="8">
                  <c:v>8.9999999999999993E-3</c:v>
                </c:pt>
                <c:pt idx="9">
                  <c:v>0.01</c:v>
                </c:pt>
                <c:pt idx="10" formatCode="0.0000%">
                  <c:v>9.4999999999999998E-3</c:v>
                </c:pt>
                <c:pt idx="11">
                  <c:v>9.0000000000000011E-3</c:v>
                </c:pt>
                <c:pt idx="12">
                  <c:v>8.5000000000000006E-3</c:v>
                </c:pt>
                <c:pt idx="13">
                  <c:v>8.0000000000000002E-3</c:v>
                </c:pt>
                <c:pt idx="14">
                  <c:v>7.4999999999999997E-3</c:v>
                </c:pt>
                <c:pt idx="15">
                  <c:v>7.0000000000000001E-3</c:v>
                </c:pt>
                <c:pt idx="16">
                  <c:v>6.4999999999999997E-3</c:v>
                </c:pt>
                <c:pt idx="17">
                  <c:v>6.0000000000000001E-3</c:v>
                </c:pt>
                <c:pt idx="18">
                  <c:v>5.5000000000000005E-3</c:v>
                </c:pt>
                <c:pt idx="19">
                  <c:v>5.0000000000000001E-3</c:v>
                </c:pt>
                <c:pt idx="20">
                  <c:v>4.5000000000000005E-3</c:v>
                </c:pt>
                <c:pt idx="21">
                  <c:v>4.0000000000000001E-3</c:v>
                </c:pt>
                <c:pt idx="22">
                  <c:v>3.4999999999999996E-3</c:v>
                </c:pt>
                <c:pt idx="23">
                  <c:v>2.9999999999999992E-3</c:v>
                </c:pt>
                <c:pt idx="24">
                  <c:v>2.5000000000000005E-3</c:v>
                </c:pt>
                <c:pt idx="25">
                  <c:v>2E-3</c:v>
                </c:pt>
                <c:pt idx="26">
                  <c:v>1.4999999999999996E-3</c:v>
                </c:pt>
                <c:pt idx="27">
                  <c:v>1.0000000000000009E-3</c:v>
                </c:pt>
                <c:pt idx="28">
                  <c:v>5.0000000000000044E-4</c:v>
                </c:pt>
                <c:pt idx="29">
                  <c:v>0</c:v>
                </c:pt>
                <c:pt idx="30" formatCode="0.00%">
                  <c:v>6.1000000000000008E-4</c:v>
                </c:pt>
                <c:pt idx="31" formatCode="0.00%">
                  <c:v>1.2200000000000002E-3</c:v>
                </c:pt>
                <c:pt idx="32" formatCode="0.00%">
                  <c:v>1.83E-3</c:v>
                </c:pt>
                <c:pt idx="33" formatCode="0.00%">
                  <c:v>2.4400000000000003E-3</c:v>
                </c:pt>
                <c:pt idx="34" formatCode="0.00%">
                  <c:v>3.0500000000000002E-3</c:v>
                </c:pt>
                <c:pt idx="35" formatCode="0.00%">
                  <c:v>3.6600000000000001E-3</c:v>
                </c:pt>
                <c:pt idx="36" formatCode="0.00%">
                  <c:v>4.2700000000000004E-3</c:v>
                </c:pt>
                <c:pt idx="37" formatCode="0.00%">
                  <c:v>4.8800000000000007E-3</c:v>
                </c:pt>
                <c:pt idx="38" formatCode="0.00%">
                  <c:v>5.4900000000000001E-3</c:v>
                </c:pt>
                <c:pt idx="39" formatCode="0.00%">
                  <c:v>6.1000000000000004E-3</c:v>
                </c:pt>
                <c:pt idx="40" formatCode="0.00%">
                  <c:v>6.7100000000000007E-3</c:v>
                </c:pt>
                <c:pt idx="41" formatCode="0.00%">
                  <c:v>7.3200000000000001E-3</c:v>
                </c:pt>
                <c:pt idx="42" formatCode="0.00%">
                  <c:v>7.9300000000000013E-3</c:v>
                </c:pt>
                <c:pt idx="43" formatCode="0.00%">
                  <c:v>8.5400000000000007E-3</c:v>
                </c:pt>
                <c:pt idx="44" formatCode="0.00%">
                  <c:v>9.1500000000000019E-3</c:v>
                </c:pt>
                <c:pt idx="45" formatCode="0.00%">
                  <c:v>9.7600000000000013E-3</c:v>
                </c:pt>
                <c:pt idx="46" formatCode="0.00%">
                  <c:v>1.0370000000000001E-2</c:v>
                </c:pt>
                <c:pt idx="47" formatCode="0.00%">
                  <c:v>1.098E-2</c:v>
                </c:pt>
                <c:pt idx="48" formatCode="0.00%">
                  <c:v>1.159E-2</c:v>
                </c:pt>
                <c:pt idx="49" formatCode="0.00%">
                  <c:v>1.2200000000000001E-2</c:v>
                </c:pt>
                <c:pt idx="50" formatCode="0.00%">
                  <c:v>1.2810000000000002E-2</c:v>
                </c:pt>
                <c:pt idx="51" formatCode="0.00%">
                  <c:v>1.3420000000000001E-2</c:v>
                </c:pt>
                <c:pt idx="52" formatCode="0.00%">
                  <c:v>1.4030000000000001E-2</c:v>
                </c:pt>
                <c:pt idx="53" formatCode="0.00%">
                  <c:v>1.464E-2</c:v>
                </c:pt>
                <c:pt idx="54" formatCode="0.00%">
                  <c:v>1.525E-2</c:v>
                </c:pt>
                <c:pt idx="55" formatCode="0.00%">
                  <c:v>1.5860000000000003E-2</c:v>
                </c:pt>
                <c:pt idx="56" formatCode="0.00%">
                  <c:v>1.6470000000000002E-2</c:v>
                </c:pt>
                <c:pt idx="57" formatCode="0.00%">
                  <c:v>1.7080000000000001E-2</c:v>
                </c:pt>
                <c:pt idx="58" formatCode="0.00%">
                  <c:v>1.7690000000000001E-2</c:v>
                </c:pt>
                <c:pt idx="59" formatCode="0.00%">
                  <c:v>1.8300000000000004E-2</c:v>
                </c:pt>
                <c:pt idx="60" formatCode="0.00%">
                  <c:v>1.8910000000000003E-2</c:v>
                </c:pt>
                <c:pt idx="61" formatCode="0.00%">
                  <c:v>1.9520000000000003E-2</c:v>
                </c:pt>
                <c:pt idx="62" formatCode="0.00%">
                  <c:v>2.0130000000000002E-2</c:v>
                </c:pt>
                <c:pt idx="63" formatCode="0.00%">
                  <c:v>2.0740000000000001E-2</c:v>
                </c:pt>
                <c:pt idx="64" formatCode="0.00%">
                  <c:v>2.1350000000000001E-2</c:v>
                </c:pt>
                <c:pt idx="65" formatCode="0.00%">
                  <c:v>2.196E-2</c:v>
                </c:pt>
                <c:pt idx="66" formatCode="0.00%">
                  <c:v>2.257E-2</c:v>
                </c:pt>
                <c:pt idx="67" formatCode="0.00%">
                  <c:v>2.3179999999999999E-2</c:v>
                </c:pt>
                <c:pt idx="68" formatCode="0.00%">
                  <c:v>2.3790000000000002E-2</c:v>
                </c:pt>
                <c:pt idx="69" formatCode="0.00%">
                  <c:v>2.4400000000000002E-2</c:v>
                </c:pt>
                <c:pt idx="70" formatCode="0.00%">
                  <c:v>2.5009999999999998E-2</c:v>
                </c:pt>
                <c:pt idx="71" formatCode="0.00%">
                  <c:v>2.5620000000000004E-2</c:v>
                </c:pt>
                <c:pt idx="72" formatCode="0.00%">
                  <c:v>2.6230000000000003E-2</c:v>
                </c:pt>
                <c:pt idx="73" formatCode="0.00%">
                  <c:v>2.6840000000000003E-2</c:v>
                </c:pt>
                <c:pt idx="74" formatCode="0.00%">
                  <c:v>2.7450000000000002E-2</c:v>
                </c:pt>
                <c:pt idx="75" formatCode="0.00%">
                  <c:v>2.8060000000000002E-2</c:v>
                </c:pt>
                <c:pt idx="76" formatCode="0.00%">
                  <c:v>2.8670000000000001E-2</c:v>
                </c:pt>
                <c:pt idx="77" formatCode="0.00%">
                  <c:v>2.928E-2</c:v>
                </c:pt>
                <c:pt idx="78" formatCode="0.00%">
                  <c:v>2.989E-2</c:v>
                </c:pt>
                <c:pt idx="79" formatCode="0.00%">
                  <c:v>3.0499999999999999E-2</c:v>
                </c:pt>
              </c:numCache>
            </c:numRef>
          </c:val>
          <c:smooth val="0"/>
          <c:extLst>
            <c:ext xmlns:c16="http://schemas.microsoft.com/office/drawing/2014/chart" uri="{C3380CC4-5D6E-409C-BE32-E72D297353CC}">
              <c16:uniqueId val="{00000000-A125-4D41-B4F4-9644D4E0DFD2}"/>
            </c:ext>
          </c:extLst>
        </c:ser>
        <c:ser>
          <c:idx val="1"/>
          <c:order val="1"/>
          <c:tx>
            <c:strRef>
              <c:f>'Extrapolation average con.'!$A$31:$B$31</c:f>
              <c:strCache>
                <c:ptCount val="2"/>
                <c:pt idx="0">
                  <c:v>Expected change in quantity produced (e.g., corn yield)</c:v>
                </c:pt>
                <c:pt idx="1">
                  <c:v>Frijol</c:v>
                </c:pt>
              </c:strCache>
            </c:strRef>
          </c:tx>
          <c:spPr>
            <a:ln w="28575" cap="rnd">
              <a:solidFill>
                <a:schemeClr val="accent2"/>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con.'!$C$31:$CD$31</c:f>
              <c:numCache>
                <c:formatCode>0.0%</c:formatCode>
                <c:ptCount val="80"/>
                <c:pt idx="0">
                  <c:v>2.3400000000000001E-3</c:v>
                </c:pt>
                <c:pt idx="1">
                  <c:v>4.6800000000000001E-3</c:v>
                </c:pt>
                <c:pt idx="2">
                  <c:v>7.0200000000000002E-3</c:v>
                </c:pt>
                <c:pt idx="3">
                  <c:v>9.3600000000000003E-3</c:v>
                </c:pt>
                <c:pt idx="4">
                  <c:v>1.17E-2</c:v>
                </c:pt>
                <c:pt idx="5">
                  <c:v>1.404E-2</c:v>
                </c:pt>
                <c:pt idx="6">
                  <c:v>1.6379999999999999E-2</c:v>
                </c:pt>
                <c:pt idx="7">
                  <c:v>1.8720000000000001E-2</c:v>
                </c:pt>
                <c:pt idx="8">
                  <c:v>2.1060000000000002E-2</c:v>
                </c:pt>
                <c:pt idx="9">
                  <c:v>2.3400000000000001E-2</c:v>
                </c:pt>
                <c:pt idx="10" formatCode="0.0000%">
                  <c:v>2.3939999999999999E-2</c:v>
                </c:pt>
                <c:pt idx="11">
                  <c:v>2.4480000000000002E-2</c:v>
                </c:pt>
                <c:pt idx="12">
                  <c:v>2.5020000000000001E-2</c:v>
                </c:pt>
                <c:pt idx="13">
                  <c:v>2.5559999999999999E-2</c:v>
                </c:pt>
                <c:pt idx="14">
                  <c:v>2.6100000000000002E-2</c:v>
                </c:pt>
                <c:pt idx="15">
                  <c:v>2.664E-2</c:v>
                </c:pt>
                <c:pt idx="16">
                  <c:v>2.7179999999999999E-2</c:v>
                </c:pt>
                <c:pt idx="17">
                  <c:v>2.7720000000000002E-2</c:v>
                </c:pt>
                <c:pt idx="18">
                  <c:v>2.826E-2</c:v>
                </c:pt>
                <c:pt idx="19">
                  <c:v>2.8799999999999999E-2</c:v>
                </c:pt>
                <c:pt idx="20">
                  <c:v>2.9340000000000001E-2</c:v>
                </c:pt>
                <c:pt idx="21">
                  <c:v>2.988E-2</c:v>
                </c:pt>
                <c:pt idx="22">
                  <c:v>3.0420000000000003E-2</c:v>
                </c:pt>
                <c:pt idx="23">
                  <c:v>3.0960000000000001E-2</c:v>
                </c:pt>
                <c:pt idx="24">
                  <c:v>3.15E-2</c:v>
                </c:pt>
                <c:pt idx="25">
                  <c:v>3.2039999999999999E-2</c:v>
                </c:pt>
                <c:pt idx="26">
                  <c:v>3.2579999999999998E-2</c:v>
                </c:pt>
                <c:pt idx="27">
                  <c:v>3.3120000000000004E-2</c:v>
                </c:pt>
                <c:pt idx="28">
                  <c:v>3.3660000000000002E-2</c:v>
                </c:pt>
                <c:pt idx="29">
                  <c:v>3.4200000000000001E-2</c:v>
                </c:pt>
                <c:pt idx="30" formatCode="0.00%">
                  <c:v>3.3364999999999999E-2</c:v>
                </c:pt>
                <c:pt idx="31" formatCode="0.00%">
                  <c:v>3.2530000000000003E-2</c:v>
                </c:pt>
                <c:pt idx="32" formatCode="0.00%">
                  <c:v>3.1695000000000001E-2</c:v>
                </c:pt>
                <c:pt idx="33" formatCode="0.00%">
                  <c:v>3.0860000000000002E-2</c:v>
                </c:pt>
                <c:pt idx="34" formatCode="0.00%">
                  <c:v>3.0025000000000003E-2</c:v>
                </c:pt>
                <c:pt idx="35" formatCode="0.00%">
                  <c:v>2.9190000000000001E-2</c:v>
                </c:pt>
                <c:pt idx="36" formatCode="0.00%">
                  <c:v>2.8355000000000002E-2</c:v>
                </c:pt>
                <c:pt idx="37" formatCode="0.00%">
                  <c:v>2.7520000000000003E-2</c:v>
                </c:pt>
                <c:pt idx="38" formatCode="0.00%">
                  <c:v>2.6685E-2</c:v>
                </c:pt>
                <c:pt idx="39" formatCode="0.00%">
                  <c:v>2.5850000000000001E-2</c:v>
                </c:pt>
                <c:pt idx="40" formatCode="0.00%">
                  <c:v>2.5015000000000003E-2</c:v>
                </c:pt>
                <c:pt idx="41" formatCode="0.00%">
                  <c:v>2.418E-2</c:v>
                </c:pt>
                <c:pt idx="42" formatCode="0.00%">
                  <c:v>2.3345000000000001E-2</c:v>
                </c:pt>
                <c:pt idx="43" formatCode="0.00%">
                  <c:v>2.2510000000000002E-2</c:v>
                </c:pt>
                <c:pt idx="44" formatCode="0.00%">
                  <c:v>2.1675E-2</c:v>
                </c:pt>
                <c:pt idx="45" formatCode="0.00%">
                  <c:v>2.0840000000000001E-2</c:v>
                </c:pt>
                <c:pt idx="46" formatCode="0.00%">
                  <c:v>2.0005000000000002E-2</c:v>
                </c:pt>
                <c:pt idx="47" formatCode="0.00%">
                  <c:v>1.9170000000000003E-2</c:v>
                </c:pt>
                <c:pt idx="48" formatCode="0.00%">
                  <c:v>1.8335000000000004E-2</c:v>
                </c:pt>
                <c:pt idx="49" formatCode="0.00%">
                  <c:v>1.7500000000000002E-2</c:v>
                </c:pt>
                <c:pt idx="50" formatCode="0.00%">
                  <c:v>1.6664999999999999E-2</c:v>
                </c:pt>
                <c:pt idx="51" formatCode="0.00%">
                  <c:v>1.583E-2</c:v>
                </c:pt>
                <c:pt idx="52" formatCode="0.00%">
                  <c:v>1.4995000000000001E-2</c:v>
                </c:pt>
                <c:pt idx="53" formatCode="0.00%">
                  <c:v>1.4160000000000002E-2</c:v>
                </c:pt>
                <c:pt idx="54" formatCode="0.00%">
                  <c:v>1.3325000000000004E-2</c:v>
                </c:pt>
                <c:pt idx="55" formatCode="0.00%">
                  <c:v>1.2490000000000001E-2</c:v>
                </c:pt>
                <c:pt idx="56" formatCode="0.00%">
                  <c:v>1.1655000000000002E-2</c:v>
                </c:pt>
                <c:pt idx="57" formatCode="0.00%">
                  <c:v>1.082E-2</c:v>
                </c:pt>
                <c:pt idx="58" formatCode="0.00%">
                  <c:v>9.9850000000000008E-3</c:v>
                </c:pt>
                <c:pt idx="59" formatCode="0.00%">
                  <c:v>9.1500000000000019E-3</c:v>
                </c:pt>
                <c:pt idx="60" formatCode="0.00%">
                  <c:v>8.3150000000000029E-3</c:v>
                </c:pt>
                <c:pt idx="61" formatCode="0.00%">
                  <c:v>7.4800000000000005E-3</c:v>
                </c:pt>
                <c:pt idx="62" formatCode="0.00%">
                  <c:v>6.6449999999999981E-3</c:v>
                </c:pt>
                <c:pt idx="63" formatCode="0.00%">
                  <c:v>5.8100000000000027E-3</c:v>
                </c:pt>
                <c:pt idx="64" formatCode="0.00%">
                  <c:v>4.9750000000000003E-3</c:v>
                </c:pt>
                <c:pt idx="65" formatCode="0.00%">
                  <c:v>4.1400000000000048E-3</c:v>
                </c:pt>
                <c:pt idx="66" formatCode="0.00%">
                  <c:v>3.3050000000000024E-3</c:v>
                </c:pt>
                <c:pt idx="67" formatCode="0.00%">
                  <c:v>2.4700000000000069E-3</c:v>
                </c:pt>
                <c:pt idx="68" formatCode="0.00%">
                  <c:v>1.6350000000000045E-3</c:v>
                </c:pt>
                <c:pt idx="69" formatCode="0.00%">
                  <c:v>8.000000000000021E-4</c:v>
                </c:pt>
                <c:pt idx="70" formatCode="0.00%">
                  <c:v>-3.5000000000000309E-5</c:v>
                </c:pt>
                <c:pt idx="71" formatCode="0.00%">
                  <c:v>-8.7000000000000272E-4</c:v>
                </c:pt>
                <c:pt idx="72" formatCode="0.00%">
                  <c:v>-1.7049999999999982E-3</c:v>
                </c:pt>
                <c:pt idx="73" formatCode="0.00%">
                  <c:v>-2.5400000000000006E-3</c:v>
                </c:pt>
                <c:pt idx="74" formatCode="0.00%">
                  <c:v>-3.3749999999999961E-3</c:v>
                </c:pt>
                <c:pt idx="75" formatCode="0.00%">
                  <c:v>-4.2099999999999985E-3</c:v>
                </c:pt>
                <c:pt idx="76" formatCode="0.00%">
                  <c:v>-5.0449999999999939E-3</c:v>
                </c:pt>
                <c:pt idx="77" formatCode="0.00%">
                  <c:v>-5.8799999999999963E-3</c:v>
                </c:pt>
                <c:pt idx="78" formatCode="0.00%">
                  <c:v>-6.7149999999999987E-3</c:v>
                </c:pt>
                <c:pt idx="79" formatCode="0.00%">
                  <c:v>-7.5499999999999942E-3</c:v>
                </c:pt>
              </c:numCache>
            </c:numRef>
          </c:val>
          <c:smooth val="0"/>
          <c:extLst>
            <c:ext xmlns:c16="http://schemas.microsoft.com/office/drawing/2014/chart" uri="{C3380CC4-5D6E-409C-BE32-E72D297353CC}">
              <c16:uniqueId val="{00000001-A125-4D41-B4F4-9644D4E0DFD2}"/>
            </c:ext>
          </c:extLst>
        </c:ser>
        <c:ser>
          <c:idx val="2"/>
          <c:order val="2"/>
          <c:tx>
            <c:strRef>
              <c:f>'Extrapolation average con.'!$A$42:$B$42</c:f>
              <c:strCache>
                <c:ptCount val="2"/>
                <c:pt idx="0">
                  <c:v>Expected change in quantity produced (e.g., corn yield)</c:v>
                </c:pt>
                <c:pt idx="1">
                  <c:v>Category three (health)</c:v>
                </c:pt>
              </c:strCache>
            </c:strRef>
          </c:tx>
          <c:spPr>
            <a:ln w="28575" cap="rnd">
              <a:solidFill>
                <a:schemeClr val="accent3"/>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con.'!$C$42:$CD$42</c:f>
              <c:numCache>
                <c:formatCode>0.0%</c:formatCode>
                <c:ptCount val="80"/>
                <c:pt idx="0">
                  <c:v>4.0000000000000002E-4</c:v>
                </c:pt>
                <c:pt idx="1">
                  <c:v>8.0000000000000004E-4</c:v>
                </c:pt>
                <c:pt idx="2">
                  <c:v>1.2000000000000001E-3</c:v>
                </c:pt>
                <c:pt idx="3">
                  <c:v>1.6000000000000001E-3</c:v>
                </c:pt>
                <c:pt idx="4">
                  <c:v>2E-3</c:v>
                </c:pt>
                <c:pt idx="5">
                  <c:v>2.4000000000000002E-3</c:v>
                </c:pt>
                <c:pt idx="6">
                  <c:v>2.8E-3</c:v>
                </c:pt>
                <c:pt idx="7">
                  <c:v>3.2000000000000002E-3</c:v>
                </c:pt>
                <c:pt idx="8">
                  <c:v>3.6000000000000003E-3</c:v>
                </c:pt>
                <c:pt idx="9">
                  <c:v>4.0000000000000001E-3</c:v>
                </c:pt>
                <c:pt idx="10">
                  <c:v>4.3999999999999994E-3</c:v>
                </c:pt>
                <c:pt idx="11">
                  <c:v>4.8000000000000004E-3</c:v>
                </c:pt>
                <c:pt idx="12">
                  <c:v>5.2000000000000006E-3</c:v>
                </c:pt>
                <c:pt idx="13">
                  <c:v>5.5999999999999999E-3</c:v>
                </c:pt>
                <c:pt idx="14">
                  <c:v>6.0000000000000001E-3</c:v>
                </c:pt>
                <c:pt idx="15">
                  <c:v>6.4000000000000003E-3</c:v>
                </c:pt>
                <c:pt idx="16">
                  <c:v>6.8000000000000005E-3</c:v>
                </c:pt>
                <c:pt idx="17">
                  <c:v>7.2000000000000007E-3</c:v>
                </c:pt>
                <c:pt idx="18">
                  <c:v>7.6E-3</c:v>
                </c:pt>
                <c:pt idx="19">
                  <c:v>8.0000000000000002E-3</c:v>
                </c:pt>
                <c:pt idx="20">
                  <c:v>8.4000000000000012E-3</c:v>
                </c:pt>
                <c:pt idx="21">
                  <c:v>8.7999999999999988E-3</c:v>
                </c:pt>
                <c:pt idx="22">
                  <c:v>9.1999999999999998E-3</c:v>
                </c:pt>
                <c:pt idx="23">
                  <c:v>9.6000000000000009E-3</c:v>
                </c:pt>
                <c:pt idx="24">
                  <c:v>0.01</c:v>
                </c:pt>
                <c:pt idx="25">
                  <c:v>1.0400000000000001E-2</c:v>
                </c:pt>
                <c:pt idx="26">
                  <c:v>1.0800000000000001E-2</c:v>
                </c:pt>
                <c:pt idx="27">
                  <c:v>1.12E-2</c:v>
                </c:pt>
                <c:pt idx="28">
                  <c:v>1.1600000000000001E-2</c:v>
                </c:pt>
                <c:pt idx="29">
                  <c:v>1.2E-2</c:v>
                </c:pt>
                <c:pt idx="30">
                  <c:v>1.24E-2</c:v>
                </c:pt>
                <c:pt idx="31">
                  <c:v>1.2800000000000001E-2</c:v>
                </c:pt>
                <c:pt idx="32">
                  <c:v>1.32E-2</c:v>
                </c:pt>
                <c:pt idx="33">
                  <c:v>1.3600000000000001E-2</c:v>
                </c:pt>
                <c:pt idx="34">
                  <c:v>1.4000000000000002E-2</c:v>
                </c:pt>
                <c:pt idx="35">
                  <c:v>1.4400000000000001E-2</c:v>
                </c:pt>
                <c:pt idx="36">
                  <c:v>1.4799999999999999E-2</c:v>
                </c:pt>
                <c:pt idx="37">
                  <c:v>1.52E-2</c:v>
                </c:pt>
                <c:pt idx="38">
                  <c:v>1.5599999999999999E-2</c:v>
                </c:pt>
                <c:pt idx="39">
                  <c:v>1.6E-2</c:v>
                </c:pt>
                <c:pt idx="40" formatCode="0.00%">
                  <c:v>-4.4999999999999971E-3</c:v>
                </c:pt>
                <c:pt idx="41" formatCode="0.00%">
                  <c:v>-5.9999999999999984E-3</c:v>
                </c:pt>
                <c:pt idx="42" formatCode="0.00%">
                  <c:v>-7.4999999999999997E-3</c:v>
                </c:pt>
                <c:pt idx="43" formatCode="0.00%">
                  <c:v>-8.9999999999999976E-3</c:v>
                </c:pt>
                <c:pt idx="44" formatCode="0.00%">
                  <c:v>-1.0499999999999999E-2</c:v>
                </c:pt>
                <c:pt idx="45" formatCode="0.00%">
                  <c:v>-1.2E-2</c:v>
                </c:pt>
                <c:pt idx="46" formatCode="0.00%">
                  <c:v>-1.3500000000000002E-2</c:v>
                </c:pt>
                <c:pt idx="47" formatCode="0.00%">
                  <c:v>-1.5000000000000003E-2</c:v>
                </c:pt>
                <c:pt idx="48" formatCode="0.00%">
                  <c:v>-1.6499999999999997E-2</c:v>
                </c:pt>
                <c:pt idx="49" formatCode="0.00%">
                  <c:v>-1.7999999999999999E-2</c:v>
                </c:pt>
                <c:pt idx="50" formatCode="0.00%">
                  <c:v>-1.95E-2</c:v>
                </c:pt>
                <c:pt idx="51" formatCode="0.00%">
                  <c:v>-2.0999999999999994E-2</c:v>
                </c:pt>
                <c:pt idx="52" formatCode="0.00%">
                  <c:v>-2.2499999999999996E-2</c:v>
                </c:pt>
                <c:pt idx="53" formatCode="0.00%">
                  <c:v>-2.3999999999999997E-2</c:v>
                </c:pt>
                <c:pt idx="54" formatCode="0.00%">
                  <c:v>-2.5499999999999998E-2</c:v>
                </c:pt>
                <c:pt idx="55" formatCode="0.00%">
                  <c:v>-2.7E-2</c:v>
                </c:pt>
                <c:pt idx="56" formatCode="0.00%">
                  <c:v>-2.8499999999999994E-2</c:v>
                </c:pt>
                <c:pt idx="57" formatCode="0.00%">
                  <c:v>-2.9999999999999995E-2</c:v>
                </c:pt>
                <c:pt idx="58" formatCode="0.00%">
                  <c:v>-3.15E-2</c:v>
                </c:pt>
                <c:pt idx="59" formatCode="0.00%">
                  <c:v>-3.3000000000000002E-2</c:v>
                </c:pt>
                <c:pt idx="60" formatCode="0.00%">
                  <c:v>-3.4500000000000003E-2</c:v>
                </c:pt>
                <c:pt idx="61" formatCode="0.00%">
                  <c:v>-3.6000000000000004E-2</c:v>
                </c:pt>
                <c:pt idx="62" formatCode="0.00%">
                  <c:v>-3.7500000000000006E-2</c:v>
                </c:pt>
                <c:pt idx="63" formatCode="0.00%">
                  <c:v>-3.9000000000000007E-2</c:v>
                </c:pt>
                <c:pt idx="64" formatCode="0.00%">
                  <c:v>-4.0500000000000008E-2</c:v>
                </c:pt>
                <c:pt idx="65" formatCode="0.00%">
                  <c:v>-4.200000000000001E-2</c:v>
                </c:pt>
                <c:pt idx="66" formatCode="0.00%">
                  <c:v>-4.3499999999999997E-2</c:v>
                </c:pt>
                <c:pt idx="67" formatCode="0.00%">
                  <c:v>-4.4999999999999998E-2</c:v>
                </c:pt>
                <c:pt idx="68" formatCode="0.00%">
                  <c:v>-4.65E-2</c:v>
                </c:pt>
                <c:pt idx="69" formatCode="0.00%">
                  <c:v>-4.8000000000000001E-2</c:v>
                </c:pt>
                <c:pt idx="70" formatCode="0.00%">
                  <c:v>-4.9500000000000002E-2</c:v>
                </c:pt>
                <c:pt idx="71" formatCode="0.00%">
                  <c:v>-5.1000000000000004E-2</c:v>
                </c:pt>
                <c:pt idx="72" formatCode="0.00%">
                  <c:v>-5.2500000000000005E-2</c:v>
                </c:pt>
                <c:pt idx="73" formatCode="0.00%">
                  <c:v>-5.3999999999999992E-2</c:v>
                </c:pt>
                <c:pt idx="74" formatCode="0.00%">
                  <c:v>-5.5499999999999994E-2</c:v>
                </c:pt>
                <c:pt idx="75" formatCode="0.00%">
                  <c:v>-5.6999999999999995E-2</c:v>
                </c:pt>
                <c:pt idx="76" formatCode="0.00%">
                  <c:v>-5.8499999999999996E-2</c:v>
                </c:pt>
                <c:pt idx="77" formatCode="0.00%">
                  <c:v>-0.06</c:v>
                </c:pt>
                <c:pt idx="78" formatCode="0.00%">
                  <c:v>-6.1499999999999999E-2</c:v>
                </c:pt>
                <c:pt idx="79" formatCode="0.00%">
                  <c:v>-6.3E-2</c:v>
                </c:pt>
              </c:numCache>
            </c:numRef>
          </c:val>
          <c:smooth val="0"/>
          <c:extLst>
            <c:ext xmlns:c16="http://schemas.microsoft.com/office/drawing/2014/chart" uri="{C3380CC4-5D6E-409C-BE32-E72D297353CC}">
              <c16:uniqueId val="{00000002-A125-4D41-B4F4-9644D4E0DFD2}"/>
            </c:ext>
          </c:extLst>
        </c:ser>
        <c:dLbls>
          <c:showLegendKey val="0"/>
          <c:showVal val="0"/>
          <c:showCatName val="0"/>
          <c:showSerName val="0"/>
          <c:showPercent val="0"/>
          <c:showBubbleSize val="0"/>
        </c:dLbls>
        <c:smooth val="0"/>
        <c:axId val="1313196272"/>
        <c:axId val="1313198320"/>
      </c:lineChart>
      <c:dateAx>
        <c:axId val="1313196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3198320"/>
        <c:crosses val="autoZero"/>
        <c:auto val="0"/>
        <c:lblOffset val="100"/>
        <c:baseTimeUnit val="days"/>
      </c:dateAx>
      <c:valAx>
        <c:axId val="13131983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319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Changes in prices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9757021113102"/>
          <c:y val="0.10551168720858101"/>
          <c:w val="0.81923055914306997"/>
          <c:h val="0.62615140007916104"/>
        </c:manualLayout>
      </c:layout>
      <c:lineChart>
        <c:grouping val="standard"/>
        <c:varyColors val="0"/>
        <c:ser>
          <c:idx val="0"/>
          <c:order val="0"/>
          <c:tx>
            <c:strRef>
              <c:f>'Extrapolation average con.'!$A$43:$B$43</c:f>
              <c:strCache>
                <c:ptCount val="2"/>
                <c:pt idx="0">
                  <c:v>Expected change in price of supply (e.g., unit corn price)</c:v>
                </c:pt>
                <c:pt idx="1">
                  <c:v>Maíz</c:v>
                </c:pt>
              </c:strCache>
            </c:strRef>
          </c:tx>
          <c:spPr>
            <a:ln w="28575" cap="rnd">
              <a:solidFill>
                <a:schemeClr val="accent1"/>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con.'!$C$43:$CD$43</c:f>
              <c:numCache>
                <c:formatCode>0.0%</c:formatCode>
                <c:ptCount val="80"/>
                <c:pt idx="0">
                  <c:v>4.0000000000000002E-4</c:v>
                </c:pt>
                <c:pt idx="1">
                  <c:v>8.0000000000000004E-4</c:v>
                </c:pt>
                <c:pt idx="2">
                  <c:v>1.2000000000000001E-3</c:v>
                </c:pt>
                <c:pt idx="3">
                  <c:v>1.6000000000000001E-3</c:v>
                </c:pt>
                <c:pt idx="4">
                  <c:v>2E-3</c:v>
                </c:pt>
                <c:pt idx="5">
                  <c:v>2.4000000000000002E-3</c:v>
                </c:pt>
                <c:pt idx="6">
                  <c:v>2.8E-3</c:v>
                </c:pt>
                <c:pt idx="7">
                  <c:v>3.2000000000000002E-3</c:v>
                </c:pt>
                <c:pt idx="8">
                  <c:v>3.6000000000000003E-3</c:v>
                </c:pt>
                <c:pt idx="9">
                  <c:v>4.0000000000000001E-3</c:v>
                </c:pt>
                <c:pt idx="10">
                  <c:v>4.0800000000000003E-3</c:v>
                </c:pt>
                <c:pt idx="11">
                  <c:v>4.1600000000000005E-3</c:v>
                </c:pt>
                <c:pt idx="12">
                  <c:v>4.2399999999999998E-3</c:v>
                </c:pt>
                <c:pt idx="13">
                  <c:v>4.3200000000000001E-3</c:v>
                </c:pt>
                <c:pt idx="14">
                  <c:v>4.4000000000000003E-3</c:v>
                </c:pt>
                <c:pt idx="15">
                  <c:v>4.4799999999999996E-3</c:v>
                </c:pt>
                <c:pt idx="16">
                  <c:v>4.5599999999999998E-3</c:v>
                </c:pt>
                <c:pt idx="17">
                  <c:v>4.64E-3</c:v>
                </c:pt>
                <c:pt idx="18">
                  <c:v>4.7200000000000002E-3</c:v>
                </c:pt>
                <c:pt idx="19">
                  <c:v>4.8000000000000004E-3</c:v>
                </c:pt>
                <c:pt idx="20">
                  <c:v>4.8799999999999998E-3</c:v>
                </c:pt>
                <c:pt idx="21">
                  <c:v>4.96E-3</c:v>
                </c:pt>
                <c:pt idx="22">
                  <c:v>5.0400000000000002E-3</c:v>
                </c:pt>
                <c:pt idx="23">
                  <c:v>5.1199999999999996E-3</c:v>
                </c:pt>
                <c:pt idx="24">
                  <c:v>5.1999999999999998E-3</c:v>
                </c:pt>
                <c:pt idx="25">
                  <c:v>5.28E-3</c:v>
                </c:pt>
                <c:pt idx="26">
                  <c:v>5.3600000000000002E-3</c:v>
                </c:pt>
                <c:pt idx="27">
                  <c:v>5.4400000000000004E-3</c:v>
                </c:pt>
                <c:pt idx="28">
                  <c:v>5.5199999999999997E-3</c:v>
                </c:pt>
                <c:pt idx="29">
                  <c:v>5.5999999999999999E-3</c:v>
                </c:pt>
                <c:pt idx="30" formatCode="0.00%">
                  <c:v>5.5750000000000001E-3</c:v>
                </c:pt>
                <c:pt idx="31" formatCode="0.00%">
                  <c:v>5.5500000000000002E-3</c:v>
                </c:pt>
                <c:pt idx="32" formatCode="0.00%">
                  <c:v>5.5250000000000004E-3</c:v>
                </c:pt>
                <c:pt idx="33" formatCode="0.00%">
                  <c:v>5.4999999999999997E-3</c:v>
                </c:pt>
                <c:pt idx="34" formatCode="0.00%">
                  <c:v>5.4749999999999998E-3</c:v>
                </c:pt>
                <c:pt idx="35" formatCode="0.00%">
                  <c:v>5.45E-3</c:v>
                </c:pt>
                <c:pt idx="36" formatCode="0.00%">
                  <c:v>5.4250000000000001E-3</c:v>
                </c:pt>
                <c:pt idx="37" formatCode="0.00%">
                  <c:v>5.4000000000000003E-3</c:v>
                </c:pt>
                <c:pt idx="38" formatCode="0.00%">
                  <c:v>5.3750000000000004E-3</c:v>
                </c:pt>
                <c:pt idx="39" formatCode="0.00%">
                  <c:v>5.3500000000000006E-3</c:v>
                </c:pt>
                <c:pt idx="40" formatCode="0.00%">
                  <c:v>5.3249999999999999E-3</c:v>
                </c:pt>
                <c:pt idx="41" formatCode="0.00%">
                  <c:v>5.3E-3</c:v>
                </c:pt>
                <c:pt idx="42" formatCode="0.00%">
                  <c:v>5.2750000000000002E-3</c:v>
                </c:pt>
                <c:pt idx="43" formatCode="0.00%">
                  <c:v>5.2500000000000003E-3</c:v>
                </c:pt>
                <c:pt idx="44" formatCode="0.00%">
                  <c:v>5.2250000000000005E-3</c:v>
                </c:pt>
                <c:pt idx="45" formatCode="0.00%">
                  <c:v>5.2000000000000006E-3</c:v>
                </c:pt>
                <c:pt idx="46" formatCode="0.00%">
                  <c:v>5.1749999999999999E-3</c:v>
                </c:pt>
                <c:pt idx="47" formatCode="0.00%">
                  <c:v>5.1500000000000001E-3</c:v>
                </c:pt>
                <c:pt idx="48" formatCode="0.00%">
                  <c:v>5.1250000000000002E-3</c:v>
                </c:pt>
                <c:pt idx="49" formatCode="0.00%">
                  <c:v>5.1000000000000004E-3</c:v>
                </c:pt>
                <c:pt idx="50" formatCode="0.00%">
                  <c:v>5.0750000000000005E-3</c:v>
                </c:pt>
                <c:pt idx="51" formatCode="0.00%">
                  <c:v>5.0500000000000007E-3</c:v>
                </c:pt>
                <c:pt idx="52" formatCode="0.00%">
                  <c:v>5.0250000000000008E-3</c:v>
                </c:pt>
                <c:pt idx="53" formatCode="0.00%">
                  <c:v>5.0000000000000001E-3</c:v>
                </c:pt>
                <c:pt idx="54" formatCode="0.00%">
                  <c:v>4.9750000000000003E-3</c:v>
                </c:pt>
                <c:pt idx="55" formatCode="0.00%">
                  <c:v>4.9500000000000004E-3</c:v>
                </c:pt>
                <c:pt idx="56" formatCode="0.00%">
                  <c:v>4.9250000000000006E-3</c:v>
                </c:pt>
                <c:pt idx="57" formatCode="0.00%">
                  <c:v>4.9000000000000007E-3</c:v>
                </c:pt>
                <c:pt idx="58" formatCode="0.00%">
                  <c:v>4.8750000000000009E-3</c:v>
                </c:pt>
                <c:pt idx="59" formatCode="0.00%">
                  <c:v>4.8500000000000001E-3</c:v>
                </c:pt>
                <c:pt idx="60" formatCode="0.00%">
                  <c:v>4.8250000000000003E-3</c:v>
                </c:pt>
                <c:pt idx="61" formatCode="0.00%">
                  <c:v>4.8000000000000004E-3</c:v>
                </c:pt>
                <c:pt idx="62" formatCode="0.00%">
                  <c:v>4.7750000000000006E-3</c:v>
                </c:pt>
                <c:pt idx="63" formatCode="0.00%">
                  <c:v>4.7500000000000007E-3</c:v>
                </c:pt>
                <c:pt idx="64" formatCode="0.00%">
                  <c:v>4.7250000000000009E-3</c:v>
                </c:pt>
                <c:pt idx="65" formatCode="0.00%">
                  <c:v>4.7000000000000011E-3</c:v>
                </c:pt>
                <c:pt idx="66" formatCode="0.00%">
                  <c:v>4.6750000000000003E-3</c:v>
                </c:pt>
                <c:pt idx="67" formatCode="0.00%">
                  <c:v>4.6500000000000005E-3</c:v>
                </c:pt>
                <c:pt idx="68" formatCode="0.00%">
                  <c:v>4.6250000000000006E-3</c:v>
                </c:pt>
                <c:pt idx="69" formatCode="0.00%">
                  <c:v>4.6000000000000008E-3</c:v>
                </c:pt>
                <c:pt idx="70" formatCode="0.00%">
                  <c:v>4.5750000000000009E-3</c:v>
                </c:pt>
                <c:pt idx="71" formatCode="0.00%">
                  <c:v>4.5500000000000002E-3</c:v>
                </c:pt>
                <c:pt idx="72" formatCode="0.00%">
                  <c:v>4.5250000000000012E-3</c:v>
                </c:pt>
                <c:pt idx="73" formatCode="0.00%">
                  <c:v>4.5000000000000005E-3</c:v>
                </c:pt>
                <c:pt idx="74" formatCode="0.00%">
                  <c:v>4.4750000000000007E-3</c:v>
                </c:pt>
                <c:pt idx="75" formatCode="0.00%">
                  <c:v>4.4500000000000008E-3</c:v>
                </c:pt>
                <c:pt idx="76" formatCode="0.00%">
                  <c:v>4.425000000000001E-3</c:v>
                </c:pt>
                <c:pt idx="77" formatCode="0.00%">
                  <c:v>4.4000000000000011E-3</c:v>
                </c:pt>
                <c:pt idx="78" formatCode="0.00%">
                  <c:v>4.3750000000000004E-3</c:v>
                </c:pt>
                <c:pt idx="79" formatCode="0.00%">
                  <c:v>4.3500000000000014E-3</c:v>
                </c:pt>
              </c:numCache>
            </c:numRef>
          </c:val>
          <c:smooth val="0"/>
          <c:extLst>
            <c:ext xmlns:c16="http://schemas.microsoft.com/office/drawing/2014/chart" uri="{C3380CC4-5D6E-409C-BE32-E72D297353CC}">
              <c16:uniqueId val="{00000000-5E80-472C-9B2E-A8CA7DEF5032}"/>
            </c:ext>
          </c:extLst>
        </c:ser>
        <c:ser>
          <c:idx val="1"/>
          <c:order val="1"/>
          <c:tx>
            <c:strRef>
              <c:f>'Extrapolation average con.'!$A$48:$B$48</c:f>
              <c:strCache>
                <c:ptCount val="2"/>
                <c:pt idx="0">
                  <c:v>Expected change in price of supply (e.g., unit corn price)</c:v>
                </c:pt>
                <c:pt idx="1">
                  <c:v>Water (shadow price)</c:v>
                </c:pt>
              </c:strCache>
            </c:strRef>
          </c:tx>
          <c:spPr>
            <a:ln w="28575" cap="rnd">
              <a:solidFill>
                <a:schemeClr val="accent2"/>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con.'!$C$48:$CD$48</c:f>
              <c:numCache>
                <c:formatCode>0.0%</c:formatCode>
                <c:ptCount val="80"/>
                <c:pt idx="0">
                  <c:v>0</c:v>
                </c:pt>
                <c:pt idx="1">
                  <c:v>0</c:v>
                </c:pt>
                <c:pt idx="2">
                  <c:v>0</c:v>
                </c:pt>
                <c:pt idx="3">
                  <c:v>0</c:v>
                </c:pt>
                <c:pt idx="4">
                  <c:v>0</c:v>
                </c:pt>
                <c:pt idx="5">
                  <c:v>0</c:v>
                </c:pt>
                <c:pt idx="6">
                  <c:v>0</c:v>
                </c:pt>
                <c:pt idx="7">
                  <c:v>0</c:v>
                </c:pt>
                <c:pt idx="8">
                  <c:v>0</c:v>
                </c:pt>
                <c:pt idx="9">
                  <c:v>0</c:v>
                </c:pt>
                <c:pt idx="10">
                  <c:v>5.0000000000000001E-4</c:v>
                </c:pt>
                <c:pt idx="11">
                  <c:v>1E-3</c:v>
                </c:pt>
                <c:pt idx="12">
                  <c:v>1.5E-3</c:v>
                </c:pt>
                <c:pt idx="13">
                  <c:v>2E-3</c:v>
                </c:pt>
                <c:pt idx="14">
                  <c:v>2.5000000000000001E-3</c:v>
                </c:pt>
                <c:pt idx="15">
                  <c:v>3.0000000000000001E-3</c:v>
                </c:pt>
                <c:pt idx="16">
                  <c:v>3.5000000000000005E-3</c:v>
                </c:pt>
                <c:pt idx="17">
                  <c:v>4.0000000000000001E-3</c:v>
                </c:pt>
                <c:pt idx="18">
                  <c:v>4.4999999999999997E-3</c:v>
                </c:pt>
                <c:pt idx="19">
                  <c:v>5.0000000000000001E-3</c:v>
                </c:pt>
                <c:pt idx="20">
                  <c:v>5.4999999999999997E-3</c:v>
                </c:pt>
                <c:pt idx="21">
                  <c:v>6.0000000000000001E-3</c:v>
                </c:pt>
                <c:pt idx="22">
                  <c:v>6.5000000000000006E-3</c:v>
                </c:pt>
                <c:pt idx="23">
                  <c:v>7.000000000000001E-3</c:v>
                </c:pt>
                <c:pt idx="24">
                  <c:v>7.4999999999999997E-3</c:v>
                </c:pt>
                <c:pt idx="25">
                  <c:v>8.0000000000000002E-3</c:v>
                </c:pt>
                <c:pt idx="26">
                  <c:v>8.5000000000000006E-3</c:v>
                </c:pt>
                <c:pt idx="27">
                  <c:v>8.9999999999999993E-3</c:v>
                </c:pt>
                <c:pt idx="28">
                  <c:v>9.4999999999999998E-3</c:v>
                </c:pt>
                <c:pt idx="29">
                  <c:v>0.01</c:v>
                </c:pt>
                <c:pt idx="30" formatCode="0.00%">
                  <c:v>1.0500000000000001E-2</c:v>
                </c:pt>
                <c:pt idx="31" formatCode="0.00%">
                  <c:v>1.0999999999999999E-2</c:v>
                </c:pt>
                <c:pt idx="32" formatCode="0.00%">
                  <c:v>1.15E-2</c:v>
                </c:pt>
                <c:pt idx="33" formatCode="0.00%">
                  <c:v>1.2E-2</c:v>
                </c:pt>
                <c:pt idx="34" formatCode="0.00%">
                  <c:v>1.2500000000000001E-2</c:v>
                </c:pt>
                <c:pt idx="35" formatCode="0.00%">
                  <c:v>1.3000000000000001E-2</c:v>
                </c:pt>
                <c:pt idx="36" formatCode="0.00%">
                  <c:v>1.3500000000000002E-2</c:v>
                </c:pt>
                <c:pt idx="37" formatCode="0.00%">
                  <c:v>1.4E-2</c:v>
                </c:pt>
                <c:pt idx="38" formatCode="0.00%">
                  <c:v>1.4499999999999999E-2</c:v>
                </c:pt>
                <c:pt idx="39" formatCode="0.00%">
                  <c:v>1.4999999999999999E-2</c:v>
                </c:pt>
                <c:pt idx="40" formatCode="0.00%">
                  <c:v>1.55E-2</c:v>
                </c:pt>
                <c:pt idx="41" formatCode="0.00%">
                  <c:v>1.6E-2</c:v>
                </c:pt>
                <c:pt idx="42" formatCode="0.00%">
                  <c:v>1.6500000000000001E-2</c:v>
                </c:pt>
                <c:pt idx="43" formatCode="0.00%">
                  <c:v>1.7000000000000001E-2</c:v>
                </c:pt>
                <c:pt idx="44" formatCode="0.00%">
                  <c:v>1.7500000000000002E-2</c:v>
                </c:pt>
                <c:pt idx="45" formatCode="0.00%">
                  <c:v>1.8000000000000002E-2</c:v>
                </c:pt>
                <c:pt idx="46" formatCode="0.00%">
                  <c:v>1.8500000000000003E-2</c:v>
                </c:pt>
                <c:pt idx="47" formatCode="0.00%">
                  <c:v>1.9E-2</c:v>
                </c:pt>
                <c:pt idx="48" formatCode="0.00%">
                  <c:v>1.95E-2</c:v>
                </c:pt>
                <c:pt idx="49" formatCode="0.00%">
                  <c:v>0.02</c:v>
                </c:pt>
                <c:pt idx="50" formatCode="0.00%">
                  <c:v>2.0499999999999997E-2</c:v>
                </c:pt>
                <c:pt idx="51" formatCode="0.00%">
                  <c:v>2.0999999999999998E-2</c:v>
                </c:pt>
                <c:pt idx="52" formatCode="0.00%">
                  <c:v>2.1499999999999998E-2</c:v>
                </c:pt>
                <c:pt idx="53" formatCode="0.00%">
                  <c:v>2.1999999999999999E-2</c:v>
                </c:pt>
                <c:pt idx="54" formatCode="0.00%">
                  <c:v>2.2499999999999999E-2</c:v>
                </c:pt>
                <c:pt idx="55" formatCode="0.00%">
                  <c:v>2.3E-2</c:v>
                </c:pt>
                <c:pt idx="56" formatCode="0.00%">
                  <c:v>2.35E-2</c:v>
                </c:pt>
                <c:pt idx="57" formatCode="0.00%">
                  <c:v>2.4E-2</c:v>
                </c:pt>
                <c:pt idx="58" formatCode="0.00%">
                  <c:v>2.4500000000000001E-2</c:v>
                </c:pt>
                <c:pt idx="59" formatCode="0.00%">
                  <c:v>2.5000000000000001E-2</c:v>
                </c:pt>
                <c:pt idx="60" formatCode="0.00%">
                  <c:v>2.5500000000000002E-2</c:v>
                </c:pt>
                <c:pt idx="61" formatCode="0.00%">
                  <c:v>2.6000000000000002E-2</c:v>
                </c:pt>
                <c:pt idx="62" formatCode="0.00%">
                  <c:v>2.6500000000000003E-2</c:v>
                </c:pt>
                <c:pt idx="63" formatCode="0.00%">
                  <c:v>2.7000000000000003E-2</c:v>
                </c:pt>
                <c:pt idx="64" formatCode="0.00%">
                  <c:v>2.7500000000000004E-2</c:v>
                </c:pt>
                <c:pt idx="65" formatCode="0.00%">
                  <c:v>2.7999999999999997E-2</c:v>
                </c:pt>
                <c:pt idx="66" formatCode="0.00%">
                  <c:v>2.8499999999999998E-2</c:v>
                </c:pt>
                <c:pt idx="67" formatCode="0.00%">
                  <c:v>2.8999999999999998E-2</c:v>
                </c:pt>
                <c:pt idx="68" formatCode="0.00%">
                  <c:v>2.9499999999999998E-2</c:v>
                </c:pt>
                <c:pt idx="69" formatCode="0.00%">
                  <c:v>0.03</c:v>
                </c:pt>
                <c:pt idx="70" formatCode="0.00%">
                  <c:v>3.0499999999999999E-2</c:v>
                </c:pt>
                <c:pt idx="71" formatCode="0.00%">
                  <c:v>3.1E-2</c:v>
                </c:pt>
                <c:pt idx="72" formatCode="0.00%">
                  <c:v>3.15E-2</c:v>
                </c:pt>
                <c:pt idx="73" formatCode="0.00%">
                  <c:v>3.2000000000000001E-2</c:v>
                </c:pt>
                <c:pt idx="74" formatCode="0.00%">
                  <c:v>3.2500000000000001E-2</c:v>
                </c:pt>
                <c:pt idx="75" formatCode="0.00%">
                  <c:v>3.3000000000000002E-2</c:v>
                </c:pt>
                <c:pt idx="76" formatCode="0.00%">
                  <c:v>3.3500000000000002E-2</c:v>
                </c:pt>
                <c:pt idx="77" formatCode="0.00%">
                  <c:v>3.4000000000000002E-2</c:v>
                </c:pt>
                <c:pt idx="78" formatCode="0.00%">
                  <c:v>3.4500000000000003E-2</c:v>
                </c:pt>
                <c:pt idx="79" formatCode="0.00%">
                  <c:v>3.5000000000000003E-2</c:v>
                </c:pt>
              </c:numCache>
            </c:numRef>
          </c:val>
          <c:smooth val="0"/>
          <c:extLst>
            <c:ext xmlns:c16="http://schemas.microsoft.com/office/drawing/2014/chart" uri="{C3380CC4-5D6E-409C-BE32-E72D297353CC}">
              <c16:uniqueId val="{00000001-5E80-472C-9B2E-A8CA7DEF5032}"/>
            </c:ext>
          </c:extLst>
        </c:ser>
        <c:ser>
          <c:idx val="2"/>
          <c:order val="2"/>
          <c:tx>
            <c:strRef>
              <c:f>'Extrapolation average con.'!$A$49:$B$49</c:f>
              <c:strCache>
                <c:ptCount val="2"/>
                <c:pt idx="0">
                  <c:v>Expected change in price of supply (e.g., unit corn price)</c:v>
                </c:pt>
                <c:pt idx="1">
                  <c:v>Water (shadow price)</c:v>
                </c:pt>
              </c:strCache>
            </c:strRef>
          </c:tx>
          <c:spPr>
            <a:ln w="28575" cap="rnd">
              <a:solidFill>
                <a:schemeClr val="accent3"/>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con.'!$C$49:$CD$49</c:f>
              <c:numCache>
                <c:formatCode>0.0%</c:formatCode>
                <c:ptCount val="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3" formatCode="0.00%">
                  <c:v>0</c:v>
                </c:pt>
                <c:pt idx="54" formatCode="0.00%">
                  <c:v>0</c:v>
                </c:pt>
                <c:pt idx="55" formatCode="0.00%">
                  <c:v>0</c:v>
                </c:pt>
                <c:pt idx="56" formatCode="0.00%">
                  <c:v>0</c:v>
                </c:pt>
                <c:pt idx="57" formatCode="0.00%">
                  <c:v>0</c:v>
                </c:pt>
                <c:pt idx="58" formatCode="0.00%">
                  <c:v>0</c:v>
                </c:pt>
                <c:pt idx="59" formatCode="0.00%">
                  <c:v>0</c:v>
                </c:pt>
                <c:pt idx="60" formatCode="0.00%">
                  <c:v>0</c:v>
                </c:pt>
                <c:pt idx="61" formatCode="0.00%">
                  <c:v>0</c:v>
                </c:pt>
                <c:pt idx="62" formatCode="0.00%">
                  <c:v>0</c:v>
                </c:pt>
                <c:pt idx="63" formatCode="0.00%">
                  <c:v>0</c:v>
                </c:pt>
                <c:pt idx="64" formatCode="0.00%">
                  <c:v>0</c:v>
                </c:pt>
                <c:pt idx="65" formatCode="0.00%">
                  <c:v>0</c:v>
                </c:pt>
                <c:pt idx="66" formatCode="0.00%">
                  <c:v>0</c:v>
                </c:pt>
                <c:pt idx="67" formatCode="0.00%">
                  <c:v>0</c:v>
                </c:pt>
                <c:pt idx="68" formatCode="0.00%">
                  <c:v>0</c:v>
                </c:pt>
                <c:pt idx="69" formatCode="0.00%">
                  <c:v>0</c:v>
                </c:pt>
                <c:pt idx="70" formatCode="0.00%">
                  <c:v>0</c:v>
                </c:pt>
                <c:pt idx="71" formatCode="0.00%">
                  <c:v>0</c:v>
                </c:pt>
                <c:pt idx="72" formatCode="0.00%">
                  <c:v>0</c:v>
                </c:pt>
                <c:pt idx="73" formatCode="0.00%">
                  <c:v>0</c:v>
                </c:pt>
                <c:pt idx="74" formatCode="0.00%">
                  <c:v>0</c:v>
                </c:pt>
                <c:pt idx="75" formatCode="0.00%">
                  <c:v>0</c:v>
                </c:pt>
                <c:pt idx="76" formatCode="0.00%">
                  <c:v>0</c:v>
                </c:pt>
                <c:pt idx="77" formatCode="0.00%">
                  <c:v>0</c:v>
                </c:pt>
                <c:pt idx="78" formatCode="0.00%">
                  <c:v>0</c:v>
                </c:pt>
                <c:pt idx="79" formatCode="0.00%">
                  <c:v>0</c:v>
                </c:pt>
              </c:numCache>
            </c:numRef>
          </c:val>
          <c:smooth val="0"/>
          <c:extLst>
            <c:ext xmlns:c16="http://schemas.microsoft.com/office/drawing/2014/chart" uri="{C3380CC4-5D6E-409C-BE32-E72D297353CC}">
              <c16:uniqueId val="{00000002-5E80-472C-9B2E-A8CA7DEF5032}"/>
            </c:ext>
          </c:extLst>
        </c:ser>
        <c:dLbls>
          <c:showLegendKey val="0"/>
          <c:showVal val="0"/>
          <c:showCatName val="0"/>
          <c:showSerName val="0"/>
          <c:showPercent val="0"/>
          <c:showBubbleSize val="0"/>
        </c:dLbls>
        <c:smooth val="0"/>
        <c:axId val="1288927328"/>
        <c:axId val="1313319120"/>
      </c:lineChart>
      <c:catAx>
        <c:axId val="1288927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3319120"/>
        <c:crosses val="autoZero"/>
        <c:auto val="1"/>
        <c:lblAlgn val="ctr"/>
        <c:lblOffset val="100"/>
        <c:noMultiLvlLbl val="0"/>
      </c:catAx>
      <c:valAx>
        <c:axId val="13133191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892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Changes in OPEX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0421633670659"/>
          <c:y val="0.10551168720858101"/>
          <c:w val="0.82861235180053605"/>
          <c:h val="0.62615140007916104"/>
        </c:manualLayout>
      </c:layout>
      <c:lineChart>
        <c:grouping val="standard"/>
        <c:varyColors val="0"/>
        <c:ser>
          <c:idx val="0"/>
          <c:order val="0"/>
          <c:tx>
            <c:strRef>
              <c:f>'Extrapolation average con.'!$A$50:$B$50</c:f>
              <c:strCache>
                <c:ptCount val="2"/>
                <c:pt idx="0">
                  <c:v>Expected change in operational or production costs</c:v>
                </c:pt>
                <c:pt idx="1">
                  <c:v>CAPEX</c:v>
                </c:pt>
              </c:strCache>
            </c:strRef>
          </c:tx>
          <c:spPr>
            <a:ln w="28575" cap="rnd">
              <a:solidFill>
                <a:schemeClr val="accent1"/>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con.'!$C$50:$CD$50</c:f>
              <c:numCache>
                <c:formatCode>0.0%</c:formatCode>
                <c:ptCount val="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3" formatCode="0.00%">
                  <c:v>0</c:v>
                </c:pt>
                <c:pt idx="54" formatCode="0.00%">
                  <c:v>0</c:v>
                </c:pt>
                <c:pt idx="55" formatCode="0.00%">
                  <c:v>0</c:v>
                </c:pt>
                <c:pt idx="56" formatCode="0.00%">
                  <c:v>0</c:v>
                </c:pt>
                <c:pt idx="57" formatCode="0.00%">
                  <c:v>0</c:v>
                </c:pt>
                <c:pt idx="58" formatCode="0.00%">
                  <c:v>0</c:v>
                </c:pt>
                <c:pt idx="59" formatCode="0.00%">
                  <c:v>0</c:v>
                </c:pt>
                <c:pt idx="60" formatCode="0.00%">
                  <c:v>0</c:v>
                </c:pt>
                <c:pt idx="61" formatCode="0.00%">
                  <c:v>0</c:v>
                </c:pt>
                <c:pt idx="62" formatCode="0.00%">
                  <c:v>0</c:v>
                </c:pt>
                <c:pt idx="63" formatCode="0.00%">
                  <c:v>0</c:v>
                </c:pt>
                <c:pt idx="64" formatCode="0.00%">
                  <c:v>0</c:v>
                </c:pt>
                <c:pt idx="65" formatCode="0.00%">
                  <c:v>0</c:v>
                </c:pt>
                <c:pt idx="66" formatCode="0.00%">
                  <c:v>0</c:v>
                </c:pt>
                <c:pt idx="67" formatCode="0.00%">
                  <c:v>0</c:v>
                </c:pt>
                <c:pt idx="68" formatCode="0.00%">
                  <c:v>0</c:v>
                </c:pt>
                <c:pt idx="69" formatCode="0.00%">
                  <c:v>0</c:v>
                </c:pt>
                <c:pt idx="70" formatCode="0.00%">
                  <c:v>0</c:v>
                </c:pt>
                <c:pt idx="71" formatCode="0.00%">
                  <c:v>0</c:v>
                </c:pt>
                <c:pt idx="72" formatCode="0.00%">
                  <c:v>0</c:v>
                </c:pt>
                <c:pt idx="73" formatCode="0.00%">
                  <c:v>0</c:v>
                </c:pt>
                <c:pt idx="74" formatCode="0.00%">
                  <c:v>0</c:v>
                </c:pt>
                <c:pt idx="75" formatCode="0.00%">
                  <c:v>0</c:v>
                </c:pt>
                <c:pt idx="76" formatCode="0.00%">
                  <c:v>0</c:v>
                </c:pt>
                <c:pt idx="77" formatCode="0.00%">
                  <c:v>0</c:v>
                </c:pt>
                <c:pt idx="78" formatCode="0.00%">
                  <c:v>0</c:v>
                </c:pt>
                <c:pt idx="79" formatCode="0.00%">
                  <c:v>0</c:v>
                </c:pt>
              </c:numCache>
            </c:numRef>
          </c:val>
          <c:smooth val="0"/>
          <c:extLst>
            <c:ext xmlns:c16="http://schemas.microsoft.com/office/drawing/2014/chart" uri="{C3380CC4-5D6E-409C-BE32-E72D297353CC}">
              <c16:uniqueId val="{00000000-55ED-476E-AECC-AA8FC28E9BA6}"/>
            </c:ext>
          </c:extLst>
        </c:ser>
        <c:ser>
          <c:idx val="1"/>
          <c:order val="1"/>
          <c:tx>
            <c:strRef>
              <c:f>'Extrapolation average con.'!$A$51:$B$51</c:f>
              <c:strCache>
                <c:ptCount val="2"/>
                <c:pt idx="0">
                  <c:v>Expected change in operational or production costs</c:v>
                </c:pt>
                <c:pt idx="1">
                  <c:v>OPEX (SIAS)</c:v>
                </c:pt>
              </c:strCache>
            </c:strRef>
          </c:tx>
          <c:spPr>
            <a:ln w="28575" cap="rnd">
              <a:solidFill>
                <a:schemeClr val="accent2"/>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con.'!$C$51:$CD$51</c:f>
              <c:numCache>
                <c:formatCode>0.0%</c:formatCode>
                <c:ptCount val="80"/>
                <c:pt idx="0">
                  <c:v>1E-3</c:v>
                </c:pt>
                <c:pt idx="1">
                  <c:v>2E-3</c:v>
                </c:pt>
                <c:pt idx="2">
                  <c:v>3.0000000000000001E-3</c:v>
                </c:pt>
                <c:pt idx="3">
                  <c:v>4.0000000000000001E-3</c:v>
                </c:pt>
                <c:pt idx="4">
                  <c:v>5.0000000000000001E-3</c:v>
                </c:pt>
                <c:pt idx="5">
                  <c:v>6.0000000000000001E-3</c:v>
                </c:pt>
                <c:pt idx="6">
                  <c:v>7.000000000000001E-3</c:v>
                </c:pt>
                <c:pt idx="7">
                  <c:v>8.0000000000000002E-3</c:v>
                </c:pt>
                <c:pt idx="8">
                  <c:v>8.9999999999999993E-3</c:v>
                </c:pt>
                <c:pt idx="9">
                  <c:v>0.01</c:v>
                </c:pt>
                <c:pt idx="10">
                  <c:v>1.0999999999999999E-2</c:v>
                </c:pt>
                <c:pt idx="11">
                  <c:v>1.2E-2</c:v>
                </c:pt>
                <c:pt idx="12">
                  <c:v>1.2999999999999999E-2</c:v>
                </c:pt>
                <c:pt idx="13">
                  <c:v>1.3999999999999999E-2</c:v>
                </c:pt>
                <c:pt idx="14">
                  <c:v>1.4999999999999999E-2</c:v>
                </c:pt>
                <c:pt idx="15">
                  <c:v>1.6E-2</c:v>
                </c:pt>
                <c:pt idx="16">
                  <c:v>1.7000000000000001E-2</c:v>
                </c:pt>
                <c:pt idx="17">
                  <c:v>1.7999999999999999E-2</c:v>
                </c:pt>
                <c:pt idx="18">
                  <c:v>1.8999999999999996E-2</c:v>
                </c:pt>
                <c:pt idx="19">
                  <c:v>1.9999999999999997E-2</c:v>
                </c:pt>
                <c:pt idx="20">
                  <c:v>2.0999999999999998E-2</c:v>
                </c:pt>
                <c:pt idx="21">
                  <c:v>2.1999999999999999E-2</c:v>
                </c:pt>
                <c:pt idx="22">
                  <c:v>2.3E-2</c:v>
                </c:pt>
                <c:pt idx="23">
                  <c:v>2.4E-2</c:v>
                </c:pt>
                <c:pt idx="24">
                  <c:v>2.4999999999999994E-2</c:v>
                </c:pt>
                <c:pt idx="25">
                  <c:v>2.5999999999999995E-2</c:v>
                </c:pt>
                <c:pt idx="26">
                  <c:v>2.6999999999999996E-2</c:v>
                </c:pt>
                <c:pt idx="27">
                  <c:v>2.7999999999999997E-2</c:v>
                </c:pt>
                <c:pt idx="28">
                  <c:v>2.8999999999999998E-2</c:v>
                </c:pt>
                <c:pt idx="29">
                  <c:v>0.03</c:v>
                </c:pt>
                <c:pt idx="30" formatCode="0.00%">
                  <c:v>3.2500000000000001E-2</c:v>
                </c:pt>
                <c:pt idx="31" formatCode="0.00%">
                  <c:v>3.4999999999999996E-2</c:v>
                </c:pt>
                <c:pt idx="32" formatCode="0.00%">
                  <c:v>3.7499999999999999E-2</c:v>
                </c:pt>
                <c:pt idx="33" formatCode="0.00%">
                  <c:v>0.04</c:v>
                </c:pt>
                <c:pt idx="34" formatCode="0.00%">
                  <c:v>4.2499999999999996E-2</c:v>
                </c:pt>
                <c:pt idx="35" formatCode="0.00%">
                  <c:v>4.4999999999999998E-2</c:v>
                </c:pt>
                <c:pt idx="36" formatCode="0.00%">
                  <c:v>4.7500000000000001E-2</c:v>
                </c:pt>
                <c:pt idx="37" formatCode="0.00%">
                  <c:v>0.05</c:v>
                </c:pt>
                <c:pt idx="38" formatCode="0.00%">
                  <c:v>5.2499999999999998E-2</c:v>
                </c:pt>
                <c:pt idx="39" formatCode="0.00%">
                  <c:v>5.5E-2</c:v>
                </c:pt>
                <c:pt idx="40" formatCode="0.00%">
                  <c:v>5.7500000000000002E-2</c:v>
                </c:pt>
                <c:pt idx="41" formatCode="0.00%">
                  <c:v>6.0000000000000005E-2</c:v>
                </c:pt>
                <c:pt idx="42" formatCode="0.00%">
                  <c:v>6.25E-2</c:v>
                </c:pt>
                <c:pt idx="43" formatCode="0.00%">
                  <c:v>6.5000000000000002E-2</c:v>
                </c:pt>
                <c:pt idx="44" formatCode="0.00%">
                  <c:v>6.7500000000000004E-2</c:v>
                </c:pt>
                <c:pt idx="45" formatCode="0.00%">
                  <c:v>7.0000000000000007E-2</c:v>
                </c:pt>
                <c:pt idx="46" formatCode="0.00%">
                  <c:v>7.2500000000000009E-2</c:v>
                </c:pt>
                <c:pt idx="47" formatCode="0.00%">
                  <c:v>7.4999999999999997E-2</c:v>
                </c:pt>
                <c:pt idx="48" formatCode="0.00%">
                  <c:v>7.7499999999999999E-2</c:v>
                </c:pt>
                <c:pt idx="49" formatCode="0.00%">
                  <c:v>0.08</c:v>
                </c:pt>
                <c:pt idx="50" formatCode="0.00%">
                  <c:v>8.2500000000000004E-2</c:v>
                </c:pt>
                <c:pt idx="51" formatCode="0.00%">
                  <c:v>8.5000000000000006E-2</c:v>
                </c:pt>
                <c:pt idx="52" formatCode="0.00%">
                  <c:v>8.7500000000000008E-2</c:v>
                </c:pt>
                <c:pt idx="53" formatCode="0.00%">
                  <c:v>9.0000000000000011E-2</c:v>
                </c:pt>
                <c:pt idx="54" formatCode="0.00%">
                  <c:v>9.2499999999999999E-2</c:v>
                </c:pt>
                <c:pt idx="55" formatCode="0.00%">
                  <c:v>9.5000000000000001E-2</c:v>
                </c:pt>
                <c:pt idx="56" formatCode="0.00%">
                  <c:v>9.7500000000000003E-2</c:v>
                </c:pt>
                <c:pt idx="57" formatCode="0.00%">
                  <c:v>0.1</c:v>
                </c:pt>
                <c:pt idx="58" formatCode="0.00%">
                  <c:v>0.10250000000000001</c:v>
                </c:pt>
                <c:pt idx="59" formatCode="0.00%">
                  <c:v>0.105</c:v>
                </c:pt>
                <c:pt idx="60" formatCode="0.00%">
                  <c:v>0.1075</c:v>
                </c:pt>
                <c:pt idx="61" formatCode="0.00%">
                  <c:v>0.11</c:v>
                </c:pt>
                <c:pt idx="62" formatCode="0.00%">
                  <c:v>0.1125</c:v>
                </c:pt>
                <c:pt idx="63" formatCode="0.00%">
                  <c:v>0.115</c:v>
                </c:pt>
                <c:pt idx="64" formatCode="0.00%">
                  <c:v>0.11749999999999999</c:v>
                </c:pt>
                <c:pt idx="65" formatCode="0.00%">
                  <c:v>0.12</c:v>
                </c:pt>
                <c:pt idx="66" formatCode="0.00%">
                  <c:v>0.1225</c:v>
                </c:pt>
                <c:pt idx="67" formatCode="0.00%">
                  <c:v>0.125</c:v>
                </c:pt>
                <c:pt idx="68" formatCode="0.00%">
                  <c:v>0.1275</c:v>
                </c:pt>
                <c:pt idx="69" formatCode="0.00%">
                  <c:v>0.13</c:v>
                </c:pt>
                <c:pt idx="70" formatCode="0.00%">
                  <c:v>0.13250000000000001</c:v>
                </c:pt>
                <c:pt idx="71" formatCode="0.00%">
                  <c:v>0.13500000000000001</c:v>
                </c:pt>
                <c:pt idx="72" formatCode="0.00%">
                  <c:v>0.13750000000000001</c:v>
                </c:pt>
                <c:pt idx="73" formatCode="0.00%">
                  <c:v>0.14000000000000001</c:v>
                </c:pt>
                <c:pt idx="74" formatCode="0.00%">
                  <c:v>0.14250000000000002</c:v>
                </c:pt>
                <c:pt idx="75" formatCode="0.00%">
                  <c:v>0.14500000000000002</c:v>
                </c:pt>
                <c:pt idx="76" formatCode="0.00%">
                  <c:v>0.14750000000000002</c:v>
                </c:pt>
                <c:pt idx="77" formatCode="0.00%">
                  <c:v>0.15000000000000002</c:v>
                </c:pt>
                <c:pt idx="78" formatCode="0.00%">
                  <c:v>0.15250000000000002</c:v>
                </c:pt>
                <c:pt idx="79" formatCode="0.00%">
                  <c:v>0.155</c:v>
                </c:pt>
              </c:numCache>
            </c:numRef>
          </c:val>
          <c:smooth val="0"/>
          <c:extLst>
            <c:ext xmlns:c16="http://schemas.microsoft.com/office/drawing/2014/chart" uri="{C3380CC4-5D6E-409C-BE32-E72D297353CC}">
              <c16:uniqueId val="{00000001-55ED-476E-AECC-AA8FC28E9BA6}"/>
            </c:ext>
          </c:extLst>
        </c:ser>
        <c:ser>
          <c:idx val="2"/>
          <c:order val="2"/>
          <c:tx>
            <c:strRef>
              <c:f>'Extrapolation average con.'!$A$57:$B$57</c:f>
              <c:strCache>
                <c:ptCount val="2"/>
                <c:pt idx="0">
                  <c:v>Expected change in operational or production costs</c:v>
                </c:pt>
                <c:pt idx="1">
                  <c:v>Other (e.g. health)</c:v>
                </c:pt>
              </c:strCache>
            </c:strRef>
          </c:tx>
          <c:spPr>
            <a:ln w="28575" cap="rnd">
              <a:solidFill>
                <a:schemeClr val="accent3"/>
              </a:solidFill>
              <a:round/>
            </a:ln>
            <a:effectLst/>
          </c:spPr>
          <c:marker>
            <c:symbol val="none"/>
          </c:marker>
          <c:cat>
            <c:numRef>
              <c:f>'Extrapolation average con.'!$C$29:$CD$29</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cat>
          <c:val>
            <c:numRef>
              <c:f>'Extrapolation average con.'!$C$57:$CD$57</c:f>
              <c:numCache>
                <c:formatCode>0.0%</c:formatCode>
                <c:ptCount val="8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formatCode="0.00%">
                  <c:v>0</c:v>
                </c:pt>
                <c:pt idx="31" formatCode="0.00%">
                  <c:v>0</c:v>
                </c:pt>
                <c:pt idx="32" formatCode="0.00%">
                  <c:v>0</c:v>
                </c:pt>
                <c:pt idx="33" formatCode="0.00%">
                  <c:v>0</c:v>
                </c:pt>
                <c:pt idx="34" formatCode="0.00%">
                  <c:v>0</c:v>
                </c:pt>
                <c:pt idx="35" formatCode="0.00%">
                  <c:v>0</c:v>
                </c:pt>
                <c:pt idx="36" formatCode="0.00%">
                  <c:v>0</c:v>
                </c:pt>
                <c:pt idx="37" formatCode="0.00%">
                  <c:v>0</c:v>
                </c:pt>
                <c:pt idx="38" formatCode="0.00%">
                  <c:v>0</c:v>
                </c:pt>
                <c:pt idx="39" formatCode="0.00%">
                  <c:v>0</c:v>
                </c:pt>
                <c:pt idx="40" formatCode="0.00%">
                  <c:v>0</c:v>
                </c:pt>
                <c:pt idx="41" formatCode="0.00%">
                  <c:v>0</c:v>
                </c:pt>
                <c:pt idx="42" formatCode="0.00%">
                  <c:v>0</c:v>
                </c:pt>
                <c:pt idx="43" formatCode="0.00%">
                  <c:v>0</c:v>
                </c:pt>
                <c:pt idx="44" formatCode="0.00%">
                  <c:v>0</c:v>
                </c:pt>
                <c:pt idx="45" formatCode="0.00%">
                  <c:v>0</c:v>
                </c:pt>
                <c:pt idx="46" formatCode="0.00%">
                  <c:v>0</c:v>
                </c:pt>
                <c:pt idx="47" formatCode="0.00%">
                  <c:v>0</c:v>
                </c:pt>
                <c:pt idx="48" formatCode="0.00%">
                  <c:v>0</c:v>
                </c:pt>
                <c:pt idx="49" formatCode="0.00%">
                  <c:v>0</c:v>
                </c:pt>
                <c:pt idx="50" formatCode="0.00%">
                  <c:v>0</c:v>
                </c:pt>
                <c:pt idx="51" formatCode="0.00%">
                  <c:v>0</c:v>
                </c:pt>
                <c:pt idx="52" formatCode="0.00%">
                  <c:v>0</c:v>
                </c:pt>
                <c:pt idx="53" formatCode="0.00%">
                  <c:v>0</c:v>
                </c:pt>
                <c:pt idx="54" formatCode="0.00%">
                  <c:v>0</c:v>
                </c:pt>
                <c:pt idx="55" formatCode="0.00%">
                  <c:v>0</c:v>
                </c:pt>
                <c:pt idx="56" formatCode="0.00%">
                  <c:v>0</c:v>
                </c:pt>
                <c:pt idx="57" formatCode="0.00%">
                  <c:v>0</c:v>
                </c:pt>
                <c:pt idx="58" formatCode="0.00%">
                  <c:v>0</c:v>
                </c:pt>
                <c:pt idx="59" formatCode="0.00%">
                  <c:v>0</c:v>
                </c:pt>
                <c:pt idx="60" formatCode="0.00%">
                  <c:v>0</c:v>
                </c:pt>
                <c:pt idx="61" formatCode="0.00%">
                  <c:v>0</c:v>
                </c:pt>
                <c:pt idx="62" formatCode="0.00%">
                  <c:v>0</c:v>
                </c:pt>
                <c:pt idx="63" formatCode="0.00%">
                  <c:v>0</c:v>
                </c:pt>
                <c:pt idx="64" formatCode="0.00%">
                  <c:v>0</c:v>
                </c:pt>
                <c:pt idx="65" formatCode="0.00%">
                  <c:v>0</c:v>
                </c:pt>
                <c:pt idx="66" formatCode="0.00%">
                  <c:v>0</c:v>
                </c:pt>
                <c:pt idx="67" formatCode="0.00%">
                  <c:v>0</c:v>
                </c:pt>
                <c:pt idx="68" formatCode="0.00%">
                  <c:v>0</c:v>
                </c:pt>
                <c:pt idx="69" formatCode="0.00%">
                  <c:v>0</c:v>
                </c:pt>
                <c:pt idx="70" formatCode="0.00%">
                  <c:v>0</c:v>
                </c:pt>
                <c:pt idx="71" formatCode="0.00%">
                  <c:v>0</c:v>
                </c:pt>
                <c:pt idx="72" formatCode="0.00%">
                  <c:v>0</c:v>
                </c:pt>
                <c:pt idx="73" formatCode="0.00%">
                  <c:v>0</c:v>
                </c:pt>
                <c:pt idx="74" formatCode="0.00%">
                  <c:v>0</c:v>
                </c:pt>
                <c:pt idx="75" formatCode="0.00%">
                  <c:v>0</c:v>
                </c:pt>
                <c:pt idx="76" formatCode="0.00%">
                  <c:v>0</c:v>
                </c:pt>
                <c:pt idx="77" formatCode="0.00%">
                  <c:v>0</c:v>
                </c:pt>
                <c:pt idx="78" formatCode="0.00%">
                  <c:v>0</c:v>
                </c:pt>
                <c:pt idx="79" formatCode="0.00%">
                  <c:v>0</c:v>
                </c:pt>
              </c:numCache>
            </c:numRef>
          </c:val>
          <c:smooth val="0"/>
          <c:extLst>
            <c:ext xmlns:c16="http://schemas.microsoft.com/office/drawing/2014/chart" uri="{C3380CC4-5D6E-409C-BE32-E72D297353CC}">
              <c16:uniqueId val="{00000002-55ED-476E-AECC-AA8FC28E9BA6}"/>
            </c:ext>
          </c:extLst>
        </c:ser>
        <c:dLbls>
          <c:showLegendKey val="0"/>
          <c:showVal val="0"/>
          <c:showCatName val="0"/>
          <c:showSerName val="0"/>
          <c:showPercent val="0"/>
          <c:showBubbleSize val="0"/>
        </c:dLbls>
        <c:smooth val="0"/>
        <c:axId val="1283913936"/>
        <c:axId val="1284234736"/>
      </c:lineChart>
      <c:catAx>
        <c:axId val="1283913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234736"/>
        <c:crosses val="autoZero"/>
        <c:auto val="1"/>
        <c:lblAlgn val="ctr"/>
        <c:lblOffset val="100"/>
        <c:noMultiLvlLbl val="0"/>
      </c:catAx>
      <c:valAx>
        <c:axId val="12842347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913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Changes</a:t>
            </a:r>
            <a:r>
              <a:rPr lang="en-US" baseline="0"/>
              <a:t> </a:t>
            </a:r>
            <a:r>
              <a:rPr lang="en-US"/>
              <a:t>in quantities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43880703723223E-2"/>
          <c:y val="0.10551168720858101"/>
          <c:w val="0.86344905792529603"/>
          <c:h val="0.75438382319737096"/>
        </c:manualLayout>
      </c:layout>
      <c:lineChart>
        <c:grouping val="standard"/>
        <c:varyColors val="0"/>
        <c:ser>
          <c:idx val="0"/>
          <c:order val="0"/>
          <c:tx>
            <c:strRef>
              <c:f>'Extrapolation average con.'!$A$30:$B$30</c:f>
              <c:strCache>
                <c:ptCount val="2"/>
                <c:pt idx="0">
                  <c:v>Expected change in quantity produced (e.g., corn yield)</c:v>
                </c:pt>
                <c:pt idx="1">
                  <c:v>Maíz</c:v>
                </c:pt>
              </c:strCache>
            </c:strRef>
          </c:tx>
          <c:spPr>
            <a:ln w="28575" cap="rnd">
              <a:solidFill>
                <a:schemeClr val="accent1"/>
              </a:solidFill>
              <a:round/>
            </a:ln>
            <a:effectLst/>
          </c:spPr>
          <c:marker>
            <c:symbol val="none"/>
          </c:marker>
          <c:cat>
            <c:numRef>
              <c:f>'Extrapolation average con.'!$C$29:$AF$29</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'Extrapolation average con.'!$C$30:$AF$30</c:f>
              <c:numCache>
                <c:formatCode>0.0%</c:formatCode>
                <c:ptCount val="30"/>
                <c:pt idx="0">
                  <c:v>1E-3</c:v>
                </c:pt>
                <c:pt idx="1">
                  <c:v>2E-3</c:v>
                </c:pt>
                <c:pt idx="2">
                  <c:v>3.0000000000000001E-3</c:v>
                </c:pt>
                <c:pt idx="3">
                  <c:v>4.0000000000000001E-3</c:v>
                </c:pt>
                <c:pt idx="4">
                  <c:v>5.0000000000000001E-3</c:v>
                </c:pt>
                <c:pt idx="5">
                  <c:v>6.0000000000000001E-3</c:v>
                </c:pt>
                <c:pt idx="6">
                  <c:v>7.000000000000001E-3</c:v>
                </c:pt>
                <c:pt idx="7">
                  <c:v>8.0000000000000002E-3</c:v>
                </c:pt>
                <c:pt idx="8">
                  <c:v>8.9999999999999993E-3</c:v>
                </c:pt>
                <c:pt idx="9">
                  <c:v>0.01</c:v>
                </c:pt>
                <c:pt idx="10" formatCode="0.0000%">
                  <c:v>9.4999999999999998E-3</c:v>
                </c:pt>
                <c:pt idx="11">
                  <c:v>9.0000000000000011E-3</c:v>
                </c:pt>
                <c:pt idx="12">
                  <c:v>8.5000000000000006E-3</c:v>
                </c:pt>
                <c:pt idx="13">
                  <c:v>8.0000000000000002E-3</c:v>
                </c:pt>
                <c:pt idx="14">
                  <c:v>7.4999999999999997E-3</c:v>
                </c:pt>
                <c:pt idx="15">
                  <c:v>7.0000000000000001E-3</c:v>
                </c:pt>
                <c:pt idx="16">
                  <c:v>6.4999999999999997E-3</c:v>
                </c:pt>
                <c:pt idx="17">
                  <c:v>6.0000000000000001E-3</c:v>
                </c:pt>
                <c:pt idx="18">
                  <c:v>5.5000000000000005E-3</c:v>
                </c:pt>
                <c:pt idx="19">
                  <c:v>5.0000000000000001E-3</c:v>
                </c:pt>
                <c:pt idx="20">
                  <c:v>4.5000000000000005E-3</c:v>
                </c:pt>
                <c:pt idx="21">
                  <c:v>4.0000000000000001E-3</c:v>
                </c:pt>
                <c:pt idx="22">
                  <c:v>3.4999999999999996E-3</c:v>
                </c:pt>
                <c:pt idx="23">
                  <c:v>2.9999999999999992E-3</c:v>
                </c:pt>
                <c:pt idx="24">
                  <c:v>2.5000000000000005E-3</c:v>
                </c:pt>
                <c:pt idx="25">
                  <c:v>2E-3</c:v>
                </c:pt>
                <c:pt idx="26">
                  <c:v>1.4999999999999996E-3</c:v>
                </c:pt>
                <c:pt idx="27">
                  <c:v>1.0000000000000009E-3</c:v>
                </c:pt>
                <c:pt idx="28">
                  <c:v>5.0000000000000044E-4</c:v>
                </c:pt>
                <c:pt idx="29">
                  <c:v>0</c:v>
                </c:pt>
              </c:numCache>
            </c:numRef>
          </c:val>
          <c:smooth val="0"/>
          <c:extLst>
            <c:ext xmlns:c16="http://schemas.microsoft.com/office/drawing/2014/chart" uri="{C3380CC4-5D6E-409C-BE32-E72D297353CC}">
              <c16:uniqueId val="{00000000-E47A-4594-91A9-91F720828CDB}"/>
            </c:ext>
          </c:extLst>
        </c:ser>
        <c:ser>
          <c:idx val="1"/>
          <c:order val="1"/>
          <c:tx>
            <c:strRef>
              <c:f>'Extrapolation average con.'!$A$31:$B$31</c:f>
              <c:strCache>
                <c:ptCount val="2"/>
                <c:pt idx="0">
                  <c:v>Expected change in quantity produced (e.g., corn yield)</c:v>
                </c:pt>
                <c:pt idx="1">
                  <c:v>Frijol</c:v>
                </c:pt>
              </c:strCache>
            </c:strRef>
          </c:tx>
          <c:spPr>
            <a:ln w="28575" cap="rnd">
              <a:solidFill>
                <a:schemeClr val="accent2"/>
              </a:solidFill>
              <a:round/>
            </a:ln>
            <a:effectLst/>
          </c:spPr>
          <c:marker>
            <c:symbol val="none"/>
          </c:marker>
          <c:cat>
            <c:numRef>
              <c:f>'Extrapolation average con.'!$C$29:$AF$29</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'Extrapolation average con.'!$C$31:$CD$31</c:f>
              <c:numCache>
                <c:formatCode>0.0%</c:formatCode>
                <c:ptCount val="80"/>
                <c:pt idx="0">
                  <c:v>2.3400000000000001E-3</c:v>
                </c:pt>
                <c:pt idx="1">
                  <c:v>4.6800000000000001E-3</c:v>
                </c:pt>
                <c:pt idx="2">
                  <c:v>7.0200000000000002E-3</c:v>
                </c:pt>
                <c:pt idx="3">
                  <c:v>9.3600000000000003E-3</c:v>
                </c:pt>
                <c:pt idx="4">
                  <c:v>1.17E-2</c:v>
                </c:pt>
                <c:pt idx="5">
                  <c:v>1.404E-2</c:v>
                </c:pt>
                <c:pt idx="6">
                  <c:v>1.6379999999999999E-2</c:v>
                </c:pt>
                <c:pt idx="7">
                  <c:v>1.8720000000000001E-2</c:v>
                </c:pt>
                <c:pt idx="8">
                  <c:v>2.1060000000000002E-2</c:v>
                </c:pt>
                <c:pt idx="9">
                  <c:v>2.3400000000000001E-2</c:v>
                </c:pt>
                <c:pt idx="10" formatCode="0.0000%">
                  <c:v>2.3939999999999999E-2</c:v>
                </c:pt>
                <c:pt idx="11">
                  <c:v>2.4480000000000002E-2</c:v>
                </c:pt>
                <c:pt idx="12">
                  <c:v>2.5020000000000001E-2</c:v>
                </c:pt>
                <c:pt idx="13">
                  <c:v>2.5559999999999999E-2</c:v>
                </c:pt>
                <c:pt idx="14">
                  <c:v>2.6100000000000002E-2</c:v>
                </c:pt>
                <c:pt idx="15">
                  <c:v>2.664E-2</c:v>
                </c:pt>
                <c:pt idx="16">
                  <c:v>2.7179999999999999E-2</c:v>
                </c:pt>
                <c:pt idx="17">
                  <c:v>2.7720000000000002E-2</c:v>
                </c:pt>
                <c:pt idx="18">
                  <c:v>2.826E-2</c:v>
                </c:pt>
                <c:pt idx="19">
                  <c:v>2.8799999999999999E-2</c:v>
                </c:pt>
                <c:pt idx="20">
                  <c:v>2.9340000000000001E-2</c:v>
                </c:pt>
                <c:pt idx="21">
                  <c:v>2.988E-2</c:v>
                </c:pt>
                <c:pt idx="22">
                  <c:v>3.0420000000000003E-2</c:v>
                </c:pt>
                <c:pt idx="23">
                  <c:v>3.0960000000000001E-2</c:v>
                </c:pt>
                <c:pt idx="24">
                  <c:v>3.15E-2</c:v>
                </c:pt>
                <c:pt idx="25">
                  <c:v>3.2039999999999999E-2</c:v>
                </c:pt>
                <c:pt idx="26">
                  <c:v>3.2579999999999998E-2</c:v>
                </c:pt>
                <c:pt idx="27">
                  <c:v>3.3120000000000004E-2</c:v>
                </c:pt>
                <c:pt idx="28">
                  <c:v>3.3660000000000002E-2</c:v>
                </c:pt>
                <c:pt idx="29">
                  <c:v>3.4200000000000001E-2</c:v>
                </c:pt>
                <c:pt idx="30" formatCode="0.00%">
                  <c:v>3.3364999999999999E-2</c:v>
                </c:pt>
                <c:pt idx="31" formatCode="0.00%">
                  <c:v>3.2530000000000003E-2</c:v>
                </c:pt>
                <c:pt idx="32" formatCode="0.00%">
                  <c:v>3.1695000000000001E-2</c:v>
                </c:pt>
                <c:pt idx="33" formatCode="0.00%">
                  <c:v>3.0860000000000002E-2</c:v>
                </c:pt>
                <c:pt idx="34" formatCode="0.00%">
                  <c:v>3.0025000000000003E-2</c:v>
                </c:pt>
                <c:pt idx="35" formatCode="0.00%">
                  <c:v>2.9190000000000001E-2</c:v>
                </c:pt>
                <c:pt idx="36" formatCode="0.00%">
                  <c:v>2.8355000000000002E-2</c:v>
                </c:pt>
                <c:pt idx="37" formatCode="0.00%">
                  <c:v>2.7520000000000003E-2</c:v>
                </c:pt>
                <c:pt idx="38" formatCode="0.00%">
                  <c:v>2.6685E-2</c:v>
                </c:pt>
                <c:pt idx="39" formatCode="0.00%">
                  <c:v>2.5850000000000001E-2</c:v>
                </c:pt>
                <c:pt idx="40" formatCode="0.00%">
                  <c:v>2.5015000000000003E-2</c:v>
                </c:pt>
                <c:pt idx="41" formatCode="0.00%">
                  <c:v>2.418E-2</c:v>
                </c:pt>
                <c:pt idx="42" formatCode="0.00%">
                  <c:v>2.3345000000000001E-2</c:v>
                </c:pt>
                <c:pt idx="43" formatCode="0.00%">
                  <c:v>2.2510000000000002E-2</c:v>
                </c:pt>
                <c:pt idx="44" formatCode="0.00%">
                  <c:v>2.1675E-2</c:v>
                </c:pt>
                <c:pt idx="45" formatCode="0.00%">
                  <c:v>2.0840000000000001E-2</c:v>
                </c:pt>
                <c:pt idx="46" formatCode="0.00%">
                  <c:v>2.0005000000000002E-2</c:v>
                </c:pt>
                <c:pt idx="47" formatCode="0.00%">
                  <c:v>1.9170000000000003E-2</c:v>
                </c:pt>
                <c:pt idx="48" formatCode="0.00%">
                  <c:v>1.8335000000000004E-2</c:v>
                </c:pt>
                <c:pt idx="49" formatCode="0.00%">
                  <c:v>1.7500000000000002E-2</c:v>
                </c:pt>
                <c:pt idx="50" formatCode="0.00%">
                  <c:v>1.6664999999999999E-2</c:v>
                </c:pt>
                <c:pt idx="51" formatCode="0.00%">
                  <c:v>1.583E-2</c:v>
                </c:pt>
                <c:pt idx="52" formatCode="0.00%">
                  <c:v>1.4995000000000001E-2</c:v>
                </c:pt>
                <c:pt idx="53" formatCode="0.00%">
                  <c:v>1.4160000000000002E-2</c:v>
                </c:pt>
                <c:pt idx="54" formatCode="0.00%">
                  <c:v>1.3325000000000004E-2</c:v>
                </c:pt>
                <c:pt idx="55" formatCode="0.00%">
                  <c:v>1.2490000000000001E-2</c:v>
                </c:pt>
                <c:pt idx="56" formatCode="0.00%">
                  <c:v>1.1655000000000002E-2</c:v>
                </c:pt>
                <c:pt idx="57" formatCode="0.00%">
                  <c:v>1.082E-2</c:v>
                </c:pt>
                <c:pt idx="58" formatCode="0.00%">
                  <c:v>9.9850000000000008E-3</c:v>
                </c:pt>
                <c:pt idx="59" formatCode="0.00%">
                  <c:v>9.1500000000000019E-3</c:v>
                </c:pt>
                <c:pt idx="60" formatCode="0.00%">
                  <c:v>8.3150000000000029E-3</c:v>
                </c:pt>
                <c:pt idx="61" formatCode="0.00%">
                  <c:v>7.4800000000000005E-3</c:v>
                </c:pt>
                <c:pt idx="62" formatCode="0.00%">
                  <c:v>6.6449999999999981E-3</c:v>
                </c:pt>
                <c:pt idx="63" formatCode="0.00%">
                  <c:v>5.8100000000000027E-3</c:v>
                </c:pt>
                <c:pt idx="64" formatCode="0.00%">
                  <c:v>4.9750000000000003E-3</c:v>
                </c:pt>
                <c:pt idx="65" formatCode="0.00%">
                  <c:v>4.1400000000000048E-3</c:v>
                </c:pt>
                <c:pt idx="66" formatCode="0.00%">
                  <c:v>3.3050000000000024E-3</c:v>
                </c:pt>
                <c:pt idx="67" formatCode="0.00%">
                  <c:v>2.4700000000000069E-3</c:v>
                </c:pt>
                <c:pt idx="68" formatCode="0.00%">
                  <c:v>1.6350000000000045E-3</c:v>
                </c:pt>
                <c:pt idx="69" formatCode="0.00%">
                  <c:v>8.000000000000021E-4</c:v>
                </c:pt>
                <c:pt idx="70" formatCode="0.00%">
                  <c:v>-3.5000000000000309E-5</c:v>
                </c:pt>
                <c:pt idx="71" formatCode="0.00%">
                  <c:v>-8.7000000000000272E-4</c:v>
                </c:pt>
                <c:pt idx="72" formatCode="0.00%">
                  <c:v>-1.7049999999999982E-3</c:v>
                </c:pt>
                <c:pt idx="73" formatCode="0.00%">
                  <c:v>-2.5400000000000006E-3</c:v>
                </c:pt>
                <c:pt idx="74" formatCode="0.00%">
                  <c:v>-3.3749999999999961E-3</c:v>
                </c:pt>
                <c:pt idx="75" formatCode="0.00%">
                  <c:v>-4.2099999999999985E-3</c:v>
                </c:pt>
                <c:pt idx="76" formatCode="0.00%">
                  <c:v>-5.0449999999999939E-3</c:v>
                </c:pt>
                <c:pt idx="77" formatCode="0.00%">
                  <c:v>-5.8799999999999963E-3</c:v>
                </c:pt>
                <c:pt idx="78" formatCode="0.00%">
                  <c:v>-6.7149999999999987E-3</c:v>
                </c:pt>
                <c:pt idx="79" formatCode="0.00%">
                  <c:v>-7.5499999999999942E-3</c:v>
                </c:pt>
              </c:numCache>
            </c:numRef>
          </c:val>
          <c:smooth val="0"/>
          <c:extLst>
            <c:ext xmlns:c16="http://schemas.microsoft.com/office/drawing/2014/chart" uri="{C3380CC4-5D6E-409C-BE32-E72D297353CC}">
              <c16:uniqueId val="{00000001-E47A-4594-91A9-91F720828CDB}"/>
            </c:ext>
          </c:extLst>
        </c:ser>
        <c:ser>
          <c:idx val="2"/>
          <c:order val="2"/>
          <c:tx>
            <c:strRef>
              <c:f>'Extrapolation average con.'!$A$42:$B$42</c:f>
              <c:strCache>
                <c:ptCount val="2"/>
                <c:pt idx="0">
                  <c:v>Expected change in quantity produced (e.g., corn yield)</c:v>
                </c:pt>
                <c:pt idx="1">
                  <c:v>Category three (health)</c:v>
                </c:pt>
              </c:strCache>
            </c:strRef>
          </c:tx>
          <c:spPr>
            <a:ln w="28575" cap="rnd">
              <a:solidFill>
                <a:schemeClr val="accent3"/>
              </a:solidFill>
              <a:round/>
            </a:ln>
            <a:effectLst/>
          </c:spPr>
          <c:marker>
            <c:symbol val="none"/>
          </c:marker>
          <c:cat>
            <c:numRef>
              <c:f>'Extrapolation average con.'!$C$29:$AF$29</c:f>
              <c:numCache>
                <c:formatCode>General</c:formatCode>
                <c:ptCount val="3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numCache>
            </c:numRef>
          </c:cat>
          <c:val>
            <c:numRef>
              <c:f>'Extrapolation average con.'!$C$42:$CD$42</c:f>
              <c:numCache>
                <c:formatCode>0.0%</c:formatCode>
                <c:ptCount val="80"/>
                <c:pt idx="0">
                  <c:v>4.0000000000000002E-4</c:v>
                </c:pt>
                <c:pt idx="1">
                  <c:v>8.0000000000000004E-4</c:v>
                </c:pt>
                <c:pt idx="2">
                  <c:v>1.2000000000000001E-3</c:v>
                </c:pt>
                <c:pt idx="3">
                  <c:v>1.6000000000000001E-3</c:v>
                </c:pt>
                <c:pt idx="4">
                  <c:v>2E-3</c:v>
                </c:pt>
                <c:pt idx="5">
                  <c:v>2.4000000000000002E-3</c:v>
                </c:pt>
                <c:pt idx="6">
                  <c:v>2.8E-3</c:v>
                </c:pt>
                <c:pt idx="7">
                  <c:v>3.2000000000000002E-3</c:v>
                </c:pt>
                <c:pt idx="8">
                  <c:v>3.6000000000000003E-3</c:v>
                </c:pt>
                <c:pt idx="9">
                  <c:v>4.0000000000000001E-3</c:v>
                </c:pt>
                <c:pt idx="10">
                  <c:v>4.3999999999999994E-3</c:v>
                </c:pt>
                <c:pt idx="11">
                  <c:v>4.8000000000000004E-3</c:v>
                </c:pt>
                <c:pt idx="12">
                  <c:v>5.2000000000000006E-3</c:v>
                </c:pt>
                <c:pt idx="13">
                  <c:v>5.5999999999999999E-3</c:v>
                </c:pt>
                <c:pt idx="14">
                  <c:v>6.0000000000000001E-3</c:v>
                </c:pt>
                <c:pt idx="15">
                  <c:v>6.4000000000000003E-3</c:v>
                </c:pt>
                <c:pt idx="16">
                  <c:v>6.8000000000000005E-3</c:v>
                </c:pt>
                <c:pt idx="17">
                  <c:v>7.2000000000000007E-3</c:v>
                </c:pt>
                <c:pt idx="18">
                  <c:v>7.6E-3</c:v>
                </c:pt>
                <c:pt idx="19">
                  <c:v>8.0000000000000002E-3</c:v>
                </c:pt>
                <c:pt idx="20">
                  <c:v>8.4000000000000012E-3</c:v>
                </c:pt>
                <c:pt idx="21">
                  <c:v>8.7999999999999988E-3</c:v>
                </c:pt>
                <c:pt idx="22">
                  <c:v>9.1999999999999998E-3</c:v>
                </c:pt>
                <c:pt idx="23">
                  <c:v>9.6000000000000009E-3</c:v>
                </c:pt>
                <c:pt idx="24">
                  <c:v>0.01</c:v>
                </c:pt>
                <c:pt idx="25">
                  <c:v>1.0400000000000001E-2</c:v>
                </c:pt>
                <c:pt idx="26">
                  <c:v>1.0800000000000001E-2</c:v>
                </c:pt>
                <c:pt idx="27">
                  <c:v>1.12E-2</c:v>
                </c:pt>
                <c:pt idx="28">
                  <c:v>1.1600000000000001E-2</c:v>
                </c:pt>
                <c:pt idx="29">
                  <c:v>1.2E-2</c:v>
                </c:pt>
                <c:pt idx="30">
                  <c:v>1.24E-2</c:v>
                </c:pt>
                <c:pt idx="31">
                  <c:v>1.2800000000000001E-2</c:v>
                </c:pt>
                <c:pt idx="32">
                  <c:v>1.32E-2</c:v>
                </c:pt>
                <c:pt idx="33">
                  <c:v>1.3600000000000001E-2</c:v>
                </c:pt>
                <c:pt idx="34">
                  <c:v>1.4000000000000002E-2</c:v>
                </c:pt>
                <c:pt idx="35">
                  <c:v>1.4400000000000001E-2</c:v>
                </c:pt>
                <c:pt idx="36">
                  <c:v>1.4799999999999999E-2</c:v>
                </c:pt>
                <c:pt idx="37">
                  <c:v>1.52E-2</c:v>
                </c:pt>
                <c:pt idx="38">
                  <c:v>1.5599999999999999E-2</c:v>
                </c:pt>
                <c:pt idx="39">
                  <c:v>1.6E-2</c:v>
                </c:pt>
                <c:pt idx="40" formatCode="0.00%">
                  <c:v>-4.4999999999999971E-3</c:v>
                </c:pt>
                <c:pt idx="41" formatCode="0.00%">
                  <c:v>-5.9999999999999984E-3</c:v>
                </c:pt>
                <c:pt idx="42" formatCode="0.00%">
                  <c:v>-7.4999999999999997E-3</c:v>
                </c:pt>
                <c:pt idx="43" formatCode="0.00%">
                  <c:v>-8.9999999999999976E-3</c:v>
                </c:pt>
                <c:pt idx="44" formatCode="0.00%">
                  <c:v>-1.0499999999999999E-2</c:v>
                </c:pt>
                <c:pt idx="45" formatCode="0.00%">
                  <c:v>-1.2E-2</c:v>
                </c:pt>
                <c:pt idx="46" formatCode="0.00%">
                  <c:v>-1.3500000000000002E-2</c:v>
                </c:pt>
                <c:pt idx="47" formatCode="0.00%">
                  <c:v>-1.5000000000000003E-2</c:v>
                </c:pt>
                <c:pt idx="48" formatCode="0.00%">
                  <c:v>-1.6499999999999997E-2</c:v>
                </c:pt>
                <c:pt idx="49" formatCode="0.00%">
                  <c:v>-1.7999999999999999E-2</c:v>
                </c:pt>
                <c:pt idx="50" formatCode="0.00%">
                  <c:v>-1.95E-2</c:v>
                </c:pt>
                <c:pt idx="51" formatCode="0.00%">
                  <c:v>-2.0999999999999994E-2</c:v>
                </c:pt>
                <c:pt idx="52" formatCode="0.00%">
                  <c:v>-2.2499999999999996E-2</c:v>
                </c:pt>
                <c:pt idx="53" formatCode="0.00%">
                  <c:v>-2.3999999999999997E-2</c:v>
                </c:pt>
                <c:pt idx="54" formatCode="0.00%">
                  <c:v>-2.5499999999999998E-2</c:v>
                </c:pt>
                <c:pt idx="55" formatCode="0.00%">
                  <c:v>-2.7E-2</c:v>
                </c:pt>
                <c:pt idx="56" formatCode="0.00%">
                  <c:v>-2.8499999999999994E-2</c:v>
                </c:pt>
                <c:pt idx="57" formatCode="0.00%">
                  <c:v>-2.9999999999999995E-2</c:v>
                </c:pt>
                <c:pt idx="58" formatCode="0.00%">
                  <c:v>-3.15E-2</c:v>
                </c:pt>
                <c:pt idx="59" formatCode="0.00%">
                  <c:v>-3.3000000000000002E-2</c:v>
                </c:pt>
                <c:pt idx="60" formatCode="0.00%">
                  <c:v>-3.4500000000000003E-2</c:v>
                </c:pt>
                <c:pt idx="61" formatCode="0.00%">
                  <c:v>-3.6000000000000004E-2</c:v>
                </c:pt>
                <c:pt idx="62" formatCode="0.00%">
                  <c:v>-3.7500000000000006E-2</c:v>
                </c:pt>
                <c:pt idx="63" formatCode="0.00%">
                  <c:v>-3.9000000000000007E-2</c:v>
                </c:pt>
                <c:pt idx="64" formatCode="0.00%">
                  <c:v>-4.0500000000000008E-2</c:v>
                </c:pt>
                <c:pt idx="65" formatCode="0.00%">
                  <c:v>-4.200000000000001E-2</c:v>
                </c:pt>
                <c:pt idx="66" formatCode="0.00%">
                  <c:v>-4.3499999999999997E-2</c:v>
                </c:pt>
                <c:pt idx="67" formatCode="0.00%">
                  <c:v>-4.4999999999999998E-2</c:v>
                </c:pt>
                <c:pt idx="68" formatCode="0.00%">
                  <c:v>-4.65E-2</c:v>
                </c:pt>
                <c:pt idx="69" formatCode="0.00%">
                  <c:v>-4.8000000000000001E-2</c:v>
                </c:pt>
                <c:pt idx="70" formatCode="0.00%">
                  <c:v>-4.9500000000000002E-2</c:v>
                </c:pt>
                <c:pt idx="71" formatCode="0.00%">
                  <c:v>-5.1000000000000004E-2</c:v>
                </c:pt>
                <c:pt idx="72" formatCode="0.00%">
                  <c:v>-5.2500000000000005E-2</c:v>
                </c:pt>
                <c:pt idx="73" formatCode="0.00%">
                  <c:v>-5.3999999999999992E-2</c:v>
                </c:pt>
                <c:pt idx="74" formatCode="0.00%">
                  <c:v>-5.5499999999999994E-2</c:v>
                </c:pt>
                <c:pt idx="75" formatCode="0.00%">
                  <c:v>-5.6999999999999995E-2</c:v>
                </c:pt>
                <c:pt idx="76" formatCode="0.00%">
                  <c:v>-5.8499999999999996E-2</c:v>
                </c:pt>
                <c:pt idx="77" formatCode="0.00%">
                  <c:v>-0.06</c:v>
                </c:pt>
                <c:pt idx="78" formatCode="0.00%">
                  <c:v>-6.1499999999999999E-2</c:v>
                </c:pt>
                <c:pt idx="79" formatCode="0.00%">
                  <c:v>-6.3E-2</c:v>
                </c:pt>
              </c:numCache>
            </c:numRef>
          </c:val>
          <c:smooth val="0"/>
          <c:extLst>
            <c:ext xmlns:c16="http://schemas.microsoft.com/office/drawing/2014/chart" uri="{C3380CC4-5D6E-409C-BE32-E72D297353CC}">
              <c16:uniqueId val="{00000002-E47A-4594-91A9-91F720828CDB}"/>
            </c:ext>
          </c:extLst>
        </c:ser>
        <c:dLbls>
          <c:showLegendKey val="0"/>
          <c:showVal val="0"/>
          <c:showCatName val="0"/>
          <c:showSerName val="0"/>
          <c:showPercent val="0"/>
          <c:showBubbleSize val="0"/>
        </c:dLbls>
        <c:smooth val="0"/>
        <c:axId val="1313522304"/>
        <c:axId val="1288746544"/>
      </c:lineChart>
      <c:dateAx>
        <c:axId val="1313522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8746544"/>
        <c:crosses val="autoZero"/>
        <c:auto val="0"/>
        <c:lblOffset val="100"/>
        <c:baseTimeUnit val="days"/>
      </c:dateAx>
      <c:valAx>
        <c:axId val="12887465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3522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NPV for different climate and baseline scenarios, in USD</a:t>
            </a:r>
          </a:p>
        </c:rich>
      </c:tx>
      <c:layout>
        <c:manualLayout>
          <c:xMode val="edge"/>
          <c:yMode val="edge"/>
          <c:x val="0.10352250401060201"/>
          <c:y val="3.40096639056435E-2"/>
        </c:manualLayout>
      </c:layout>
      <c:overlay val="0"/>
      <c:spPr>
        <a:noFill/>
        <a:ln>
          <a:noFill/>
        </a:ln>
        <a:effectLst/>
      </c:spPr>
    </c:title>
    <c:autoTitleDeleted val="0"/>
    <c:view3D>
      <c:rotX val="90"/>
      <c:rotY val="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1360101764639901E-2"/>
          <c:y val="0.14334297208275501"/>
          <c:w val="0.89292465335772397"/>
          <c:h val="0.70656454970961602"/>
        </c:manualLayout>
      </c:layout>
      <c:surfaceChart>
        <c:wireframe val="0"/>
        <c:ser>
          <c:idx val="0"/>
          <c:order val="0"/>
          <c:tx>
            <c:strRef>
              <c:f>Tables!$B$18</c:f>
              <c:strCache>
                <c:ptCount val="1"/>
                <c:pt idx="0">
                  <c:v>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Tables!$C$18:$M$18</c:f>
              <c:numCache>
                <c:formatCode>0.0</c:formatCode>
                <c:ptCount val="11"/>
                <c:pt idx="0">
                  <c:v>72.432707696362087</c:v>
                </c:pt>
                <c:pt idx="1">
                  <c:v>70.787915273033974</c:v>
                </c:pt>
                <c:pt idx="2">
                  <c:v>69.143122849705847</c:v>
                </c:pt>
                <c:pt idx="3">
                  <c:v>67.49833042637772</c:v>
                </c:pt>
                <c:pt idx="4">
                  <c:v>65.853538003049565</c:v>
                </c:pt>
                <c:pt idx="5">
                  <c:v>64.208745579721437</c:v>
                </c:pt>
                <c:pt idx="6">
                  <c:v>62.563953156393296</c:v>
                </c:pt>
                <c:pt idx="7">
                  <c:v>60.919160733065141</c:v>
                </c:pt>
                <c:pt idx="8">
                  <c:v>59.274368309737028</c:v>
                </c:pt>
                <c:pt idx="9">
                  <c:v>57.629575886408915</c:v>
                </c:pt>
                <c:pt idx="10">
                  <c:v>55.984783463080788</c:v>
                </c:pt>
              </c:numCache>
            </c:numRef>
          </c:val>
          <c:extLst>
            <c:ext xmlns:c16="http://schemas.microsoft.com/office/drawing/2014/chart" uri="{C3380CC4-5D6E-409C-BE32-E72D297353CC}">
              <c16:uniqueId val="{00000000-3E0A-4C68-B0C2-5A224854F24B}"/>
            </c:ext>
          </c:extLst>
        </c:ser>
        <c:ser>
          <c:idx val="1"/>
          <c:order val="1"/>
          <c:tx>
            <c:strRef>
              <c:f>Tables!$B$19</c:f>
              <c:strCache>
                <c:ptCount val="1"/>
                <c:pt idx="0">
                  <c:v>10%</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Tables!$C$19:$M$19</c:f>
              <c:numCache>
                <c:formatCode>0.0</c:formatCode>
                <c:ptCount val="11"/>
                <c:pt idx="0">
                  <c:v>71.013149803317049</c:v>
                </c:pt>
                <c:pt idx="1">
                  <c:v>69.385561840641557</c:v>
                </c:pt>
                <c:pt idx="2">
                  <c:v>67.75797387796618</c:v>
                </c:pt>
                <c:pt idx="3">
                  <c:v>66.130385915290859</c:v>
                </c:pt>
                <c:pt idx="4">
                  <c:v>64.502797952615438</c:v>
                </c:pt>
                <c:pt idx="5">
                  <c:v>62.875209989940089</c:v>
                </c:pt>
                <c:pt idx="6">
                  <c:v>61.247622027264683</c:v>
                </c:pt>
                <c:pt idx="7">
                  <c:v>59.620034064589191</c:v>
                </c:pt>
                <c:pt idx="8">
                  <c:v>57.992446101913828</c:v>
                </c:pt>
                <c:pt idx="9">
                  <c:v>56.364858139238436</c:v>
                </c:pt>
                <c:pt idx="10">
                  <c:v>54.737270176563115</c:v>
                </c:pt>
              </c:numCache>
            </c:numRef>
          </c:val>
          <c:extLst>
            <c:ext xmlns:c16="http://schemas.microsoft.com/office/drawing/2014/chart" uri="{C3380CC4-5D6E-409C-BE32-E72D297353CC}">
              <c16:uniqueId val="{00000001-3E0A-4C68-B0C2-5A224854F24B}"/>
            </c:ext>
          </c:extLst>
        </c:ser>
        <c:ser>
          <c:idx val="2"/>
          <c:order val="2"/>
          <c:tx>
            <c:strRef>
              <c:f>Tables!$B$20</c:f>
              <c:strCache>
                <c:ptCount val="1"/>
                <c:pt idx="0">
                  <c:v>20%</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Tables!$C$20:$M$20</c:f>
              <c:numCache>
                <c:formatCode>0.0</c:formatCode>
                <c:ptCount val="11"/>
                <c:pt idx="0">
                  <c:v>69.550899133289789</c:v>
                </c:pt>
                <c:pt idx="1">
                  <c:v>67.940641809210831</c:v>
                </c:pt>
                <c:pt idx="2">
                  <c:v>66.330384485131844</c:v>
                </c:pt>
                <c:pt idx="3">
                  <c:v>64.720127161052901</c:v>
                </c:pt>
                <c:pt idx="4">
                  <c:v>63.109869836973942</c:v>
                </c:pt>
                <c:pt idx="5">
                  <c:v>61.499612512895027</c:v>
                </c:pt>
                <c:pt idx="6">
                  <c:v>59.889355188816126</c:v>
                </c:pt>
                <c:pt idx="7">
                  <c:v>58.279097864737125</c:v>
                </c:pt>
                <c:pt idx="8">
                  <c:v>56.668840540658209</c:v>
                </c:pt>
                <c:pt idx="9">
                  <c:v>55.058583216579208</c:v>
                </c:pt>
                <c:pt idx="10">
                  <c:v>53.448325892500279</c:v>
                </c:pt>
              </c:numCache>
            </c:numRef>
          </c:val>
          <c:extLst>
            <c:ext xmlns:c16="http://schemas.microsoft.com/office/drawing/2014/chart" uri="{C3380CC4-5D6E-409C-BE32-E72D297353CC}">
              <c16:uniqueId val="{00000002-3E0A-4C68-B0C2-5A224854F24B}"/>
            </c:ext>
          </c:extLst>
        </c:ser>
        <c:ser>
          <c:idx val="3"/>
          <c:order val="3"/>
          <c:tx>
            <c:strRef>
              <c:f>Tables!$B$21</c:f>
              <c:strCache>
                <c:ptCount val="1"/>
                <c:pt idx="0">
                  <c:v>30%</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Tables!$C$21:$M$21</c:f>
              <c:numCache>
                <c:formatCode>0.0</c:formatCode>
                <c:ptCount val="11"/>
                <c:pt idx="0">
                  <c:v>68.038394368702797</c:v>
                </c:pt>
                <c:pt idx="1">
                  <c:v>66.445627193905267</c:v>
                </c:pt>
                <c:pt idx="2">
                  <c:v>64.852860019107652</c:v>
                </c:pt>
                <c:pt idx="3">
                  <c:v>63.260092844310066</c:v>
                </c:pt>
                <c:pt idx="4">
                  <c:v>61.667325669512493</c:v>
                </c:pt>
                <c:pt idx="5">
                  <c:v>60.074558494714964</c:v>
                </c:pt>
                <c:pt idx="6">
                  <c:v>58.481791319917377</c:v>
                </c:pt>
                <c:pt idx="7">
                  <c:v>56.889024145119791</c:v>
                </c:pt>
                <c:pt idx="8">
                  <c:v>55.296256970322261</c:v>
                </c:pt>
                <c:pt idx="9">
                  <c:v>53.703489795524618</c:v>
                </c:pt>
                <c:pt idx="10">
                  <c:v>52.11072262072706</c:v>
                </c:pt>
              </c:numCache>
            </c:numRef>
          </c:val>
          <c:extLst>
            <c:ext xmlns:c16="http://schemas.microsoft.com/office/drawing/2014/chart" uri="{C3380CC4-5D6E-409C-BE32-E72D297353CC}">
              <c16:uniqueId val="{00000003-3E0A-4C68-B0C2-5A224854F24B}"/>
            </c:ext>
          </c:extLst>
        </c:ser>
        <c:ser>
          <c:idx val="4"/>
          <c:order val="4"/>
          <c:tx>
            <c:strRef>
              <c:f>Tables!$B$22</c:f>
              <c:strCache>
                <c:ptCount val="1"/>
                <c:pt idx="0">
                  <c:v>40%</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Tables!$C$22:$M$22</c:f>
              <c:numCache>
                <c:formatCode>0.0</c:formatCode>
                <c:ptCount val="11"/>
                <c:pt idx="0">
                  <c:v>66.465938372172829</c:v>
                </c:pt>
                <c:pt idx="1">
                  <c:v>64.890863657151073</c:v>
                </c:pt>
                <c:pt idx="2">
                  <c:v>63.315788942129288</c:v>
                </c:pt>
                <c:pt idx="3">
                  <c:v>61.740714227107517</c:v>
                </c:pt>
                <c:pt idx="4">
                  <c:v>60.165639512085747</c:v>
                </c:pt>
                <c:pt idx="5">
                  <c:v>58.590564797063948</c:v>
                </c:pt>
                <c:pt idx="6">
                  <c:v>57.015490082042305</c:v>
                </c:pt>
                <c:pt idx="7">
                  <c:v>55.440415367020464</c:v>
                </c:pt>
                <c:pt idx="8">
                  <c:v>53.865340651998736</c:v>
                </c:pt>
                <c:pt idx="9">
                  <c:v>52.290265936976894</c:v>
                </c:pt>
                <c:pt idx="10">
                  <c:v>50.71519122195518</c:v>
                </c:pt>
              </c:numCache>
            </c:numRef>
          </c:val>
          <c:extLst>
            <c:ext xmlns:c16="http://schemas.microsoft.com/office/drawing/2014/chart" uri="{C3380CC4-5D6E-409C-BE32-E72D297353CC}">
              <c16:uniqueId val="{00000004-3E0A-4C68-B0C2-5A224854F24B}"/>
            </c:ext>
          </c:extLst>
        </c:ser>
        <c:ser>
          <c:idx val="5"/>
          <c:order val="5"/>
          <c:tx>
            <c:strRef>
              <c:f>Tables!$B$23</c:f>
              <c:strCache>
                <c:ptCount val="1"/>
                <c:pt idx="0">
                  <c:v>50%</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Tables!$C$23:$M$23</c:f>
              <c:numCache>
                <c:formatCode>0.0</c:formatCode>
                <c:ptCount val="11"/>
                <c:pt idx="0">
                  <c:v>64.820792852404779</c:v>
                </c:pt>
                <c:pt idx="1">
                  <c:v>63.263669242537048</c:v>
                </c:pt>
                <c:pt idx="2">
                  <c:v>61.706545632669304</c:v>
                </c:pt>
                <c:pt idx="3">
                  <c:v>60.149422022801559</c:v>
                </c:pt>
                <c:pt idx="4">
                  <c:v>58.592298412933943</c:v>
                </c:pt>
                <c:pt idx="5">
                  <c:v>57.035174803066212</c:v>
                </c:pt>
                <c:pt idx="6">
                  <c:v>55.47805119319851</c:v>
                </c:pt>
                <c:pt idx="7">
                  <c:v>53.920927583330794</c:v>
                </c:pt>
                <c:pt idx="8">
                  <c:v>52.363803973463121</c:v>
                </c:pt>
                <c:pt idx="9">
                  <c:v>50.806680363595504</c:v>
                </c:pt>
                <c:pt idx="10">
                  <c:v>49.249556753727759</c:v>
                </c:pt>
              </c:numCache>
            </c:numRef>
          </c:val>
          <c:extLst>
            <c:ext xmlns:c16="http://schemas.microsoft.com/office/drawing/2014/chart" uri="{C3380CC4-5D6E-409C-BE32-E72D297353CC}">
              <c16:uniqueId val="{00000005-3E0A-4C68-B0C2-5A224854F24B}"/>
            </c:ext>
          </c:extLst>
        </c:ser>
        <c:ser>
          <c:idx val="6"/>
          <c:order val="6"/>
          <c:tx>
            <c:strRef>
              <c:f>Tables!$B$24</c:f>
              <c:strCache>
                <c:ptCount val="1"/>
                <c:pt idx="0">
                  <c:v>60%</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Tables!$C$24:$M$24</c:f>
              <c:numCache>
                <c:formatCode>0.0</c:formatCode>
                <c:ptCount val="11"/>
                <c:pt idx="0">
                  <c:v>63.085720885859629</c:v>
                </c:pt>
                <c:pt idx="1">
                  <c:v>61.546883484973392</c:v>
                </c:pt>
                <c:pt idx="2">
                  <c:v>60.008046084087113</c:v>
                </c:pt>
                <c:pt idx="3">
                  <c:v>58.46920868320079</c:v>
                </c:pt>
                <c:pt idx="4">
                  <c:v>56.930371282314525</c:v>
                </c:pt>
                <c:pt idx="5">
                  <c:v>55.391533881428302</c:v>
                </c:pt>
                <c:pt idx="6">
                  <c:v>53.85269648054205</c:v>
                </c:pt>
                <c:pt idx="7">
                  <c:v>52.313859079655728</c:v>
                </c:pt>
                <c:pt idx="8">
                  <c:v>50.775021678769448</c:v>
                </c:pt>
                <c:pt idx="9">
                  <c:v>49.236184277883098</c:v>
                </c:pt>
                <c:pt idx="10">
                  <c:v>47.697346876997003</c:v>
                </c:pt>
              </c:numCache>
            </c:numRef>
          </c:val>
          <c:extLst>
            <c:ext xmlns:c16="http://schemas.microsoft.com/office/drawing/2014/chart" uri="{C3380CC4-5D6E-409C-BE32-E72D297353CC}">
              <c16:uniqueId val="{00000006-3E0A-4C68-B0C2-5A224854F24B}"/>
            </c:ext>
          </c:extLst>
        </c:ser>
        <c:ser>
          <c:idx val="7"/>
          <c:order val="7"/>
          <c:tx>
            <c:strRef>
              <c:f>Tables!$B$25</c:f>
              <c:strCache>
                <c:ptCount val="1"/>
                <c:pt idx="0">
                  <c:v>70%</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Tables!$C$25:$M$25</c:f>
              <c:numCache>
                <c:formatCode>0.0</c:formatCode>
                <c:ptCount val="11"/>
                <c:pt idx="0">
                  <c:v>61.236498978283066</c:v>
                </c:pt>
                <c:pt idx="1">
                  <c:v>59.716390781032729</c:v>
                </c:pt>
                <c:pt idx="2">
                  <c:v>58.196282583782249</c:v>
                </c:pt>
                <c:pt idx="3">
                  <c:v>56.676174386531798</c:v>
                </c:pt>
                <c:pt idx="4">
                  <c:v>55.156066189281432</c:v>
                </c:pt>
                <c:pt idx="5">
                  <c:v>53.635957992031024</c:v>
                </c:pt>
                <c:pt idx="6">
                  <c:v>52.115849794780658</c:v>
                </c:pt>
                <c:pt idx="7">
                  <c:v>50.59574159753015</c:v>
                </c:pt>
                <c:pt idx="8">
                  <c:v>49.075633400279827</c:v>
                </c:pt>
                <c:pt idx="9">
                  <c:v>47.555525203029376</c:v>
                </c:pt>
                <c:pt idx="10">
                  <c:v>46.035417005779081</c:v>
                </c:pt>
              </c:numCache>
            </c:numRef>
          </c:val>
          <c:extLst>
            <c:ext xmlns:c16="http://schemas.microsoft.com/office/drawing/2014/chart" uri="{C3380CC4-5D6E-409C-BE32-E72D297353CC}">
              <c16:uniqueId val="{00000007-3E0A-4C68-B0C2-5A224854F24B}"/>
            </c:ext>
          </c:extLst>
        </c:ser>
        <c:ser>
          <c:idx val="8"/>
          <c:order val="8"/>
          <c:tx>
            <c:strRef>
              <c:f>Tables!$B$26</c:f>
              <c:strCache>
                <c:ptCount val="1"/>
                <c:pt idx="0">
                  <c:v>80%</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Tables!$C$26:$M$26</c:f>
              <c:numCache>
                <c:formatCode>0.0</c:formatCode>
                <c:ptCount val="11"/>
                <c:pt idx="0">
                  <c:v>59.237325784197239</c:v>
                </c:pt>
                <c:pt idx="1">
                  <c:v>57.73655004911312</c:v>
                </c:pt>
                <c:pt idx="2">
                  <c:v>56.235774314028902</c:v>
                </c:pt>
                <c:pt idx="3">
                  <c:v>54.734998578944754</c:v>
                </c:pt>
                <c:pt idx="4">
                  <c:v>53.234222843860579</c:v>
                </c:pt>
                <c:pt idx="5">
                  <c:v>51.733447108776446</c:v>
                </c:pt>
                <c:pt idx="6">
                  <c:v>50.232671373692241</c:v>
                </c:pt>
                <c:pt idx="7">
                  <c:v>48.731895638608052</c:v>
                </c:pt>
                <c:pt idx="8">
                  <c:v>47.23111990352389</c:v>
                </c:pt>
                <c:pt idx="9">
                  <c:v>45.730344168439629</c:v>
                </c:pt>
                <c:pt idx="10">
                  <c:v>44.229568433355496</c:v>
                </c:pt>
              </c:numCache>
            </c:numRef>
          </c:val>
          <c:extLst>
            <c:ext xmlns:c16="http://schemas.microsoft.com/office/drawing/2014/chart" uri="{C3380CC4-5D6E-409C-BE32-E72D297353CC}">
              <c16:uniqueId val="{00000008-3E0A-4C68-B0C2-5A224854F24B}"/>
            </c:ext>
          </c:extLst>
        </c:ser>
        <c:ser>
          <c:idx val="9"/>
          <c:order val="9"/>
          <c:tx>
            <c:strRef>
              <c:f>Tables!$B$27</c:f>
              <c:strCache>
                <c:ptCount val="1"/>
                <c:pt idx="0">
                  <c:v>90%</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Tables!$C$27:$M$27</c:f>
              <c:numCache>
                <c:formatCode>0.0</c:formatCode>
                <c:ptCount val="11"/>
                <c:pt idx="0">
                  <c:v>57.031354865847717</c:v>
                </c:pt>
                <c:pt idx="1">
                  <c:v>55.550770619087928</c:v>
                </c:pt>
                <c:pt idx="2">
                  <c:v>54.070186372328266</c:v>
                </c:pt>
                <c:pt idx="3">
                  <c:v>52.589602125568447</c:v>
                </c:pt>
                <c:pt idx="4">
                  <c:v>51.1090178788087</c:v>
                </c:pt>
                <c:pt idx="5">
                  <c:v>49.628433632048953</c:v>
                </c:pt>
                <c:pt idx="6">
                  <c:v>48.147849385289078</c:v>
                </c:pt>
                <c:pt idx="7">
                  <c:v>46.667265138529345</c:v>
                </c:pt>
                <c:pt idx="8">
                  <c:v>45.186680891769626</c:v>
                </c:pt>
                <c:pt idx="9">
                  <c:v>43.706096645009822</c:v>
                </c:pt>
                <c:pt idx="10">
                  <c:v>42.225512398250018</c:v>
                </c:pt>
              </c:numCache>
            </c:numRef>
          </c:val>
          <c:extLst>
            <c:ext xmlns:c16="http://schemas.microsoft.com/office/drawing/2014/chart" uri="{C3380CC4-5D6E-409C-BE32-E72D297353CC}">
              <c16:uniqueId val="{00000009-3E0A-4C68-B0C2-5A224854F24B}"/>
            </c:ext>
          </c:extLst>
        </c:ser>
        <c:ser>
          <c:idx val="10"/>
          <c:order val="10"/>
          <c:tx>
            <c:strRef>
              <c:f>Tables!$B$28</c:f>
              <c:strCache>
                <c:ptCount val="1"/>
                <c:pt idx="0">
                  <c:v>100%</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effectLst/>
            <a:sp3d/>
          </c:spPr>
          <c:cat>
            <c:numRef>
              <c:f>Tables!$C$17:$M$17</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Tables!$C$28:$M$28</c:f>
              <c:numCache>
                <c:formatCode>0.0</c:formatCode>
                <c:ptCount val="11"/>
                <c:pt idx="0">
                  <c:v>54.517259015491177</c:v>
                </c:pt>
                <c:pt idx="1">
                  <c:v>53.058182612296051</c:v>
                </c:pt>
                <c:pt idx="2">
                  <c:v>51.599106209100952</c:v>
                </c:pt>
                <c:pt idx="3">
                  <c:v>50.140029805905968</c:v>
                </c:pt>
                <c:pt idx="4">
                  <c:v>48.68095340271087</c:v>
                </c:pt>
                <c:pt idx="5">
                  <c:v>47.221876999515828</c:v>
                </c:pt>
                <c:pt idx="6">
                  <c:v>45.762800596320787</c:v>
                </c:pt>
                <c:pt idx="7">
                  <c:v>44.303724193125632</c:v>
                </c:pt>
                <c:pt idx="8">
                  <c:v>42.844647789930576</c:v>
                </c:pt>
                <c:pt idx="9">
                  <c:v>41.38557138673562</c:v>
                </c:pt>
                <c:pt idx="10">
                  <c:v>39.926494983540465</c:v>
                </c:pt>
              </c:numCache>
            </c:numRef>
          </c:val>
          <c:extLst>
            <c:ext xmlns:c16="http://schemas.microsoft.com/office/drawing/2014/chart" uri="{C3380CC4-5D6E-409C-BE32-E72D297353CC}">
              <c16:uniqueId val="{0000000A-3E0A-4C68-B0C2-5A224854F24B}"/>
            </c:ext>
          </c:extLst>
        </c:ser>
        <c:bandFmts>
          <c:band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effectLst/>
              <a:sp3d/>
            </c:spPr>
          </c:bandFmt>
          <c:bandFmt>
            <c:idx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effectLst/>
              <a:sp3d/>
            </c:spPr>
          </c:bandFmt>
          <c:bandFmt>
            <c:idx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effectLst/>
              <a:sp3d/>
            </c:spPr>
          </c:bandFmt>
          <c:bandFmt>
            <c:idx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effectLst/>
              <a:sp3d/>
            </c:spPr>
          </c:bandFmt>
          <c:bandFmt>
            <c:idx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effectLst/>
              <a:sp3d/>
            </c:spPr>
          </c:bandFmt>
          <c:bandFmt>
            <c:idx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effectLst/>
              <a:sp3d/>
            </c:spPr>
          </c:bandFmt>
          <c:bandFmt>
            <c:idx val="6"/>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effectLst/>
              <a:sp3d/>
            </c:spPr>
          </c:bandFmt>
          <c:bandFmt>
            <c:idx val="7"/>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effectLst/>
              <a:sp3d/>
            </c:spPr>
          </c:bandFmt>
          <c:bandFmt>
            <c:idx val="8"/>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effectLst/>
              <a:sp3d/>
            </c:spPr>
          </c:bandFmt>
          <c:bandFmt>
            <c:idx val="9"/>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effectLst/>
              <a:sp3d/>
            </c:spPr>
          </c:bandFmt>
          <c:bandFmt>
            <c:idx val="1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effectLst/>
              <a:sp3d/>
            </c:spPr>
          </c:bandFmt>
          <c:bandFmt>
            <c:idx val="11"/>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effectLst/>
              <a:sp3d/>
            </c:spPr>
          </c:bandFmt>
          <c:bandFmt>
            <c:idx val="12"/>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effectLst/>
              <a:sp3d/>
            </c:spPr>
          </c:bandFmt>
          <c:bandFmt>
            <c:idx val="13"/>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effectLst/>
              <a:sp3d/>
            </c:spPr>
          </c:bandFmt>
          <c:bandFmt>
            <c:idx val="14"/>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effectLst/>
              <a:sp3d/>
            </c:spPr>
          </c:bandFmt>
        </c:bandFmts>
        <c:axId val="1347394944"/>
        <c:axId val="1347398064"/>
        <c:axId val="1253126928"/>
      </c:surfaceChart>
      <c:catAx>
        <c:axId val="13473949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Level of pessimism in baseline scenario (no climate impacts)</a:t>
                </a:r>
              </a:p>
              <a:p>
                <a:pPr>
                  <a:defRPr sz="900" b="1" i="0" u="none" strike="noStrike" kern="1200" baseline="0">
                    <a:solidFill>
                      <a:schemeClr val="tx2"/>
                    </a:solidFill>
                    <a:latin typeface="+mn-lt"/>
                    <a:ea typeface="+mn-ea"/>
                    <a:cs typeface="+mn-cs"/>
                  </a:defRPr>
                </a:pPr>
                <a:r>
                  <a:rPr lang="en-US"/>
                  <a:t>0% = optimisitc, 100% = pessimistic</a:t>
                </a:r>
              </a:p>
            </c:rich>
          </c:tx>
          <c:layout>
            <c:manualLayout>
              <c:xMode val="edge"/>
              <c:yMode val="edge"/>
              <c:x val="0.22121399282372201"/>
              <c:y val="0.91525410112239203"/>
            </c:manualLayout>
          </c:layout>
          <c:overlay val="0"/>
          <c:spPr>
            <a:noFill/>
            <a:ln>
              <a:noFill/>
            </a:ln>
            <a:effectLst/>
          </c:spPr>
        </c:title>
        <c:numFmt formatCode="0%"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7398064"/>
        <c:crosses val="autoZero"/>
        <c:auto val="1"/>
        <c:lblAlgn val="ctr"/>
        <c:lblOffset val="100"/>
        <c:noMultiLvlLbl val="0"/>
      </c:catAx>
      <c:valAx>
        <c:axId val="1347398064"/>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Leve of climate impact </a:t>
                </a:r>
                <a:br>
                  <a:rPr lang="en-US"/>
                </a:br>
                <a:r>
                  <a:rPr lang="en-US"/>
                  <a:t>0% = no/low impact, 100% = high impact </a:t>
                </a:r>
              </a:p>
            </c:rich>
          </c:tx>
          <c:layout>
            <c:manualLayout>
              <c:xMode val="edge"/>
              <c:yMode val="edge"/>
              <c:x val="0.88779613928099999"/>
              <c:y val="0.24471193546338099"/>
            </c:manualLayout>
          </c:layout>
          <c:overlay val="0"/>
          <c:spPr>
            <a:noFill/>
            <a:ln>
              <a:noFill/>
            </a:ln>
            <a:effectLst/>
          </c:spPr>
        </c:title>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7394944"/>
        <c:crosses val="autoZero"/>
        <c:crossBetween val="midCat"/>
        <c:majorUnit val="100"/>
      </c:valAx>
      <c:serAx>
        <c:axId val="1253126928"/>
        <c:scaling>
          <c:orientation val="minMax"/>
        </c:scaling>
        <c:delete val="0"/>
        <c:axPos val="b"/>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47398064"/>
        <c:crosses val="autoZero"/>
      </c:serAx>
      <c:spPr>
        <a:noFill/>
        <a:ln>
          <a:noFill/>
        </a:ln>
        <a:effectLst/>
      </c:spPr>
    </c:plotArea>
    <c:legend>
      <c:legendPos val="l"/>
      <c:legendEntry>
        <c:idx val="0"/>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1"/>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2"/>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3"/>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4"/>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egendEntry>
        <c:idx val="5"/>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Entry>
      <c:layout>
        <c:manualLayout>
          <c:xMode val="edge"/>
          <c:yMode val="edge"/>
          <c:x val="7.3068920001613897E-3"/>
          <c:y val="0.328888448179804"/>
          <c:w val="0.13812523958057099"/>
          <c:h val="0.3117546972288179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Sensitivity Analysis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9.7175365307202E-2"/>
          <c:y val="0.123193482393648"/>
          <c:w val="0.85344482495528995"/>
          <c:h val="0.65639788447496705"/>
        </c:manualLayout>
      </c:layout>
      <c:barChart>
        <c:barDir val="col"/>
        <c:grouping val="clustered"/>
        <c:varyColors val="0"/>
        <c:ser>
          <c:idx val="0"/>
          <c:order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(Parameters_Results!$B$141,Parameters_Results!$B$148,Parameters_Results!$B$155,Parameters_Results!$B$162,Parameters_Results!$B$169,Parameters_Results!$B$176,Parameters_Results!$B$183)</c:f>
              <c:strCache>
                <c:ptCount val="7"/>
                <c:pt idx="0">
                  <c:v>Quantity</c:v>
                </c:pt>
                <c:pt idx="1">
                  <c:v>Price</c:v>
                </c:pt>
                <c:pt idx="2">
                  <c:v>Costs</c:v>
                </c:pt>
                <c:pt idx="3">
                  <c:v>Magnitude of extreme event impacts</c:v>
                </c:pt>
                <c:pt idx="4">
                  <c:v>Change in extreme event frequency</c:v>
                </c:pt>
                <c:pt idx="5">
                  <c:v>All climate impacts</c:v>
                </c:pt>
                <c:pt idx="6">
                  <c:v>Baseline scenario</c:v>
                </c:pt>
              </c:strCache>
            </c:strRef>
          </c:cat>
          <c:val>
            <c:numRef>
              <c:f>(Parameters_Results!$D$141,Parameters_Results!$D$148,Parameters_Results!$D$155,Parameters_Results!$D$162,Parameters_Results!$D$169,Parameters_Results!$D$176,Parameters_Results!$D$183)</c:f>
              <c:numCache>
                <c:formatCode>General</c:formatCode>
                <c:ptCount val="7"/>
                <c:pt idx="0">
                  <c:v>6.0195484563148227</c:v>
                </c:pt>
                <c:pt idx="1">
                  <c:v>0.37488958229695868</c:v>
                </c:pt>
                <c:pt idx="2">
                  <c:v>0.3544192721431898</c:v>
                </c:pt>
                <c:pt idx="3">
                  <c:v>3.9657706564629223</c:v>
                </c:pt>
                <c:pt idx="4">
                  <c:v>5.36260455344717</c:v>
                </c:pt>
                <c:pt idx="5">
                  <c:v>16.058288479540323</c:v>
                </c:pt>
                <c:pt idx="6">
                  <c:v>16.447924233281299</c:v>
                </c:pt>
              </c:numCache>
            </c:numRef>
          </c:val>
          <c:extLst>
            <c:ext xmlns:c16="http://schemas.microsoft.com/office/drawing/2014/chart" uri="{C3380CC4-5D6E-409C-BE32-E72D297353CC}">
              <c16:uniqueId val="{00000000-1A2D-469F-B4FC-20FACED80BEB}"/>
            </c:ext>
          </c:extLst>
        </c:ser>
        <c:dLbls>
          <c:showLegendKey val="0"/>
          <c:showVal val="0"/>
          <c:showCatName val="0"/>
          <c:showSerName val="0"/>
          <c:showPercent val="0"/>
          <c:showBubbleSize val="0"/>
        </c:dLbls>
        <c:gapWidth val="100"/>
        <c:overlap val="-24"/>
        <c:axId val="1253342336"/>
        <c:axId val="1253830368"/>
      </c:barChart>
      <c:catAx>
        <c:axId val="1253342336"/>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253830368"/>
        <c:crosses val="autoZero"/>
        <c:auto val="1"/>
        <c:lblAlgn val="ctr"/>
        <c:lblOffset val="100"/>
        <c:noMultiLvlLbl val="0"/>
      </c:catAx>
      <c:valAx>
        <c:axId val="1253830368"/>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Change in NPV </a:t>
                </a:r>
              </a:p>
            </c:rich>
          </c:tx>
          <c:layout>
            <c:manualLayout>
              <c:xMode val="edge"/>
              <c:yMode val="edge"/>
              <c:x val="1.2973422740127E-2"/>
              <c:y val="0.34943954374124298"/>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253342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Role of the discount rate (on the median scenario)</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scatterChart>
        <c:scatterStyle val="smoothMarker"/>
        <c:varyColors val="0"/>
        <c:ser>
          <c:idx val="0"/>
          <c:order val="0"/>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Parameters_Results!$B$191:$B$196</c:f>
              <c:numCache>
                <c:formatCode>0%</c:formatCode>
                <c:ptCount val="6"/>
                <c:pt idx="0">
                  <c:v>0.01</c:v>
                </c:pt>
                <c:pt idx="1">
                  <c:v>0.02</c:v>
                </c:pt>
                <c:pt idx="2">
                  <c:v>0.03</c:v>
                </c:pt>
                <c:pt idx="3">
                  <c:v>0.06</c:v>
                </c:pt>
                <c:pt idx="4">
                  <c:v>0.08</c:v>
                </c:pt>
                <c:pt idx="5">
                  <c:v>0.12</c:v>
                </c:pt>
              </c:numCache>
            </c:numRef>
          </c:xVal>
          <c:yVal>
            <c:numRef>
              <c:f>Parameters_Results!$C$191:$C$196</c:f>
              <c:numCache>
                <c:formatCode>General</c:formatCode>
                <c:ptCount val="6"/>
                <c:pt idx="0">
                  <c:v>279.00556395431795</c:v>
                </c:pt>
                <c:pt idx="1">
                  <c:v>207.32135100635051</c:v>
                </c:pt>
                <c:pt idx="2">
                  <c:v>153.17438625345406</c:v>
                </c:pt>
                <c:pt idx="3">
                  <c:v>55.984783463080788</c:v>
                </c:pt>
                <c:pt idx="4">
                  <c:v>22.232327729193557</c:v>
                </c:pt>
                <c:pt idx="5">
                  <c:v>-11.654155949061987</c:v>
                </c:pt>
              </c:numCache>
            </c:numRef>
          </c:yVal>
          <c:smooth val="1"/>
          <c:extLst>
            <c:ext xmlns:c16="http://schemas.microsoft.com/office/drawing/2014/chart" uri="{C3380CC4-5D6E-409C-BE32-E72D297353CC}">
              <c16:uniqueId val="{00000000-149A-4A21-8967-06D87BEEBF6D}"/>
            </c:ext>
          </c:extLst>
        </c:ser>
        <c:dLbls>
          <c:showLegendKey val="0"/>
          <c:showVal val="0"/>
          <c:showCatName val="0"/>
          <c:showSerName val="0"/>
          <c:showPercent val="0"/>
          <c:showBubbleSize val="0"/>
        </c:dLbls>
        <c:axId val="1313610416"/>
        <c:axId val="1289481216"/>
      </c:scatterChart>
      <c:valAx>
        <c:axId val="1313610416"/>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289481216"/>
        <c:crosses val="autoZero"/>
        <c:crossBetween val="midCat"/>
      </c:valAx>
      <c:valAx>
        <c:axId val="1289481216"/>
        <c:scaling>
          <c:orientation val="minMax"/>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a:t>Project NPV</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313610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Flow of costs and benefits (millions</a:t>
            </a:r>
            <a:r>
              <a:rPr lang="en-US" baseline="0"/>
              <a:t> of USD; </a:t>
            </a:r>
            <a:r>
              <a:rPr lang="en-US"/>
              <a:t>undiscounted)</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'Baseline scenario'!$C$121</c:f>
              <c:strCache>
                <c:ptCount val="1"/>
                <c:pt idx="0">
                  <c:v>Flow of net costs CAPEX</c:v>
                </c:pt>
              </c:strCache>
            </c:strRef>
          </c:tx>
          <c:spPr>
            <a:ln w="28575" cap="rnd">
              <a:solidFill>
                <a:schemeClr val="accent1"/>
              </a:solidFill>
              <a:round/>
            </a:ln>
            <a:effectLst/>
          </c:spPr>
          <c:marker>
            <c:symbol val="none"/>
          </c:marker>
          <c:cat>
            <c:numRef>
              <c:f>'Baseline scenario'!$D$120:$AQ$120</c:f>
              <c:numCache>
                <c:formatCode>General</c:formatCode>
                <c:ptCount val="4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numCache>
            </c:numRef>
          </c:cat>
          <c:val>
            <c:numRef>
              <c:f>'Baseline scenario'!$D$121:$AQ$121</c:f>
              <c:numCache>
                <c:formatCode>General</c:formatCode>
                <c:ptCount val="40"/>
                <c:pt idx="0">
                  <c:v>0.84600000000000009</c:v>
                </c:pt>
                <c:pt idx="1">
                  <c:v>6.8380000000000001</c:v>
                </c:pt>
                <c:pt idx="2">
                  <c:v>23.478000000000002</c:v>
                </c:pt>
                <c:pt idx="3">
                  <c:v>29.664000000000001</c:v>
                </c:pt>
                <c:pt idx="4">
                  <c:v>16.116</c:v>
                </c:pt>
                <c:pt idx="5">
                  <c:v>3.2149999999999999</c:v>
                </c:pt>
                <c:pt idx="6">
                  <c:v>0.80600000000000005</c:v>
                </c:pt>
                <c:pt idx="7">
                  <c:v>0.80600000000000005</c:v>
                </c:pt>
                <c:pt idx="8">
                  <c:v>0.80600000000000005</c:v>
                </c:pt>
                <c:pt idx="9">
                  <c:v>0.80600000000000005</c:v>
                </c:pt>
                <c:pt idx="10">
                  <c:v>0.80600000000000005</c:v>
                </c:pt>
                <c:pt idx="11">
                  <c:v>0.80600000000000005</c:v>
                </c:pt>
                <c:pt idx="12">
                  <c:v>0.80600000000000005</c:v>
                </c:pt>
                <c:pt idx="13">
                  <c:v>0.80600000000000005</c:v>
                </c:pt>
                <c:pt idx="14">
                  <c:v>0.80600000000000005</c:v>
                </c:pt>
                <c:pt idx="15">
                  <c:v>0.80600000000000005</c:v>
                </c:pt>
                <c:pt idx="16">
                  <c:v>0.80600000000000005</c:v>
                </c:pt>
                <c:pt idx="17">
                  <c:v>0.80600000000000005</c:v>
                </c:pt>
                <c:pt idx="18">
                  <c:v>0.80600000000000005</c:v>
                </c:pt>
                <c:pt idx="19">
                  <c:v>0.80600000000000005</c:v>
                </c:pt>
                <c:pt idx="20">
                  <c:v>0.80600000000000005</c:v>
                </c:pt>
                <c:pt idx="21">
                  <c:v>0.80600000000000005</c:v>
                </c:pt>
                <c:pt idx="22">
                  <c:v>0.80600000000000005</c:v>
                </c:pt>
                <c:pt idx="23">
                  <c:v>0.80600000000000005</c:v>
                </c:pt>
                <c:pt idx="24">
                  <c:v>0.80600000000000005</c:v>
                </c:pt>
                <c:pt idx="25">
                  <c:v>0.80600000000000005</c:v>
                </c:pt>
                <c:pt idx="26">
                  <c:v>0.80600000000000005</c:v>
                </c:pt>
                <c:pt idx="27">
                  <c:v>0.80600000000000005</c:v>
                </c:pt>
                <c:pt idx="28">
                  <c:v>0.80600000000000005</c:v>
                </c:pt>
                <c:pt idx="29">
                  <c:v>0.80600000000000005</c:v>
                </c:pt>
                <c:pt idx="30">
                  <c:v>0.80600000000000005</c:v>
                </c:pt>
                <c:pt idx="31">
                  <c:v>0.80600000000000005</c:v>
                </c:pt>
                <c:pt idx="32">
                  <c:v>0.80600000000000005</c:v>
                </c:pt>
                <c:pt idx="33">
                  <c:v>0.80600000000000005</c:v>
                </c:pt>
                <c:pt idx="34">
                  <c:v>0.80600000000000005</c:v>
                </c:pt>
                <c:pt idx="35">
                  <c:v>0.80600000000000005</c:v>
                </c:pt>
                <c:pt idx="36">
                  <c:v>0.80600000000000005</c:v>
                </c:pt>
                <c:pt idx="37">
                  <c:v>0.80600000000000005</c:v>
                </c:pt>
                <c:pt idx="38">
                  <c:v>0.80600000000000005</c:v>
                </c:pt>
                <c:pt idx="39">
                  <c:v>0.80600000000000005</c:v>
                </c:pt>
              </c:numCache>
            </c:numRef>
          </c:val>
          <c:smooth val="0"/>
          <c:extLst>
            <c:ext xmlns:c16="http://schemas.microsoft.com/office/drawing/2014/chart" uri="{C3380CC4-5D6E-409C-BE32-E72D297353CC}">
              <c16:uniqueId val="{00000000-E5A4-4D99-877B-C7A9862402A4}"/>
            </c:ext>
          </c:extLst>
        </c:ser>
        <c:ser>
          <c:idx val="1"/>
          <c:order val="1"/>
          <c:tx>
            <c:strRef>
              <c:f>'Baseline scenario'!$C$122</c:f>
              <c:strCache>
                <c:ptCount val="1"/>
                <c:pt idx="0">
                  <c:v>Flow of net costs OPEX</c:v>
                </c:pt>
              </c:strCache>
            </c:strRef>
          </c:tx>
          <c:spPr>
            <a:ln w="28575" cap="rnd">
              <a:solidFill>
                <a:schemeClr val="accent2"/>
              </a:solidFill>
              <a:round/>
            </a:ln>
            <a:effectLst/>
          </c:spPr>
          <c:marker>
            <c:symbol val="none"/>
          </c:marker>
          <c:cat>
            <c:numRef>
              <c:f>'Baseline scenario'!$D$120:$AQ$120</c:f>
              <c:numCache>
                <c:formatCode>General</c:formatCode>
                <c:ptCount val="4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numCache>
            </c:numRef>
          </c:cat>
          <c:val>
            <c:numRef>
              <c:f>'Baseline scenario'!$D$122:$AQ$122</c:f>
              <c:numCache>
                <c:formatCode>0.000</c:formatCode>
                <c:ptCount val="40"/>
                <c:pt idx="0">
                  <c:v>-0.24160000000000004</c:v>
                </c:pt>
                <c:pt idx="1">
                  <c:v>-0.1422000000000001</c:v>
                </c:pt>
                <c:pt idx="2">
                  <c:v>-0.11480000000000001</c:v>
                </c:pt>
                <c:pt idx="3">
                  <c:v>3.9800000000000058E-2</c:v>
                </c:pt>
                <c:pt idx="4">
                  <c:v>0.43119999999999981</c:v>
                </c:pt>
                <c:pt idx="5">
                  <c:v>0.40249999999999986</c:v>
                </c:pt>
                <c:pt idx="6">
                  <c:v>0.48099999999999987</c:v>
                </c:pt>
                <c:pt idx="7">
                  <c:v>0.50600000000000001</c:v>
                </c:pt>
                <c:pt idx="8">
                  <c:v>0.52929999999999988</c:v>
                </c:pt>
                <c:pt idx="9">
                  <c:v>0.55310000000000015</c:v>
                </c:pt>
                <c:pt idx="10">
                  <c:v>0.57619999999999982</c:v>
                </c:pt>
                <c:pt idx="11">
                  <c:v>0.59760000000000013</c:v>
                </c:pt>
                <c:pt idx="12">
                  <c:v>0.61939999999999973</c:v>
                </c:pt>
                <c:pt idx="13">
                  <c:v>0.64049999999999985</c:v>
                </c:pt>
                <c:pt idx="14">
                  <c:v>0.66090000000000004</c:v>
                </c:pt>
                <c:pt idx="15">
                  <c:v>0.67959999999999998</c:v>
                </c:pt>
                <c:pt idx="16">
                  <c:v>0.69850000000000012</c:v>
                </c:pt>
                <c:pt idx="17">
                  <c:v>0.71669999999999967</c:v>
                </c:pt>
                <c:pt idx="18">
                  <c:v>0.73310000000000008</c:v>
                </c:pt>
                <c:pt idx="19">
                  <c:v>0.7497999999999998</c:v>
                </c:pt>
                <c:pt idx="20">
                  <c:v>0.75019999999999976</c:v>
                </c:pt>
                <c:pt idx="21">
                  <c:v>0.75019999999999976</c:v>
                </c:pt>
                <c:pt idx="22">
                  <c:v>0.75019999999999976</c:v>
                </c:pt>
                <c:pt idx="23">
                  <c:v>0.75019999999999976</c:v>
                </c:pt>
                <c:pt idx="24">
                  <c:v>0.75019999999999976</c:v>
                </c:pt>
                <c:pt idx="25">
                  <c:v>0.75019999999999976</c:v>
                </c:pt>
                <c:pt idx="26">
                  <c:v>0.75019999999999976</c:v>
                </c:pt>
                <c:pt idx="27">
                  <c:v>0.75019999999999976</c:v>
                </c:pt>
                <c:pt idx="28">
                  <c:v>0.75019999999999976</c:v>
                </c:pt>
                <c:pt idx="29">
                  <c:v>0.75019999999999976</c:v>
                </c:pt>
                <c:pt idx="30">
                  <c:v>0.75019999999999976</c:v>
                </c:pt>
                <c:pt idx="31">
                  <c:v>0.75019999999999976</c:v>
                </c:pt>
                <c:pt idx="32">
                  <c:v>0.75019999999999976</c:v>
                </c:pt>
                <c:pt idx="33">
                  <c:v>0.75019999999999976</c:v>
                </c:pt>
                <c:pt idx="34">
                  <c:v>0.75019999999999976</c:v>
                </c:pt>
                <c:pt idx="35">
                  <c:v>0.75019999999999976</c:v>
                </c:pt>
                <c:pt idx="36">
                  <c:v>0.75019999999999976</c:v>
                </c:pt>
                <c:pt idx="37">
                  <c:v>0.75019999999999976</c:v>
                </c:pt>
                <c:pt idx="38">
                  <c:v>0.75019999999999976</c:v>
                </c:pt>
                <c:pt idx="39">
                  <c:v>0.75019999999999976</c:v>
                </c:pt>
              </c:numCache>
            </c:numRef>
          </c:val>
          <c:smooth val="0"/>
          <c:extLst>
            <c:ext xmlns:c16="http://schemas.microsoft.com/office/drawing/2014/chart" uri="{C3380CC4-5D6E-409C-BE32-E72D297353CC}">
              <c16:uniqueId val="{00000001-E5A4-4D99-877B-C7A9862402A4}"/>
            </c:ext>
          </c:extLst>
        </c:ser>
        <c:ser>
          <c:idx val="2"/>
          <c:order val="2"/>
          <c:tx>
            <c:strRef>
              <c:f>'Baseline scenario'!$C$123</c:f>
              <c:strCache>
                <c:ptCount val="1"/>
                <c:pt idx="0">
                  <c:v>Net benefits Optimistic Case</c:v>
                </c:pt>
              </c:strCache>
            </c:strRef>
          </c:tx>
          <c:spPr>
            <a:ln w="28575" cap="rnd">
              <a:solidFill>
                <a:schemeClr val="accent3"/>
              </a:solidFill>
              <a:round/>
            </a:ln>
            <a:effectLst/>
          </c:spPr>
          <c:marker>
            <c:symbol val="none"/>
          </c:marker>
          <c:cat>
            <c:numRef>
              <c:f>'Baseline scenario'!$D$120:$AQ$120</c:f>
              <c:numCache>
                <c:formatCode>General</c:formatCode>
                <c:ptCount val="4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numCache>
            </c:numRef>
          </c:cat>
          <c:val>
            <c:numRef>
              <c:f>'Baseline scenario'!$D$123:$AQ$123</c:f>
              <c:numCache>
                <c:formatCode>General</c:formatCode>
                <c:ptCount val="40"/>
                <c:pt idx="0">
                  <c:v>-4.7000000000001485E-3</c:v>
                </c:pt>
                <c:pt idx="1">
                  <c:v>0.28120000000000056</c:v>
                </c:pt>
                <c:pt idx="2">
                  <c:v>0.60820000000000007</c:v>
                </c:pt>
                <c:pt idx="3">
                  <c:v>4.8484000000000007</c:v>
                </c:pt>
                <c:pt idx="4">
                  <c:v>5.6989999999999998</c:v>
                </c:pt>
                <c:pt idx="5">
                  <c:v>6.3507999999999996</c:v>
                </c:pt>
                <c:pt idx="6">
                  <c:v>7.1173000000000011</c:v>
                </c:pt>
                <c:pt idx="7">
                  <c:v>7.8846999999999996</c:v>
                </c:pt>
                <c:pt idx="8">
                  <c:v>8.5367999999999995</c:v>
                </c:pt>
                <c:pt idx="9">
                  <c:v>9.1015000000000015</c:v>
                </c:pt>
                <c:pt idx="10">
                  <c:v>9.7548999999999992</c:v>
                </c:pt>
                <c:pt idx="11">
                  <c:v>10.524800000000003</c:v>
                </c:pt>
                <c:pt idx="12">
                  <c:v>11.296199999999999</c:v>
                </c:pt>
                <c:pt idx="13">
                  <c:v>11.954000000000001</c:v>
                </c:pt>
                <c:pt idx="14">
                  <c:v>12.5273</c:v>
                </c:pt>
                <c:pt idx="15">
                  <c:v>13.188800000000001</c:v>
                </c:pt>
                <c:pt idx="16">
                  <c:v>13.971599999999999</c:v>
                </c:pt>
                <c:pt idx="17">
                  <c:v>14.756600000000001</c:v>
                </c:pt>
                <c:pt idx="18">
                  <c:v>15.425699999999999</c:v>
                </c:pt>
                <c:pt idx="19">
                  <c:v>16.127899999999997</c:v>
                </c:pt>
                <c:pt idx="20">
                  <c:v>16.126999999999999</c:v>
                </c:pt>
                <c:pt idx="21">
                  <c:v>16.126999999999999</c:v>
                </c:pt>
                <c:pt idx="22">
                  <c:v>16.126999999999999</c:v>
                </c:pt>
                <c:pt idx="23">
                  <c:v>16.126999999999999</c:v>
                </c:pt>
                <c:pt idx="24">
                  <c:v>16.126999999999999</c:v>
                </c:pt>
                <c:pt idx="25">
                  <c:v>16.126999999999999</c:v>
                </c:pt>
                <c:pt idx="26">
                  <c:v>16.126999999999999</c:v>
                </c:pt>
                <c:pt idx="27">
                  <c:v>16.126999999999999</c:v>
                </c:pt>
                <c:pt idx="28">
                  <c:v>16.126999999999999</c:v>
                </c:pt>
                <c:pt idx="29">
                  <c:v>16.126999999999999</c:v>
                </c:pt>
                <c:pt idx="30">
                  <c:v>16.126999999999999</c:v>
                </c:pt>
                <c:pt idx="31">
                  <c:v>16.126999999999999</c:v>
                </c:pt>
                <c:pt idx="32">
                  <c:v>16.126999999999999</c:v>
                </c:pt>
                <c:pt idx="33">
                  <c:v>16.126999999999999</c:v>
                </c:pt>
                <c:pt idx="34">
                  <c:v>16.126999999999999</c:v>
                </c:pt>
                <c:pt idx="35">
                  <c:v>16.126999999999999</c:v>
                </c:pt>
                <c:pt idx="36">
                  <c:v>16.126999999999999</c:v>
                </c:pt>
                <c:pt idx="37">
                  <c:v>16.126999999999999</c:v>
                </c:pt>
                <c:pt idx="38">
                  <c:v>16.126999999999999</c:v>
                </c:pt>
                <c:pt idx="39">
                  <c:v>16.126999999999999</c:v>
                </c:pt>
              </c:numCache>
            </c:numRef>
          </c:val>
          <c:smooth val="0"/>
          <c:extLst>
            <c:ext xmlns:c16="http://schemas.microsoft.com/office/drawing/2014/chart" uri="{C3380CC4-5D6E-409C-BE32-E72D297353CC}">
              <c16:uniqueId val="{00000002-E5A4-4D99-877B-C7A9862402A4}"/>
            </c:ext>
          </c:extLst>
        </c:ser>
        <c:ser>
          <c:idx val="3"/>
          <c:order val="3"/>
          <c:tx>
            <c:strRef>
              <c:f>'Baseline scenario'!$C$124</c:f>
              <c:strCache>
                <c:ptCount val="1"/>
                <c:pt idx="0">
                  <c:v>Net benefits Pessimistic Case</c:v>
                </c:pt>
              </c:strCache>
            </c:strRef>
          </c:tx>
          <c:spPr>
            <a:ln w="28575" cap="rnd">
              <a:solidFill>
                <a:schemeClr val="accent4"/>
              </a:solidFill>
              <a:round/>
            </a:ln>
            <a:effectLst/>
          </c:spPr>
          <c:marker>
            <c:symbol val="none"/>
          </c:marker>
          <c:cat>
            <c:numRef>
              <c:f>'Baseline scenario'!$D$120:$AQ$120</c:f>
              <c:numCache>
                <c:formatCode>General</c:formatCode>
                <c:ptCount val="4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numCache>
            </c:numRef>
          </c:cat>
          <c:val>
            <c:numRef>
              <c:f>'Baseline scenario'!$D$124:$AQ$124</c:f>
              <c:numCache>
                <c:formatCode>General</c:formatCode>
                <c:ptCount val="40"/>
                <c:pt idx="0">
                  <c:v>-4.7000000000001485E-3</c:v>
                </c:pt>
                <c:pt idx="1">
                  <c:v>0.25019999999999998</c:v>
                </c:pt>
                <c:pt idx="2">
                  <c:v>0.52320000000000011</c:v>
                </c:pt>
                <c:pt idx="3">
                  <c:v>4.5453999999999999</c:v>
                </c:pt>
                <c:pt idx="4">
                  <c:v>4.8900000000000006</c:v>
                </c:pt>
                <c:pt idx="5">
                  <c:v>5.5618000000000016</c:v>
                </c:pt>
                <c:pt idx="6">
                  <c:v>6.2363000000000008</c:v>
                </c:pt>
                <c:pt idx="7">
                  <c:v>6.9126999999999983</c:v>
                </c:pt>
                <c:pt idx="8">
                  <c:v>7.5908000000000007</c:v>
                </c:pt>
                <c:pt idx="9">
                  <c:v>8.2715000000000032</c:v>
                </c:pt>
                <c:pt idx="10">
                  <c:v>9.3018999999999998</c:v>
                </c:pt>
                <c:pt idx="11">
                  <c:v>9.9618000000000002</c:v>
                </c:pt>
                <c:pt idx="12">
                  <c:v>10.6752</c:v>
                </c:pt>
                <c:pt idx="13">
                  <c:v>11.303999999999998</c:v>
                </c:pt>
                <c:pt idx="14">
                  <c:v>11.936299999999999</c:v>
                </c:pt>
                <c:pt idx="15">
                  <c:v>12.655799999999999</c:v>
                </c:pt>
                <c:pt idx="16">
                  <c:v>13.408599999999996</c:v>
                </c:pt>
                <c:pt idx="17">
                  <c:v>14.135600000000002</c:v>
                </c:pt>
                <c:pt idx="18">
                  <c:v>14.775700000000001</c:v>
                </c:pt>
                <c:pt idx="19">
                  <c:v>15.477899999999998</c:v>
                </c:pt>
                <c:pt idx="20">
                  <c:v>15.476999999999997</c:v>
                </c:pt>
                <c:pt idx="21">
                  <c:v>15.476999999999997</c:v>
                </c:pt>
                <c:pt idx="22">
                  <c:v>15.476999999999997</c:v>
                </c:pt>
                <c:pt idx="23">
                  <c:v>15.476999999999997</c:v>
                </c:pt>
                <c:pt idx="24">
                  <c:v>15.476999999999997</c:v>
                </c:pt>
                <c:pt idx="25">
                  <c:v>15.476999999999997</c:v>
                </c:pt>
                <c:pt idx="26">
                  <c:v>15.476999999999997</c:v>
                </c:pt>
                <c:pt idx="27">
                  <c:v>15.476999999999997</c:v>
                </c:pt>
                <c:pt idx="28">
                  <c:v>15.476999999999997</c:v>
                </c:pt>
                <c:pt idx="29">
                  <c:v>15.476999999999997</c:v>
                </c:pt>
                <c:pt idx="30">
                  <c:v>15.476999999999997</c:v>
                </c:pt>
                <c:pt idx="31">
                  <c:v>15.476999999999997</c:v>
                </c:pt>
                <c:pt idx="32">
                  <c:v>15.476999999999997</c:v>
                </c:pt>
                <c:pt idx="33">
                  <c:v>15.476999999999997</c:v>
                </c:pt>
                <c:pt idx="34">
                  <c:v>15.476999999999997</c:v>
                </c:pt>
                <c:pt idx="35">
                  <c:v>15.476999999999997</c:v>
                </c:pt>
                <c:pt idx="36">
                  <c:v>15.476999999999997</c:v>
                </c:pt>
                <c:pt idx="37">
                  <c:v>15.476999999999997</c:v>
                </c:pt>
                <c:pt idx="38">
                  <c:v>15.476999999999997</c:v>
                </c:pt>
                <c:pt idx="39">
                  <c:v>15.476999999999997</c:v>
                </c:pt>
              </c:numCache>
            </c:numRef>
          </c:val>
          <c:smooth val="0"/>
          <c:extLst>
            <c:ext xmlns:c16="http://schemas.microsoft.com/office/drawing/2014/chart" uri="{C3380CC4-5D6E-409C-BE32-E72D297353CC}">
              <c16:uniqueId val="{00000003-E5A4-4D99-877B-C7A9862402A4}"/>
            </c:ext>
          </c:extLst>
        </c:ser>
        <c:dLbls>
          <c:showLegendKey val="0"/>
          <c:showVal val="0"/>
          <c:showCatName val="0"/>
          <c:showSerName val="0"/>
          <c:showPercent val="0"/>
          <c:showBubbleSize val="0"/>
        </c:dLbls>
        <c:smooth val="0"/>
        <c:axId val="1009531423"/>
        <c:axId val="1005925023"/>
      </c:lineChart>
      <c:catAx>
        <c:axId val="10095314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925023"/>
        <c:crosses val="autoZero"/>
        <c:auto val="1"/>
        <c:lblAlgn val="ctr"/>
        <c:lblOffset val="100"/>
        <c:tickLblSkip val="5"/>
        <c:tickMarkSkip val="5"/>
        <c:noMultiLvlLbl val="0"/>
      </c:catAx>
      <c:valAx>
        <c:axId val="10059250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5314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Flow of costs and benefits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'Expected flows'!$A$42</c:f>
              <c:strCache>
                <c:ptCount val="1"/>
                <c:pt idx="0">
                  <c:v>Baseline discounted costs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'Expected flows'!$B$8:$CD$8</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'Expected flows'!$B$42:$CD$42</c:f>
              <c:numCache>
                <c:formatCode>General</c:formatCode>
                <c:ptCount val="81"/>
                <c:pt idx="1">
                  <c:v>0.68900000000000006</c:v>
                </c:pt>
                <c:pt idx="2">
                  <c:v>6.9618867924528294</c:v>
                </c:pt>
                <c:pt idx="3">
                  <c:v>22.882698469206122</c:v>
                </c:pt>
                <c:pt idx="4">
                  <c:v>27.430529900521901</c:v>
                </c:pt>
                <c:pt idx="5">
                  <c:v>14.383470412006567</c:v>
                </c:pt>
                <c:pt idx="6">
                  <c:v>2.9434499429193992</c:v>
                </c:pt>
                <c:pt idx="7">
                  <c:v>0.96410403510530118</c:v>
                </c:pt>
                <c:pt idx="8">
                  <c:v>0.9261585364304652</c:v>
                </c:pt>
                <c:pt idx="9">
                  <c:v>0.88835317658289215</c:v>
                </c:pt>
                <c:pt idx="10">
                  <c:v>0.85215621794417706</c:v>
                </c:pt>
                <c:pt idx="11">
                  <c:v>0.81681987967143432</c:v>
                </c:pt>
                <c:pt idx="12">
                  <c:v>0.78185804518624336</c:v>
                </c:pt>
                <c:pt idx="13">
                  <c:v>0.74843586154696262</c:v>
                </c:pt>
                <c:pt idx="14">
                  <c:v>0.71596407086645031</c:v>
                </c:pt>
                <c:pt idx="15">
                  <c:v>0.68446074237754362</c:v>
                </c:pt>
                <c:pt idx="16">
                  <c:v>0.65352053812400335</c:v>
                </c:pt>
                <c:pt idx="17">
                  <c:v>0.62396872431311801</c:v>
                </c:pt>
                <c:pt idx="18">
                  <c:v>0.59540857233650035</c:v>
                </c:pt>
                <c:pt idx="19">
                  <c:v>0.56745183849197212</c:v>
                </c:pt>
                <c:pt idx="20">
                  <c:v>0.54085149038097158</c:v>
                </c:pt>
                <c:pt idx="21">
                  <c:v>0.51036197696714269</c:v>
                </c:pt>
                <c:pt idx="22">
                  <c:v>0.4814735631765496</c:v>
                </c:pt>
                <c:pt idx="23">
                  <c:v>0.45422034261938637</c:v>
                </c:pt>
                <c:pt idx="24">
                  <c:v>0.4285097571881003</c:v>
                </c:pt>
                <c:pt idx="25">
                  <c:v>0.40425448791330226</c:v>
                </c:pt>
                <c:pt idx="26">
                  <c:v>0.3813721584087757</c:v>
                </c:pt>
                <c:pt idx="27">
                  <c:v>0.3597850551026186</c:v>
                </c:pt>
                <c:pt idx="28">
                  <c:v>0.33941986330435708</c:v>
                </c:pt>
                <c:pt idx="29">
                  <c:v>0.3202074182116576</c:v>
                </c:pt>
                <c:pt idx="30">
                  <c:v>0.30208247001099775</c:v>
                </c:pt>
                <c:pt idx="31">
                  <c:v>0.28498346227452614</c:v>
                </c:pt>
                <c:pt idx="32">
                  <c:v>0.26885232290049632</c:v>
                </c:pt>
                <c:pt idx="33">
                  <c:v>0.25363426688726071</c:v>
                </c:pt>
                <c:pt idx="34">
                  <c:v>0.23927761027100067</c:v>
                </c:pt>
                <c:pt idx="35">
                  <c:v>0.22573359459528364</c:v>
                </c:pt>
                <c:pt idx="36">
                  <c:v>0.21295622131630529</c:v>
                </c:pt>
                <c:pt idx="37">
                  <c:v>0.20090209558142008</c:v>
                </c:pt>
                <c:pt idx="38">
                  <c:v>0.18953027885039628</c:v>
                </c:pt>
                <c:pt idx="39">
                  <c:v>0.17880214985886439</c:v>
                </c:pt>
                <c:pt idx="40">
                  <c:v>0.16868127345175885</c:v>
                </c:pt>
              </c:numCache>
            </c:numRef>
          </c:yVal>
          <c:smooth val="0"/>
          <c:extLst>
            <c:ext xmlns:c16="http://schemas.microsoft.com/office/drawing/2014/chart" uri="{C3380CC4-5D6E-409C-BE32-E72D297353CC}">
              <c16:uniqueId val="{00000000-ABD0-4B0C-8AC1-1CE2E819A2C2}"/>
            </c:ext>
          </c:extLst>
        </c:ser>
        <c:ser>
          <c:idx val="1"/>
          <c:order val="1"/>
          <c:tx>
            <c:strRef>
              <c:f>'Expected flows'!$A$43</c:f>
              <c:strCache>
                <c:ptCount val="1"/>
                <c:pt idx="0">
                  <c:v>Baseline discounted benefits</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'Expected flows'!$B$8:$CD$8</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'Expected flows'!$B$43:$CD$43</c:f>
              <c:numCache>
                <c:formatCode>General</c:formatCode>
                <c:ptCount val="81"/>
                <c:pt idx="1">
                  <c:v>-4.7000000000001485E-3</c:v>
                </c:pt>
                <c:pt idx="2">
                  <c:v>0.23603773584905657</c:v>
                </c:pt>
                <c:pt idx="3">
                  <c:v>0.46564613741545036</c:v>
                </c:pt>
                <c:pt idx="4">
                  <c:v>3.8164054890950236</c:v>
                </c:pt>
                <c:pt idx="5">
                  <c:v>3.8733380132339201</c:v>
                </c:pt>
                <c:pt idx="6">
                  <c:v>4.1561005058464362</c:v>
                </c:pt>
                <c:pt idx="7">
                  <c:v>4.3963454183439534</c:v>
                </c:pt>
                <c:pt idx="8">
                  <c:v>4.5973403093371212</c:v>
                </c:pt>
                <c:pt idx="9">
                  <c:v>4.7625618283815374</c:v>
                </c:pt>
                <c:pt idx="10">
                  <c:v>4.8958881410886033</c:v>
                </c:pt>
                <c:pt idx="11">
                  <c:v>5.1941323753867348</c:v>
                </c:pt>
                <c:pt idx="12">
                  <c:v>5.2477519704462461</c:v>
                </c:pt>
                <c:pt idx="13">
                  <c:v>5.3052473500571962</c:v>
                </c:pt>
                <c:pt idx="14">
                  <c:v>5.2997563074286909</c:v>
                </c:pt>
                <c:pt idx="15">
                  <c:v>5.2794370011250891</c:v>
                </c:pt>
                <c:pt idx="16">
                  <c:v>5.2808231556568517</c:v>
                </c:pt>
                <c:pt idx="17">
                  <c:v>5.2782455597911007</c:v>
                </c:pt>
                <c:pt idx="18">
                  <c:v>5.2494588755191405</c:v>
                </c:pt>
                <c:pt idx="19">
                  <c:v>5.1765747545877847</c:v>
                </c:pt>
                <c:pt idx="20">
                  <c:v>5.1156473252063304</c:v>
                </c:pt>
                <c:pt idx="21">
                  <c:v>4.8258017580159249</c:v>
                </c:pt>
                <c:pt idx="22">
                  <c:v>4.5526431679395509</c:v>
                </c:pt>
                <c:pt idx="23">
                  <c:v>4.2949463848486333</c:v>
                </c:pt>
                <c:pt idx="24">
                  <c:v>4.0518362121213514</c:v>
                </c:pt>
                <c:pt idx="25">
                  <c:v>3.8224869925673133</c:v>
                </c:pt>
                <c:pt idx="26">
                  <c:v>3.6061198043087863</c:v>
                </c:pt>
                <c:pt idx="27">
                  <c:v>3.401999815385647</c:v>
                </c:pt>
                <c:pt idx="28">
                  <c:v>3.2094337880996666</c:v>
                </c:pt>
                <c:pt idx="29">
                  <c:v>3.0277677246223269</c:v>
                </c:pt>
                <c:pt idx="30">
                  <c:v>2.8563846458701194</c:v>
                </c:pt>
                <c:pt idx="31">
                  <c:v>2.6947024961038863</c:v>
                </c:pt>
                <c:pt idx="32">
                  <c:v>2.542172166135741</c:v>
                </c:pt>
                <c:pt idx="33">
                  <c:v>2.3982756284299449</c:v>
                </c:pt>
                <c:pt idx="34">
                  <c:v>2.262524177764099</c:v>
                </c:pt>
                <c:pt idx="35">
                  <c:v>2.1344567714755649</c:v>
                </c:pt>
                <c:pt idx="36">
                  <c:v>2.0136384636561928</c:v>
                </c:pt>
                <c:pt idx="37">
                  <c:v>1.8996589279775404</c:v>
                </c:pt>
                <c:pt idx="38">
                  <c:v>1.792131064129755</c:v>
                </c:pt>
                <c:pt idx="39">
                  <c:v>1.6906896831412781</c:v>
                </c:pt>
                <c:pt idx="40">
                  <c:v>1.5949902671144129</c:v>
                </c:pt>
              </c:numCache>
            </c:numRef>
          </c:yVal>
          <c:smooth val="0"/>
          <c:extLst>
            <c:ext xmlns:c16="http://schemas.microsoft.com/office/drawing/2014/chart" uri="{C3380CC4-5D6E-409C-BE32-E72D297353CC}">
              <c16:uniqueId val="{00000001-ABD0-4B0C-8AC1-1CE2E819A2C2}"/>
            </c:ext>
          </c:extLst>
        </c:ser>
        <c:ser>
          <c:idx val="2"/>
          <c:order val="2"/>
          <c:tx>
            <c:strRef>
              <c:f>'Expected flows'!$A$83</c:f>
              <c:strCache>
                <c:ptCount val="1"/>
                <c:pt idx="0">
                  <c:v>Average conditions discounted costs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'Expected flows'!$B$8:$CD$8</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'Expected flows'!$B$83:$CD$83</c:f>
              <c:numCache>
                <c:formatCode>General</c:formatCode>
                <c:ptCount val="81"/>
                <c:pt idx="1">
                  <c:v>0.68794754999999963</c:v>
                </c:pt>
                <c:pt idx="2">
                  <c:v>6.9600823584905651</c:v>
                </c:pt>
                <c:pt idx="3">
                  <c:v>22.880216046635812</c:v>
                </c:pt>
                <c:pt idx="4">
                  <c:v>27.427934536563729</c:v>
                </c:pt>
                <c:pt idx="5">
                  <c:v>14.381991652346668</c:v>
                </c:pt>
                <c:pt idx="6">
                  <c:v>2.9415828585938386</c:v>
                </c:pt>
                <c:pt idx="7">
                  <c:v>0.96237352616905136</c:v>
                </c:pt>
                <c:pt idx="8">
                  <c:v>0.92435660408453224</c:v>
                </c:pt>
                <c:pt idx="9">
                  <c:v>0.88649693316341138</c:v>
                </c:pt>
                <c:pt idx="10">
                  <c:v>0.85027084376829498</c:v>
                </c:pt>
                <c:pt idx="11">
                  <c:v>0.81501648231596169</c:v>
                </c:pt>
                <c:pt idx="12">
                  <c:v>0.78013759927131632</c:v>
                </c:pt>
                <c:pt idx="13">
                  <c:v>0.74680978772872586</c:v>
                </c:pt>
                <c:pt idx="14">
                  <c:v>0.71443423038331244</c:v>
                </c:pt>
                <c:pt idx="15">
                  <c:v>0.68302692428379008</c:v>
                </c:pt>
                <c:pt idx="16">
                  <c:v>0.65217416564313047</c:v>
                </c:pt>
                <c:pt idx="17">
                  <c:v>0.62271226639068078</c:v>
                </c:pt>
                <c:pt idx="18">
                  <c:v>0.59423774202483637</c:v>
                </c:pt>
                <c:pt idx="19">
                  <c:v>0.56635396089855361</c:v>
                </c:pt>
                <c:pt idx="20">
                  <c:v>0.53982759412574588</c:v>
                </c:pt>
                <c:pt idx="21">
                  <c:v>0.50938660501073385</c:v>
                </c:pt>
                <c:pt idx="22">
                  <c:v>0.48054379677962372</c:v>
                </c:pt>
                <c:pt idx="23">
                  <c:v>0.45333414396766492</c:v>
                </c:pt>
                <c:pt idx="24">
                  <c:v>0.42766517304363283</c:v>
                </c:pt>
                <c:pt idx="25">
                  <c:v>0.40344964656891835</c:v>
                </c:pt>
                <c:pt idx="26">
                  <c:v>0.38060526671633527</c:v>
                </c:pt>
                <c:pt idx="27">
                  <c:v>0.35905439557646168</c:v>
                </c:pt>
                <c:pt idx="28">
                  <c:v>0.33872379130096408</c:v>
                </c:pt>
                <c:pt idx="29">
                  <c:v>0.31954435918617141</c:v>
                </c:pt>
                <c:pt idx="30">
                  <c:v>0.30145091685094305</c:v>
                </c:pt>
                <c:pt idx="31">
                  <c:v>0.28521549884599084</c:v>
                </c:pt>
                <c:pt idx="32">
                  <c:v>0.26985220781644481</c:v>
                </c:pt>
                <c:pt idx="33">
                  <c:v>0.25531433047781454</c:v>
                </c:pt>
                <c:pt idx="34">
                  <c:v>0.24155764755831421</c:v>
                </c:pt>
                <c:pt idx="35">
                  <c:v>0.22854030112656781</c:v>
                </c:pt>
                <c:pt idx="36">
                  <c:v>0.21622266894803269</c:v>
                </c:pt>
                <c:pt idx="37">
                  <c:v>0.20456724549952082</c:v>
                </c:pt>
                <c:pt idx="38">
                  <c:v>0.19353852929062954</c:v>
                </c:pt>
                <c:pt idx="39">
                  <c:v>0.18310291615932167</c:v>
                </c:pt>
                <c:pt idx="40">
                  <c:v>0.17322859822635495</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yVal>
          <c:smooth val="0"/>
          <c:extLst>
            <c:ext xmlns:c16="http://schemas.microsoft.com/office/drawing/2014/chart" uri="{C3380CC4-5D6E-409C-BE32-E72D297353CC}">
              <c16:uniqueId val="{00000002-ABD0-4B0C-8AC1-1CE2E819A2C2}"/>
            </c:ext>
          </c:extLst>
        </c:ser>
        <c:ser>
          <c:idx val="3"/>
          <c:order val="3"/>
          <c:tx>
            <c:strRef>
              <c:f>'Expected flows'!$A$84</c:f>
              <c:strCache>
                <c:ptCount val="1"/>
                <c:pt idx="0">
                  <c:v>Average conditions discounted benefits</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'Expected flows'!$B$8:$CD$8</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'Expected flows'!$B$84:$CD$84</c:f>
              <c:numCache>
                <c:formatCode>General</c:formatCode>
                <c:ptCount val="81"/>
                <c:pt idx="1">
                  <c:v>-1.2246131200000399E-2</c:v>
                </c:pt>
                <c:pt idx="2">
                  <c:v>0.22059195320754724</c:v>
                </c:pt>
                <c:pt idx="3">
                  <c:v>0.44189015948736221</c:v>
                </c:pt>
                <c:pt idx="4">
                  <c:v>3.7784517581627779</c:v>
                </c:pt>
                <c:pt idx="5">
                  <c:v>3.825262994106442</c:v>
                </c:pt>
                <c:pt idx="6">
                  <c:v>4.0989647035722596</c:v>
                </c:pt>
                <c:pt idx="7">
                  <c:v>4.3304880080398886</c:v>
                </c:pt>
                <c:pt idx="8">
                  <c:v>4.5231176753267732</c:v>
                </c:pt>
                <c:pt idx="9">
                  <c:v>4.6803731768448715</c:v>
                </c:pt>
                <c:pt idx="10">
                  <c:v>4.806145400469032</c:v>
                </c:pt>
                <c:pt idx="11">
                  <c:v>5.1029398614642689</c:v>
                </c:pt>
                <c:pt idx="12">
                  <c:v>5.1502563451204333</c:v>
                </c:pt>
                <c:pt idx="13">
                  <c:v>5.2025802209316039</c:v>
                </c:pt>
                <c:pt idx="14">
                  <c:v>5.1912546403429953</c:v>
                </c:pt>
                <c:pt idx="15">
                  <c:v>5.165586556330716</c:v>
                </c:pt>
                <c:pt idx="16">
                  <c:v>5.1631392196639521</c:v>
                </c:pt>
                <c:pt idx="17">
                  <c:v>5.1574433656106633</c:v>
                </c:pt>
                <c:pt idx="18">
                  <c:v>5.125576325248562</c:v>
                </c:pt>
                <c:pt idx="19">
                  <c:v>5.0491007641095713</c:v>
                </c:pt>
                <c:pt idx="20">
                  <c:v>4.9855722020023316</c:v>
                </c:pt>
                <c:pt idx="21">
                  <c:v>4.6972063570503906</c:v>
                </c:pt>
                <c:pt idx="22">
                  <c:v>4.4258044596033432</c:v>
                </c:pt>
                <c:pt idx="23">
                  <c:v>4.1700775162946728</c:v>
                </c:pt>
                <c:pt idx="24">
                  <c:v>3.9291205722155262</c:v>
                </c:pt>
                <c:pt idx="25">
                  <c:v>3.7020808978304047</c:v>
                </c:pt>
                <c:pt idx="26">
                  <c:v>3.4881549761346848</c:v>
                </c:pt>
                <c:pt idx="27">
                  <c:v>3.2865856635592081</c:v>
                </c:pt>
                <c:pt idx="28">
                  <c:v>3.0966595146055855</c:v>
                </c:pt>
                <c:pt idx="29">
                  <c:v>2.9177042607730814</c:v>
                </c:pt>
                <c:pt idx="30">
                  <c:v>2.749086434881939</c:v>
                </c:pt>
                <c:pt idx="31">
                  <c:v>2.5906065103697009</c:v>
                </c:pt>
                <c:pt idx="32">
                  <c:v>2.4412596716819381</c:v>
                </c:pt>
                <c:pt idx="33">
                  <c:v>2.3005197522214398</c:v>
                </c:pt>
                <c:pt idx="34">
                  <c:v>2.1678908891309305</c:v>
                </c:pt>
                <c:pt idx="35">
                  <c:v>2.0429057785120435</c:v>
                </c:pt>
                <c:pt idx="36">
                  <c:v>1.9251240310738722</c:v>
                </c:pt>
                <c:pt idx="37">
                  <c:v>1.8141306224319733</c:v>
                </c:pt>
                <c:pt idx="38">
                  <c:v>1.7095344326111706</c:v>
                </c:pt>
                <c:pt idx="39">
                  <c:v>1.6109668696188211</c:v>
                </c:pt>
                <c:pt idx="40">
                  <c:v>1.5180805722505615</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yVal>
          <c:smooth val="0"/>
          <c:extLst>
            <c:ext xmlns:c16="http://schemas.microsoft.com/office/drawing/2014/chart" uri="{C3380CC4-5D6E-409C-BE32-E72D297353CC}">
              <c16:uniqueId val="{00000003-ABD0-4B0C-8AC1-1CE2E819A2C2}"/>
            </c:ext>
          </c:extLst>
        </c:ser>
        <c:ser>
          <c:idx val="4"/>
          <c:order val="4"/>
          <c:tx>
            <c:strRef>
              <c:f>'Expected flows'!$A$124</c:f>
              <c:strCache>
                <c:ptCount val="1"/>
                <c:pt idx="0">
                  <c:v>All climate risks discounted costs</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'Expected flows'!$B$8:$CD$8</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'Expected flows'!$B$124:$CD$124</c:f>
              <c:numCache>
                <c:formatCode>General</c:formatCode>
                <c:ptCount val="81"/>
                <c:pt idx="1">
                  <c:v>0.68294547970083297</c:v>
                </c:pt>
                <c:pt idx="2">
                  <c:v>6.9557381339069178</c:v>
                </c:pt>
                <c:pt idx="3">
                  <c:v>22.875926295657063</c:v>
                </c:pt>
                <c:pt idx="4">
                  <c:v>27.424250804978598</c:v>
                </c:pt>
                <c:pt idx="5">
                  <c:v>14.379828045525811</c:v>
                </c:pt>
                <c:pt idx="6">
                  <c:v>2.9401748194328072</c:v>
                </c:pt>
                <c:pt idx="7">
                  <c:v>0.96193901904930856</c:v>
                </c:pt>
                <c:pt idx="8">
                  <c:v>0.92463216093196143</c:v>
                </c:pt>
                <c:pt idx="9">
                  <c:v>0.8874313893721375</c:v>
                </c:pt>
                <c:pt idx="10">
                  <c:v>0.85181621025782028</c:v>
                </c:pt>
                <c:pt idx="11">
                  <c:v>0.8171143427233869</c:v>
                </c:pt>
                <c:pt idx="12">
                  <c:v>0.78274448037027833</c:v>
                </c:pt>
                <c:pt idx="13">
                  <c:v>0.74988726593127342</c:v>
                </c:pt>
                <c:pt idx="14">
                  <c:v>0.71794514084958583</c:v>
                </c:pt>
                <c:pt idx="15">
                  <c:v>0.68693572146792881</c:v>
                </c:pt>
                <c:pt idx="16">
                  <c:v>0.65644469952465057</c:v>
                </c:pt>
                <c:pt idx="17">
                  <c:v>0.62731637160930653</c:v>
                </c:pt>
                <c:pt idx="18">
                  <c:v>0.59914440042270856</c:v>
                </c:pt>
                <c:pt idx="19">
                  <c:v>0.5715335208641108</c:v>
                </c:pt>
                <c:pt idx="20">
                  <c:v>0.54525385293105966</c:v>
                </c:pt>
                <c:pt idx="21">
                  <c:v>0.51441552171862914</c:v>
                </c:pt>
                <c:pt idx="22">
                  <c:v>0.48520267612601753</c:v>
                </c:pt>
                <c:pt idx="23">
                  <c:v>0.45764916382947363</c:v>
                </c:pt>
                <c:pt idx="24">
                  <c:v>0.43166071091617492</c:v>
                </c:pt>
                <c:pt idx="25">
                  <c:v>0.40714840077007192</c:v>
                </c:pt>
                <c:pt idx="26">
                  <c:v>0.38402836956702735</c:v>
                </c:pt>
                <c:pt idx="27">
                  <c:v>0.36222151908147454</c:v>
                </c:pt>
                <c:pt idx="28">
                  <c:v>0.34165324582020412</c:v>
                </c:pt>
                <c:pt idx="29">
                  <c:v>0.32225318555488008</c:v>
                </c:pt>
                <c:pt idx="30">
                  <c:v>0.30395497237768221</c:v>
                </c:pt>
                <c:pt idx="31">
                  <c:v>0.28765634517938465</c:v>
                </c:pt>
                <c:pt idx="32">
                  <c:v>0.27224025687263209</c:v>
                </c:pt>
                <c:pt idx="33">
                  <c:v>0.25765841113187354</c:v>
                </c:pt>
                <c:pt idx="34">
                  <c:v>0.24386518405922389</c:v>
                </c:pt>
                <c:pt idx="35">
                  <c:v>0.23081747464433738</c:v>
                </c:pt>
                <c:pt idx="36">
                  <c:v>0.21847456368379811</c:v>
                </c:pt>
                <c:pt idx="37">
                  <c:v>0.20679798067654356</c:v>
                </c:pt>
                <c:pt idx="38">
                  <c:v>0.19575137823971786</c:v>
                </c:pt>
                <c:pt idx="39">
                  <c:v>0.18530041361563115</c:v>
                </c:pt>
                <c:pt idx="40">
                  <c:v>0.17541263686523231</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yVal>
          <c:smooth val="0"/>
          <c:extLst>
            <c:ext xmlns:c16="http://schemas.microsoft.com/office/drawing/2014/chart" uri="{C3380CC4-5D6E-409C-BE32-E72D297353CC}">
              <c16:uniqueId val="{00000004-ABD0-4B0C-8AC1-1CE2E819A2C2}"/>
            </c:ext>
          </c:extLst>
        </c:ser>
        <c:ser>
          <c:idx val="5"/>
          <c:order val="5"/>
          <c:tx>
            <c:strRef>
              <c:f>'Expected flows'!$A$125</c:f>
              <c:strCache>
                <c:ptCount val="1"/>
                <c:pt idx="0">
                  <c:v>All climate risks discounted benefits</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'Expected flows'!$B$8:$CD$8</c:f>
              <c:numCache>
                <c:formatCode>General</c:formatCode>
                <c:ptCount val="81"/>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pt idx="49">
                  <c:v>2069</c:v>
                </c:pt>
                <c:pt idx="50">
                  <c:v>2070</c:v>
                </c:pt>
                <c:pt idx="51">
                  <c:v>2071</c:v>
                </c:pt>
                <c:pt idx="52">
                  <c:v>2072</c:v>
                </c:pt>
                <c:pt idx="53">
                  <c:v>2073</c:v>
                </c:pt>
                <c:pt idx="54">
                  <c:v>2074</c:v>
                </c:pt>
                <c:pt idx="55">
                  <c:v>2075</c:v>
                </c:pt>
                <c:pt idx="56">
                  <c:v>2076</c:v>
                </c:pt>
                <c:pt idx="57">
                  <c:v>2077</c:v>
                </c:pt>
                <c:pt idx="58">
                  <c:v>2078</c:v>
                </c:pt>
                <c:pt idx="59">
                  <c:v>2079</c:v>
                </c:pt>
                <c:pt idx="60">
                  <c:v>2080</c:v>
                </c:pt>
                <c:pt idx="61">
                  <c:v>2081</c:v>
                </c:pt>
                <c:pt idx="62">
                  <c:v>2082</c:v>
                </c:pt>
                <c:pt idx="63">
                  <c:v>2083</c:v>
                </c:pt>
                <c:pt idx="64">
                  <c:v>2084</c:v>
                </c:pt>
                <c:pt idx="65">
                  <c:v>2085</c:v>
                </c:pt>
                <c:pt idx="66">
                  <c:v>2086</c:v>
                </c:pt>
                <c:pt idx="67">
                  <c:v>2087</c:v>
                </c:pt>
                <c:pt idx="68">
                  <c:v>2088</c:v>
                </c:pt>
                <c:pt idx="69">
                  <c:v>2089</c:v>
                </c:pt>
                <c:pt idx="70">
                  <c:v>2090</c:v>
                </c:pt>
                <c:pt idx="71">
                  <c:v>2091</c:v>
                </c:pt>
                <c:pt idx="72">
                  <c:v>2092</c:v>
                </c:pt>
                <c:pt idx="73">
                  <c:v>2093</c:v>
                </c:pt>
                <c:pt idx="74">
                  <c:v>2094</c:v>
                </c:pt>
                <c:pt idx="75">
                  <c:v>2095</c:v>
                </c:pt>
                <c:pt idx="76">
                  <c:v>2096</c:v>
                </c:pt>
                <c:pt idx="77">
                  <c:v>2097</c:v>
                </c:pt>
                <c:pt idx="78">
                  <c:v>2098</c:v>
                </c:pt>
                <c:pt idx="79">
                  <c:v>2099</c:v>
                </c:pt>
                <c:pt idx="80">
                  <c:v>2100</c:v>
                </c:pt>
              </c:numCache>
            </c:numRef>
          </c:xVal>
          <c:yVal>
            <c:numRef>
              <c:f>'Expected flows'!$B$125:$CD$125</c:f>
              <c:numCache>
                <c:formatCode>General</c:formatCode>
                <c:ptCount val="81"/>
                <c:pt idx="1">
                  <c:v>-7.0498238407790126E-3</c:v>
                </c:pt>
                <c:pt idx="2">
                  <c:v>0.22359200566946419</c:v>
                </c:pt>
                <c:pt idx="3">
                  <c:v>0.4430639900896054</c:v>
                </c:pt>
                <c:pt idx="4">
                  <c:v>3.7381667428879406</c:v>
                </c:pt>
                <c:pt idx="5">
                  <c:v>3.7820352642608532</c:v>
                </c:pt>
                <c:pt idx="6">
                  <c:v>4.0417847697469869</c:v>
                </c:pt>
                <c:pt idx="7">
                  <c:v>4.2609757030185991</c:v>
                </c:pt>
                <c:pt idx="8">
                  <c:v>4.4427901503187179</c:v>
                </c:pt>
                <c:pt idx="9">
                  <c:v>4.5906198983099715</c:v>
                </c:pt>
                <c:pt idx="10">
                  <c:v>4.7082333387267958</c:v>
                </c:pt>
                <c:pt idx="11">
                  <c:v>4.9891035271264679</c:v>
                </c:pt>
                <c:pt idx="12">
                  <c:v>5.0315488276585869</c:v>
                </c:pt>
                <c:pt idx="13">
                  <c:v>5.0787082839121407</c:v>
                </c:pt>
                <c:pt idx="14">
                  <c:v>5.0649899910969651</c:v>
                </c:pt>
                <c:pt idx="15">
                  <c:v>5.037533719599085</c:v>
                </c:pt>
                <c:pt idx="16">
                  <c:v>5.0322125815660392</c:v>
                </c:pt>
                <c:pt idx="17">
                  <c:v>5.0237881133009887</c:v>
                </c:pt>
                <c:pt idx="18">
                  <c:v>4.9903645493540285</c:v>
                </c:pt>
                <c:pt idx="19">
                  <c:v>4.9142873500951501</c:v>
                </c:pt>
                <c:pt idx="20">
                  <c:v>4.8506260271534121</c:v>
                </c:pt>
                <c:pt idx="21">
                  <c:v>5.6028077386127118</c:v>
                </c:pt>
                <c:pt idx="22">
                  <c:v>5.2811972688646254</c:v>
                </c:pt>
                <c:pt idx="23">
                  <c:v>4.9780442018781894</c:v>
                </c:pt>
                <c:pt idx="24">
                  <c:v>4.6922894564927775</c:v>
                </c:pt>
                <c:pt idx="25">
                  <c:v>4.4229347102287795</c:v>
                </c:pt>
                <c:pt idx="26">
                  <c:v>4.1690389142298043</c:v>
                </c:pt>
                <c:pt idx="27">
                  <c:v>3.9297150080696501</c:v>
                </c:pt>
                <c:pt idx="28">
                  <c:v>3.7041268229639064</c:v>
                </c:pt>
                <c:pt idx="29">
                  <c:v>3.4914861625830822</c:v>
                </c:pt>
                <c:pt idx="30">
                  <c:v>3.2910500512835106</c:v>
                </c:pt>
                <c:pt idx="31">
                  <c:v>3.10183896735222</c:v>
                </c:pt>
                <c:pt idx="32">
                  <c:v>2.9235041975780471</c:v>
                </c:pt>
                <c:pt idx="33">
                  <c:v>2.7554206528707703</c:v>
                </c:pt>
                <c:pt idx="34">
                  <c:v>2.5969991635299787</c:v>
                </c:pt>
                <c:pt idx="35">
                  <c:v>2.4476844155543249</c:v>
                </c:pt>
                <c:pt idx="36">
                  <c:v>2.3069530054977916</c:v>
                </c:pt>
                <c:pt idx="37">
                  <c:v>2.1743116070642046</c:v>
                </c:pt>
                <c:pt idx="38">
                  <c:v>2.0492952430222333</c:v>
                </c:pt>
                <c:pt idx="39">
                  <c:v>1.9314656563916561</c:v>
                </c:pt>
                <c:pt idx="40">
                  <c:v>1.8204097751990724</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yVal>
          <c:smooth val="0"/>
          <c:extLst>
            <c:ext xmlns:c16="http://schemas.microsoft.com/office/drawing/2014/chart" uri="{C3380CC4-5D6E-409C-BE32-E72D297353CC}">
              <c16:uniqueId val="{00000005-ABD0-4B0C-8AC1-1CE2E819A2C2}"/>
            </c:ext>
          </c:extLst>
        </c:ser>
        <c:dLbls>
          <c:showLegendKey val="0"/>
          <c:showVal val="0"/>
          <c:showCatName val="0"/>
          <c:showSerName val="0"/>
          <c:showPercent val="0"/>
          <c:showBubbleSize val="0"/>
        </c:dLbls>
        <c:axId val="1313135360"/>
        <c:axId val="1313136992"/>
      </c:scatterChart>
      <c:valAx>
        <c:axId val="1313135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3136992"/>
        <c:crosses val="autoZero"/>
        <c:crossBetween val="midCat"/>
      </c:valAx>
      <c:valAx>
        <c:axId val="13131369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3135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spPr>
            <a:solidFill>
              <a:schemeClr val="accent2"/>
            </a:solidFill>
            <a:ln>
              <a:noFill/>
            </a:ln>
            <a:effectLst/>
          </c:spPr>
          <c:invertIfNegative val="0"/>
          <c:cat>
            <c:strRef>
              <c:f>('Expected flows'!$A$45,'Expected flows'!$A$86,'Expected flows'!$A$127)</c:f>
              <c:strCache>
                <c:ptCount val="3"/>
                <c:pt idx="0">
                  <c:v>Baseline NPV</c:v>
                </c:pt>
                <c:pt idx="1">
                  <c:v>Average conditions adjusted NPV</c:v>
                </c:pt>
                <c:pt idx="2">
                  <c:v>All climate risks adjusted NPV</c:v>
                </c:pt>
              </c:strCache>
            </c:strRef>
          </c:cat>
          <c:val>
            <c:numRef>
              <c:f>('Expected flows'!$C$45,'Expected flows'!$C$86,'Expected flows'!$C$127)</c:f>
              <c:numCache>
                <c:formatCode>General</c:formatCode>
                <c:ptCount val="3"/>
                <c:pt idx="0">
                  <c:v>50.43911057814897</c:v>
                </c:pt>
                <c:pt idx="1">
                  <c:v>46.727107279860945</c:v>
                </c:pt>
                <c:pt idx="2">
                  <c:v>55.984783463080788</c:v>
                </c:pt>
              </c:numCache>
            </c:numRef>
          </c:val>
          <c:extLst>
            <c:ext xmlns:c16="http://schemas.microsoft.com/office/drawing/2014/chart" uri="{C3380CC4-5D6E-409C-BE32-E72D297353CC}">
              <c16:uniqueId val="{00000000-4EA2-4CE6-91F7-406360B370CA}"/>
            </c:ext>
          </c:extLst>
        </c:ser>
        <c:dLbls>
          <c:showLegendKey val="0"/>
          <c:showVal val="0"/>
          <c:showCatName val="0"/>
          <c:showSerName val="0"/>
          <c:showPercent val="0"/>
          <c:showBubbleSize val="0"/>
        </c:dLbls>
        <c:gapWidth val="219"/>
        <c:overlap val="-27"/>
        <c:axId val="1346447808"/>
        <c:axId val="134645012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('Expected flows'!$A$45,'Expected flows'!$A$86,'Expected flows'!$A$127)</c15:sqref>
                        </c15:formulaRef>
                      </c:ext>
                    </c:extLst>
                    <c:strCache>
                      <c:ptCount val="3"/>
                      <c:pt idx="0">
                        <c:v>Baseline NPV</c:v>
                      </c:pt>
                      <c:pt idx="1">
                        <c:v>Average conditions adjusted NPV</c:v>
                      </c:pt>
                      <c:pt idx="2">
                        <c:v>All climate risks adjusted NPV</c:v>
                      </c:pt>
                    </c:strCache>
                  </c:strRef>
                </c:cat>
                <c:val>
                  <c:numRef>
                    <c:extLst>
                      <c:ext uri="{02D57815-91ED-43cb-92C2-25804820EDAC}">
                        <c15:formulaRef>
                          <c15:sqref>('Expected flows'!$B$45,'Expected flows'!$B$86,'Expected flows'!$B$127)</c15:sqref>
                        </c15:formulaRef>
                      </c:ext>
                    </c:extLst>
                    <c:numCache>
                      <c:formatCode>General</c:formatCode>
                      <c:ptCount val="3"/>
                    </c:numCache>
                  </c:numRef>
                </c:val>
                <c:extLst>
                  <c:ext xmlns:c16="http://schemas.microsoft.com/office/drawing/2014/chart" uri="{C3380CC4-5D6E-409C-BE32-E72D297353CC}">
                    <c16:uniqueId val="{00000001-4EA2-4CE6-91F7-406360B370CA}"/>
                  </c:ext>
                </c:extLst>
              </c15:ser>
            </c15:filteredBarSeries>
          </c:ext>
        </c:extLst>
      </c:barChart>
      <c:catAx>
        <c:axId val="134644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450128"/>
        <c:crosses val="autoZero"/>
        <c:auto val="1"/>
        <c:lblAlgn val="ctr"/>
        <c:lblOffset val="100"/>
        <c:noMultiLvlLbl val="0"/>
      </c:catAx>
      <c:valAx>
        <c:axId val="1346450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4478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spPr>
            <a:solidFill>
              <a:schemeClr val="accent2"/>
            </a:solidFill>
            <a:ln>
              <a:noFill/>
            </a:ln>
            <a:effectLst/>
          </c:spPr>
          <c:invertIfNegative val="0"/>
          <c:cat>
            <c:strRef>
              <c:f>('Expected flows'!$A$46,'Expected flows'!$A$87,'Expected flows'!$A$128)</c:f>
              <c:strCache>
                <c:ptCount val="3"/>
                <c:pt idx="0">
                  <c:v>Baseline BC ratio</c:v>
                </c:pt>
                <c:pt idx="1">
                  <c:v>Average conditions BC ratio</c:v>
                </c:pt>
                <c:pt idx="2">
                  <c:v>All climate risks adjusted BC ratio</c:v>
                </c:pt>
              </c:strCache>
            </c:strRef>
          </c:cat>
          <c:val>
            <c:numRef>
              <c:f>('Expected flows'!$C$46,'Expected flows'!$C$87,'Expected flows'!$C$128)</c:f>
              <c:numCache>
                <c:formatCode>General</c:formatCode>
                <c:ptCount val="3"/>
                <c:pt idx="0">
                  <c:v>1.5491131447480644</c:v>
                </c:pt>
                <c:pt idx="1">
                  <c:v>1.508772225065415</c:v>
                </c:pt>
                <c:pt idx="2">
                  <c:v>1.6090389046902267</c:v>
                </c:pt>
              </c:numCache>
            </c:numRef>
          </c:val>
          <c:extLst>
            <c:ext xmlns:c16="http://schemas.microsoft.com/office/drawing/2014/chart" uri="{C3380CC4-5D6E-409C-BE32-E72D297353CC}">
              <c16:uniqueId val="{00000000-9BC6-4920-99FB-43FE58A590BC}"/>
            </c:ext>
          </c:extLst>
        </c:ser>
        <c:dLbls>
          <c:showLegendKey val="0"/>
          <c:showVal val="0"/>
          <c:showCatName val="0"/>
          <c:showSerName val="0"/>
          <c:showPercent val="0"/>
          <c:showBubbleSize val="0"/>
        </c:dLbls>
        <c:gapWidth val="219"/>
        <c:overlap val="-27"/>
        <c:axId val="1346584864"/>
        <c:axId val="1346586912"/>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('Expected flows'!$A$46,'Expected flows'!$A$87,'Expected flows'!$A$128)</c15:sqref>
                        </c15:formulaRef>
                      </c:ext>
                    </c:extLst>
                    <c:strCache>
                      <c:ptCount val="3"/>
                      <c:pt idx="0">
                        <c:v>Baseline BC ratio</c:v>
                      </c:pt>
                      <c:pt idx="1">
                        <c:v>Average conditions BC ratio</c:v>
                      </c:pt>
                      <c:pt idx="2">
                        <c:v>All climate risks adjusted BC ratio</c:v>
                      </c:pt>
                    </c:strCache>
                  </c:strRef>
                </c:cat>
                <c:val>
                  <c:numRef>
                    <c:extLst>
                      <c:ext uri="{02D57815-91ED-43cb-92C2-25804820EDAC}">
                        <c15:formulaRef>
                          <c15:sqref>('Expected flows'!$B$45,'Expected flows'!$B$86,'Expected flows'!$B$127)</c15:sqref>
                        </c15:formulaRef>
                      </c:ext>
                    </c:extLst>
                    <c:numCache>
                      <c:formatCode>General</c:formatCode>
                      <c:ptCount val="3"/>
                    </c:numCache>
                  </c:numRef>
                </c:val>
                <c:extLst>
                  <c:ext xmlns:c16="http://schemas.microsoft.com/office/drawing/2014/chart" uri="{C3380CC4-5D6E-409C-BE32-E72D297353CC}">
                    <c16:uniqueId val="{00000001-9BC6-4920-99FB-43FE58A590BC}"/>
                  </c:ext>
                </c:extLst>
              </c15:ser>
            </c15:filteredBarSeries>
          </c:ext>
        </c:extLst>
      </c:barChart>
      <c:catAx>
        <c:axId val="13465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586912"/>
        <c:crosses val="autoZero"/>
        <c:auto val="1"/>
        <c:lblAlgn val="ctr"/>
        <c:lblOffset val="100"/>
        <c:noMultiLvlLbl val="0"/>
      </c:catAx>
      <c:valAx>
        <c:axId val="1346586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6584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'Extrapolation disasters'!$B$133</c:f>
              <c:strCache>
                <c:ptCount val="1"/>
                <c:pt idx="0">
                  <c:v>ExpectedShockServiceLoss (Crops) with project %</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'Extrapolation disasters'!$D$66:$CE$66</c:f>
              <c:numCache>
                <c:formatCode>General</c:formatCode>
                <c:ptCount val="80"/>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pt idx="21">
                  <c:v>2042</c:v>
                </c:pt>
                <c:pt idx="22">
                  <c:v>2043</c:v>
                </c:pt>
                <c:pt idx="23">
                  <c:v>2044</c:v>
                </c:pt>
                <c:pt idx="24">
                  <c:v>2045</c:v>
                </c:pt>
                <c:pt idx="25">
                  <c:v>2046</c:v>
                </c:pt>
                <c:pt idx="26">
                  <c:v>2047</c:v>
                </c:pt>
                <c:pt idx="27">
                  <c:v>2048</c:v>
                </c:pt>
                <c:pt idx="28">
                  <c:v>2049</c:v>
                </c:pt>
                <c:pt idx="29">
                  <c:v>2050</c:v>
                </c:pt>
                <c:pt idx="30">
                  <c:v>2051</c:v>
                </c:pt>
                <c:pt idx="31">
                  <c:v>2052</c:v>
                </c:pt>
                <c:pt idx="32">
                  <c:v>2053</c:v>
                </c:pt>
                <c:pt idx="33">
                  <c:v>2054</c:v>
                </c:pt>
                <c:pt idx="34">
                  <c:v>2055</c:v>
                </c:pt>
                <c:pt idx="35">
                  <c:v>2056</c:v>
                </c:pt>
                <c:pt idx="36">
                  <c:v>2057</c:v>
                </c:pt>
                <c:pt idx="37">
                  <c:v>2058</c:v>
                </c:pt>
                <c:pt idx="38">
                  <c:v>2059</c:v>
                </c:pt>
                <c:pt idx="39">
                  <c:v>2060</c:v>
                </c:pt>
                <c:pt idx="40">
                  <c:v>2061</c:v>
                </c:pt>
                <c:pt idx="41">
                  <c:v>2062</c:v>
                </c:pt>
                <c:pt idx="42">
                  <c:v>2063</c:v>
                </c:pt>
                <c:pt idx="43">
                  <c:v>2064</c:v>
                </c:pt>
                <c:pt idx="44">
                  <c:v>2065</c:v>
                </c:pt>
                <c:pt idx="45">
                  <c:v>2066</c:v>
                </c:pt>
                <c:pt idx="46">
                  <c:v>2067</c:v>
                </c:pt>
                <c:pt idx="47">
                  <c:v>2068</c:v>
                </c:pt>
                <c:pt idx="48">
                  <c:v>2069</c:v>
                </c:pt>
                <c:pt idx="49">
                  <c:v>2070</c:v>
                </c:pt>
                <c:pt idx="50">
                  <c:v>2071</c:v>
                </c:pt>
                <c:pt idx="51">
                  <c:v>2072</c:v>
                </c:pt>
                <c:pt idx="52">
                  <c:v>2073</c:v>
                </c:pt>
                <c:pt idx="53">
                  <c:v>2074</c:v>
                </c:pt>
                <c:pt idx="54">
                  <c:v>2075</c:v>
                </c:pt>
                <c:pt idx="55">
                  <c:v>2076</c:v>
                </c:pt>
                <c:pt idx="56">
                  <c:v>2077</c:v>
                </c:pt>
                <c:pt idx="57">
                  <c:v>2078</c:v>
                </c:pt>
                <c:pt idx="58">
                  <c:v>2079</c:v>
                </c:pt>
                <c:pt idx="59">
                  <c:v>2080</c:v>
                </c:pt>
                <c:pt idx="60">
                  <c:v>2081</c:v>
                </c:pt>
                <c:pt idx="61">
                  <c:v>2082</c:v>
                </c:pt>
                <c:pt idx="62">
                  <c:v>2083</c:v>
                </c:pt>
                <c:pt idx="63">
                  <c:v>2084</c:v>
                </c:pt>
                <c:pt idx="64">
                  <c:v>2085</c:v>
                </c:pt>
                <c:pt idx="65">
                  <c:v>2086</c:v>
                </c:pt>
                <c:pt idx="66">
                  <c:v>2087</c:v>
                </c:pt>
                <c:pt idx="67">
                  <c:v>2088</c:v>
                </c:pt>
                <c:pt idx="68">
                  <c:v>2089</c:v>
                </c:pt>
                <c:pt idx="69">
                  <c:v>2090</c:v>
                </c:pt>
                <c:pt idx="70">
                  <c:v>2091</c:v>
                </c:pt>
                <c:pt idx="71">
                  <c:v>2092</c:v>
                </c:pt>
                <c:pt idx="72">
                  <c:v>2093</c:v>
                </c:pt>
                <c:pt idx="73">
                  <c:v>2094</c:v>
                </c:pt>
                <c:pt idx="74">
                  <c:v>2095</c:v>
                </c:pt>
                <c:pt idx="75">
                  <c:v>2096</c:v>
                </c:pt>
                <c:pt idx="76">
                  <c:v>2097</c:v>
                </c:pt>
                <c:pt idx="77">
                  <c:v>2098</c:v>
                </c:pt>
                <c:pt idx="78">
                  <c:v>2099</c:v>
                </c:pt>
                <c:pt idx="79">
                  <c:v>2100</c:v>
                </c:pt>
              </c:numCache>
            </c:numRef>
          </c:xVal>
          <c:yVal>
            <c:numRef>
              <c:f>'Extrapolation disasters'!$D$133:$CE$133</c:f>
              <c:numCache>
                <c:formatCode>0%</c:formatCode>
                <c:ptCount val="80"/>
                <c:pt idx="0">
                  <c:v>-2.9500000000000005E-2</c:v>
                </c:pt>
                <c:pt idx="1">
                  <c:v>-2.9500000000000005E-2</c:v>
                </c:pt>
                <c:pt idx="2">
                  <c:v>-2.9500000000000005E-2</c:v>
                </c:pt>
                <c:pt idx="3">
                  <c:v>-2.9500000000000005E-2</c:v>
                </c:pt>
                <c:pt idx="4">
                  <c:v>-2.9500000000000005E-2</c:v>
                </c:pt>
                <c:pt idx="5">
                  <c:v>-2.9500000000000005E-2</c:v>
                </c:pt>
                <c:pt idx="6">
                  <c:v>-2.9500000000000005E-2</c:v>
                </c:pt>
                <c:pt idx="7">
                  <c:v>-2.9500000000000005E-2</c:v>
                </c:pt>
                <c:pt idx="8">
                  <c:v>-2.9500000000000005E-2</c:v>
                </c:pt>
                <c:pt idx="9">
                  <c:v>-2.9500000000000005E-2</c:v>
                </c:pt>
                <c:pt idx="10">
                  <c:v>-2.9500000000000005E-2</c:v>
                </c:pt>
                <c:pt idx="11">
                  <c:v>-2.9500000000000005E-2</c:v>
                </c:pt>
                <c:pt idx="12">
                  <c:v>-2.9500000000000005E-2</c:v>
                </c:pt>
                <c:pt idx="13">
                  <c:v>-2.9500000000000005E-2</c:v>
                </c:pt>
                <c:pt idx="14">
                  <c:v>-2.9500000000000005E-2</c:v>
                </c:pt>
                <c:pt idx="15">
                  <c:v>-2.9500000000000005E-2</c:v>
                </c:pt>
                <c:pt idx="16">
                  <c:v>-2.9500000000000005E-2</c:v>
                </c:pt>
                <c:pt idx="17">
                  <c:v>-2.9500000000000005E-2</c:v>
                </c:pt>
                <c:pt idx="18">
                  <c:v>-2.9500000000000005E-2</c:v>
                </c:pt>
                <c:pt idx="19">
                  <c:v>-2.9500000000000005E-2</c:v>
                </c:pt>
                <c:pt idx="20">
                  <c:v>-2.9500000000000005E-2</c:v>
                </c:pt>
                <c:pt idx="21">
                  <c:v>-2.9500000000000005E-2</c:v>
                </c:pt>
                <c:pt idx="22">
                  <c:v>-2.9500000000000005E-2</c:v>
                </c:pt>
                <c:pt idx="23">
                  <c:v>-2.9500000000000005E-2</c:v>
                </c:pt>
                <c:pt idx="24">
                  <c:v>-2.9500000000000005E-2</c:v>
                </c:pt>
                <c:pt idx="25">
                  <c:v>-2.9500000000000005E-2</c:v>
                </c:pt>
                <c:pt idx="26">
                  <c:v>-2.9500000000000005E-2</c:v>
                </c:pt>
                <c:pt idx="27">
                  <c:v>-2.9500000000000005E-2</c:v>
                </c:pt>
                <c:pt idx="28">
                  <c:v>-2.9500000000000005E-2</c:v>
                </c:pt>
                <c:pt idx="29">
                  <c:v>-2.9500000000000005E-2</c:v>
                </c:pt>
                <c:pt idx="30">
                  <c:v>-2.9660000000000006E-2</c:v>
                </c:pt>
                <c:pt idx="31">
                  <c:v>-2.9820000000000006E-2</c:v>
                </c:pt>
                <c:pt idx="32">
                  <c:v>-2.9980000000000003E-2</c:v>
                </c:pt>
                <c:pt idx="33">
                  <c:v>-3.0140000000000004E-2</c:v>
                </c:pt>
                <c:pt idx="34">
                  <c:v>-3.0300000000000004E-2</c:v>
                </c:pt>
                <c:pt idx="35">
                  <c:v>-3.0460000000000004E-2</c:v>
                </c:pt>
                <c:pt idx="36">
                  <c:v>-3.0620000000000005E-2</c:v>
                </c:pt>
                <c:pt idx="37">
                  <c:v>-3.0780000000000005E-2</c:v>
                </c:pt>
                <c:pt idx="38">
                  <c:v>-3.0940000000000006E-2</c:v>
                </c:pt>
                <c:pt idx="39">
                  <c:v>-3.1100000000000006E-2</c:v>
                </c:pt>
                <c:pt idx="40">
                  <c:v>-3.1260000000000003E-2</c:v>
                </c:pt>
                <c:pt idx="41">
                  <c:v>-3.1420000000000003E-2</c:v>
                </c:pt>
                <c:pt idx="42">
                  <c:v>-3.1580000000000004E-2</c:v>
                </c:pt>
                <c:pt idx="43">
                  <c:v>-3.1740000000000004E-2</c:v>
                </c:pt>
                <c:pt idx="44">
                  <c:v>-3.1900000000000005E-2</c:v>
                </c:pt>
                <c:pt idx="45">
                  <c:v>-3.2060000000000005E-2</c:v>
                </c:pt>
                <c:pt idx="46">
                  <c:v>-3.2220000000000006E-2</c:v>
                </c:pt>
                <c:pt idx="47">
                  <c:v>-3.2380000000000006E-2</c:v>
                </c:pt>
                <c:pt idx="48">
                  <c:v>-3.2540000000000006E-2</c:v>
                </c:pt>
                <c:pt idx="49">
                  <c:v>-3.2700000000000007E-2</c:v>
                </c:pt>
                <c:pt idx="50">
                  <c:v>-3.2860000000000007E-2</c:v>
                </c:pt>
                <c:pt idx="51">
                  <c:v>-3.3020000000000008E-2</c:v>
                </c:pt>
                <c:pt idx="52">
                  <c:v>-3.3180000000000008E-2</c:v>
                </c:pt>
                <c:pt idx="53">
                  <c:v>-3.3340000000000009E-2</c:v>
                </c:pt>
                <c:pt idx="54">
                  <c:v>-3.3500000000000002E-2</c:v>
                </c:pt>
                <c:pt idx="55">
                  <c:v>-3.3660000000000009E-2</c:v>
                </c:pt>
                <c:pt idx="56">
                  <c:v>-3.3820000000000003E-2</c:v>
                </c:pt>
                <c:pt idx="57">
                  <c:v>-3.3980000000000003E-2</c:v>
                </c:pt>
                <c:pt idx="58">
                  <c:v>-3.4140000000000004E-2</c:v>
                </c:pt>
                <c:pt idx="59">
                  <c:v>-3.4300000000000004E-2</c:v>
                </c:pt>
                <c:pt idx="60">
                  <c:v>-3.4460000000000005E-2</c:v>
                </c:pt>
                <c:pt idx="61">
                  <c:v>-3.4620000000000005E-2</c:v>
                </c:pt>
                <c:pt idx="62">
                  <c:v>-3.4780000000000005E-2</c:v>
                </c:pt>
                <c:pt idx="63">
                  <c:v>-3.4940000000000006E-2</c:v>
                </c:pt>
                <c:pt idx="64">
                  <c:v>-3.5100000000000006E-2</c:v>
                </c:pt>
                <c:pt idx="65">
                  <c:v>-3.5260000000000007E-2</c:v>
                </c:pt>
                <c:pt idx="66">
                  <c:v>-3.5420000000000007E-2</c:v>
                </c:pt>
                <c:pt idx="67">
                  <c:v>-3.5580000000000007E-2</c:v>
                </c:pt>
                <c:pt idx="68">
                  <c:v>-3.5740000000000008E-2</c:v>
                </c:pt>
                <c:pt idx="69">
                  <c:v>-3.5900000000000008E-2</c:v>
                </c:pt>
                <c:pt idx="70">
                  <c:v>-3.6060000000000009E-2</c:v>
                </c:pt>
                <c:pt idx="71">
                  <c:v>-3.6220000000000002E-2</c:v>
                </c:pt>
                <c:pt idx="72">
                  <c:v>-3.6380000000000003E-2</c:v>
                </c:pt>
                <c:pt idx="73">
                  <c:v>-3.6540000000000003E-2</c:v>
                </c:pt>
                <c:pt idx="74">
                  <c:v>-3.6700000000000003E-2</c:v>
                </c:pt>
                <c:pt idx="75">
                  <c:v>-3.6860000000000004E-2</c:v>
                </c:pt>
                <c:pt idx="76">
                  <c:v>-3.7020000000000004E-2</c:v>
                </c:pt>
                <c:pt idx="77">
                  <c:v>-3.7180000000000005E-2</c:v>
                </c:pt>
                <c:pt idx="78">
                  <c:v>-3.7340000000000005E-2</c:v>
                </c:pt>
                <c:pt idx="79">
                  <c:v>-3.7500000000000006E-2</c:v>
                </c:pt>
              </c:numCache>
            </c:numRef>
          </c:yVal>
          <c:smooth val="0"/>
          <c:extLst>
            <c:ext xmlns:c16="http://schemas.microsoft.com/office/drawing/2014/chart" uri="{C3380CC4-5D6E-409C-BE32-E72D297353CC}">
              <c16:uniqueId val="{00000000-F578-704A-A0C9-F2DF11114C05}"/>
            </c:ext>
          </c:extLst>
        </c:ser>
        <c:dLbls>
          <c:showLegendKey val="0"/>
          <c:showVal val="0"/>
          <c:showCatName val="0"/>
          <c:showSerName val="0"/>
          <c:showPercent val="0"/>
          <c:showBubbleSize val="0"/>
        </c:dLbls>
        <c:axId val="2039370479"/>
        <c:axId val="2098263311"/>
      </c:scatterChart>
      <c:valAx>
        <c:axId val="203937047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8263311"/>
        <c:crosses val="autoZero"/>
        <c:crossBetween val="midCat"/>
      </c:valAx>
      <c:valAx>
        <c:axId val="2098263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3937047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763588</xdr:colOff>
      <xdr:row>3</xdr:row>
      <xdr:rowOff>1341424</xdr:rowOff>
    </xdr:from>
    <xdr:to>
      <xdr:col>13</xdr:col>
      <xdr:colOff>257968</xdr:colOff>
      <xdr:row>22</xdr:row>
      <xdr:rowOff>15861</xdr:rowOff>
    </xdr:to>
    <xdr:sp macro="" textlink="">
      <xdr:nvSpPr>
        <xdr:cNvPr id="2" name="Arrow: Right 1">
          <a:extLst>
            <a:ext uri="{FF2B5EF4-FFF2-40B4-BE49-F238E27FC236}">
              <a16:creationId xmlns:a16="http://schemas.microsoft.com/office/drawing/2014/main" id="{5A10C3BE-88FB-47A9-A2F2-2E2F51F01DC1}"/>
            </a:ext>
          </a:extLst>
        </xdr:cNvPr>
        <xdr:cNvSpPr/>
      </xdr:nvSpPr>
      <xdr:spPr>
        <a:xfrm>
          <a:off x="763588" y="4567224"/>
          <a:ext cx="9362280" cy="3684587"/>
        </a:xfrm>
        <a:prstGeom prst="rightArrow">
          <a:avLst/>
        </a:prstGeom>
        <a:solidFill>
          <a:srgbClr val="ED7D31">
            <a:tint val="40000"/>
            <a:hueOff val="0"/>
            <a:satOff val="0"/>
            <a:lumOff val="0"/>
            <a:alphaOff val="0"/>
          </a:srgbClr>
        </a:solidFill>
        <a:ln>
          <a:noFill/>
        </a:ln>
        <a:effectLst/>
      </xdr:spPr>
      <xdr:style>
        <a:lnRef idx="0">
          <a:scrgbClr r="0" g="0" b="0"/>
        </a:lnRef>
        <a:fillRef idx="1">
          <a:scrgbClr r="0" g="0" b="0"/>
        </a:fillRef>
        <a:effectRef idx="0">
          <a:scrgbClr r="0" g="0" b="0"/>
        </a:effectRef>
        <a:fontRef idx="minor">
          <a:schemeClr val="dk1">
            <a:hueOff val="0"/>
            <a:satOff val="0"/>
            <a:lumOff val="0"/>
            <a:alphaOff val="0"/>
          </a:schemeClr>
        </a:fontRef>
      </xdr:style>
    </xdr:sp>
    <xdr:clientData/>
  </xdr:twoCellAnchor>
  <xdr:twoCellAnchor>
    <xdr:from>
      <xdr:col>0</xdr:col>
      <xdr:colOff>234950</xdr:colOff>
      <xdr:row>6</xdr:row>
      <xdr:rowOff>174612</xdr:rowOff>
    </xdr:from>
    <xdr:to>
      <xdr:col>1</xdr:col>
      <xdr:colOff>920749</xdr:colOff>
      <xdr:row>17</xdr:row>
      <xdr:rowOff>47612</xdr:rowOff>
    </xdr:to>
    <xdr:grpSp>
      <xdr:nvGrpSpPr>
        <xdr:cNvPr id="3" name="Group 2">
          <a:extLst>
            <a:ext uri="{FF2B5EF4-FFF2-40B4-BE49-F238E27FC236}">
              <a16:creationId xmlns:a16="http://schemas.microsoft.com/office/drawing/2014/main" id="{F69C49A1-C081-48E1-A17A-64EF72A0BEC3}"/>
            </a:ext>
          </a:extLst>
        </xdr:cNvPr>
        <xdr:cNvGrpSpPr/>
      </xdr:nvGrpSpPr>
      <xdr:grpSpPr>
        <a:xfrm>
          <a:off x="234950" y="5468925"/>
          <a:ext cx="2098674" cy="1881187"/>
          <a:chOff x="-52437" y="1183104"/>
          <a:chExt cx="2976529" cy="1568918"/>
        </a:xfrm>
      </xdr:grpSpPr>
      <xdr:sp macro="" textlink="">
        <xdr:nvSpPr>
          <xdr:cNvPr id="4" name="Rectangle: Rounded Corners 3">
            <a:extLst>
              <a:ext uri="{FF2B5EF4-FFF2-40B4-BE49-F238E27FC236}">
                <a16:creationId xmlns:a16="http://schemas.microsoft.com/office/drawing/2014/main" id="{D1DA259D-681C-4ED5-81E3-8539126EAF4E}"/>
              </a:ext>
            </a:extLst>
          </xdr:cNvPr>
          <xdr:cNvSpPr/>
        </xdr:nvSpPr>
        <xdr:spPr>
          <a:xfrm>
            <a:off x="-52437" y="1183104"/>
            <a:ext cx="2976529" cy="1568918"/>
          </a:xfrm>
          <a:prstGeom prst="roundRect">
            <a:avLst/>
          </a:prstGeom>
          <a:solidFill>
            <a:srgbClr val="ED7D31">
              <a:hueOff val="0"/>
              <a:satOff val="0"/>
              <a:lumOff val="0"/>
              <a:alphaOff val="0"/>
            </a:srgbClr>
          </a:solidFill>
          <a:ln w="12700" cap="flat" cmpd="sng" algn="ctr">
            <a:solidFill>
              <a:sysClr val="window" lastClr="FFFFFF">
                <a:hueOff val="0"/>
                <a:satOff val="0"/>
                <a:lumOff val="0"/>
                <a:alphaOff val="0"/>
              </a:sysClr>
            </a:solidFill>
            <a:prstDash val="solid"/>
            <a:miter lim="800000"/>
          </a:ln>
          <a:effectLst/>
        </xdr:spPr>
        <xdr:style>
          <a:lnRef idx="2">
            <a:scrgbClr r="0" g="0" b="0"/>
          </a:lnRef>
          <a:fillRef idx="1">
            <a:scrgbClr r="0" g="0" b="0"/>
          </a:fillRef>
          <a:effectRef idx="0">
            <a:scrgbClr r="0" g="0" b="0"/>
          </a:effectRef>
          <a:fontRef idx="minor">
            <a:schemeClr val="lt1"/>
          </a:fontRef>
        </xdr:style>
      </xdr:sp>
      <xdr:sp macro="" textlink="">
        <xdr:nvSpPr>
          <xdr:cNvPr id="5" name="Rectangle: Rounded Corners 5">
            <a:extLst>
              <a:ext uri="{FF2B5EF4-FFF2-40B4-BE49-F238E27FC236}">
                <a16:creationId xmlns:a16="http://schemas.microsoft.com/office/drawing/2014/main" id="{8C614679-265D-4D40-93B9-85F2CB867DCE}"/>
              </a:ext>
            </a:extLst>
          </xdr:cNvPr>
          <xdr:cNvSpPr txBox="1"/>
        </xdr:nvSpPr>
        <xdr:spPr>
          <a:xfrm>
            <a:off x="72109" y="1227140"/>
            <a:ext cx="2761923" cy="1400267"/>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76200" tIns="76200" rIns="76200" bIns="76200" numCol="1" spcCol="1270" anchor="ctr" anchorCtr="0">
            <a:noAutofit/>
          </a:bodyPr>
          <a:lstStyle/>
          <a:p>
            <a:pPr marL="0" lvl="0" indent="0" algn="l" defTabSz="889000">
              <a:lnSpc>
                <a:spcPct val="90000"/>
              </a:lnSpc>
              <a:spcBef>
                <a:spcPct val="0"/>
              </a:spcBef>
              <a:spcAft>
                <a:spcPct val="35000"/>
              </a:spcAft>
              <a:buNone/>
            </a:pPr>
            <a:r>
              <a:rPr lang="en-US" sz="1400" b="1" kern="1200">
                <a:solidFill>
                  <a:sysClr val="window" lastClr="FFFFFF"/>
                </a:solidFill>
                <a:latin typeface="Calibri" panose="020F0502020204030204"/>
                <a:ea typeface="+mn-ea"/>
                <a:cs typeface="+mn-cs"/>
              </a:rPr>
              <a:t>Input 1: Optimistic/Pessimistic</a:t>
            </a:r>
            <a:r>
              <a:rPr lang="en-US" sz="1400" b="1" kern="1200" baseline="0">
                <a:solidFill>
                  <a:sysClr val="window" lastClr="FFFFFF"/>
                </a:solidFill>
                <a:latin typeface="Calibri" panose="020F0502020204030204"/>
                <a:ea typeface="+mn-ea"/>
                <a:cs typeface="+mn-cs"/>
              </a:rPr>
              <a:t> </a:t>
            </a:r>
            <a:r>
              <a:rPr lang="en-US" sz="1400" b="1" kern="1200">
                <a:solidFill>
                  <a:sysClr val="window" lastClr="FFFFFF"/>
                </a:solidFill>
                <a:latin typeface="Calibri" panose="020F0502020204030204"/>
                <a:ea typeface="+mn-ea"/>
                <a:cs typeface="+mn-cs"/>
              </a:rPr>
              <a:t>Baseline</a:t>
            </a:r>
          </a:p>
          <a:p>
            <a:pPr marL="0" lvl="0" indent="0" algn="l" defTabSz="889000">
              <a:lnSpc>
                <a:spcPct val="90000"/>
              </a:lnSpc>
              <a:spcBef>
                <a:spcPct val="0"/>
              </a:spcBef>
              <a:spcAft>
                <a:spcPct val="35000"/>
              </a:spcAft>
              <a:buNone/>
            </a:pPr>
            <a:r>
              <a:rPr lang="en-US" sz="1400" kern="1200">
                <a:solidFill>
                  <a:sysClr val="window" lastClr="FFFFFF"/>
                </a:solidFill>
                <a:latin typeface="Calibri" panose="020F0502020204030204"/>
                <a:ea typeface="+mn-ea"/>
                <a:cs typeface="+mn-cs"/>
              </a:rPr>
              <a:t>1) Project costs and benefits </a:t>
            </a:r>
            <a:r>
              <a:rPr lang="en-US" sz="1400" i="1" kern="1200">
                <a:solidFill>
                  <a:sysClr val="window" lastClr="FFFFFF"/>
                </a:solidFill>
                <a:latin typeface="Calibri" panose="020F0502020204030204"/>
                <a:ea typeface="+mn-ea"/>
                <a:cs typeface="+mn-cs"/>
              </a:rPr>
              <a:t>without</a:t>
            </a:r>
            <a:r>
              <a:rPr lang="en-US" sz="1400" kern="1200">
                <a:solidFill>
                  <a:sysClr val="window" lastClr="FFFFFF"/>
                </a:solidFill>
                <a:latin typeface="Calibri" panose="020F0502020204030204"/>
                <a:ea typeface="+mn-ea"/>
                <a:cs typeface="+mn-cs"/>
              </a:rPr>
              <a:t> climate considerations </a:t>
            </a:r>
            <a:r>
              <a:rPr lang="en-US" sz="1400" u="sng" kern="1200">
                <a:solidFill>
                  <a:sysClr val="window" lastClr="FFFFFF"/>
                </a:solidFill>
                <a:latin typeface="Calibri" panose="020F0502020204030204"/>
                <a:ea typeface="+mn-ea"/>
                <a:cs typeface="+mn-cs"/>
              </a:rPr>
              <a:t>under optimistic and pessimistic scenarios</a:t>
            </a:r>
            <a:endParaRPr lang="en-US" sz="1400" kern="1200">
              <a:solidFill>
                <a:sysClr val="window" lastClr="FFFFFF"/>
              </a:solidFill>
              <a:latin typeface="Calibri" panose="020F0502020204030204"/>
              <a:ea typeface="+mn-ea"/>
              <a:cs typeface="+mn-cs"/>
            </a:endParaRPr>
          </a:p>
        </xdr:txBody>
      </xdr:sp>
    </xdr:grpSp>
    <xdr:clientData/>
  </xdr:twoCellAnchor>
  <xdr:twoCellAnchor>
    <xdr:from>
      <xdr:col>1</xdr:col>
      <xdr:colOff>1078512</xdr:colOff>
      <xdr:row>6</xdr:row>
      <xdr:rowOff>39675</xdr:rowOff>
    </xdr:from>
    <xdr:to>
      <xdr:col>6</xdr:col>
      <xdr:colOff>291798</xdr:colOff>
      <xdr:row>17</xdr:row>
      <xdr:rowOff>174613</xdr:rowOff>
    </xdr:to>
    <xdr:grpSp>
      <xdr:nvGrpSpPr>
        <xdr:cNvPr id="6" name="Group 5">
          <a:extLst>
            <a:ext uri="{FF2B5EF4-FFF2-40B4-BE49-F238E27FC236}">
              <a16:creationId xmlns:a16="http://schemas.microsoft.com/office/drawing/2014/main" id="{DB66E049-3B31-49F6-8316-6E64A5AA004F}"/>
            </a:ext>
          </a:extLst>
        </xdr:cNvPr>
        <xdr:cNvGrpSpPr/>
      </xdr:nvGrpSpPr>
      <xdr:grpSpPr>
        <a:xfrm>
          <a:off x="2491387" y="5333988"/>
          <a:ext cx="2935974" cy="2143125"/>
          <a:chOff x="2908339" y="510855"/>
          <a:chExt cx="3333027" cy="3112720"/>
        </a:xfrm>
      </xdr:grpSpPr>
      <xdr:sp macro="" textlink="">
        <xdr:nvSpPr>
          <xdr:cNvPr id="7" name="Rectangle: Rounded Corners 6">
            <a:extLst>
              <a:ext uri="{FF2B5EF4-FFF2-40B4-BE49-F238E27FC236}">
                <a16:creationId xmlns:a16="http://schemas.microsoft.com/office/drawing/2014/main" id="{0F1DE880-CB4B-4A3D-8494-E21893737AB0}"/>
              </a:ext>
            </a:extLst>
          </xdr:cNvPr>
          <xdr:cNvSpPr/>
        </xdr:nvSpPr>
        <xdr:spPr>
          <a:xfrm>
            <a:off x="2908339" y="510855"/>
            <a:ext cx="3333027" cy="3112720"/>
          </a:xfrm>
          <a:prstGeom prst="roundRect">
            <a:avLst/>
          </a:prstGeom>
          <a:solidFill>
            <a:srgbClr val="ED7D31">
              <a:hueOff val="-727682"/>
              <a:satOff val="-41964"/>
              <a:lumOff val="4314"/>
              <a:alphaOff val="0"/>
            </a:srgbClr>
          </a:solidFill>
          <a:ln w="12700" cap="flat" cmpd="sng" algn="ctr">
            <a:solidFill>
              <a:sysClr val="window" lastClr="FFFFFF">
                <a:hueOff val="0"/>
                <a:satOff val="0"/>
                <a:lumOff val="0"/>
                <a:alphaOff val="0"/>
              </a:sysClr>
            </a:solidFill>
            <a:prstDash val="solid"/>
            <a:miter lim="800000"/>
          </a:ln>
          <a:effectLst/>
        </xdr:spPr>
        <xdr:style>
          <a:lnRef idx="2">
            <a:scrgbClr r="0" g="0" b="0"/>
          </a:lnRef>
          <a:fillRef idx="1">
            <a:scrgbClr r="0" g="0" b="0"/>
          </a:fillRef>
          <a:effectRef idx="0">
            <a:scrgbClr r="0" g="0" b="0"/>
          </a:effectRef>
          <a:fontRef idx="minor">
            <a:schemeClr val="lt1"/>
          </a:fontRef>
        </xdr:style>
      </xdr:sp>
      <xdr:sp macro="" textlink="">
        <xdr:nvSpPr>
          <xdr:cNvPr id="8" name="Rectangle: Rounded Corners 7">
            <a:extLst>
              <a:ext uri="{FF2B5EF4-FFF2-40B4-BE49-F238E27FC236}">
                <a16:creationId xmlns:a16="http://schemas.microsoft.com/office/drawing/2014/main" id="{DD994FCF-03D9-499B-9429-FFB9B64C7D97}"/>
              </a:ext>
            </a:extLst>
          </xdr:cNvPr>
          <xdr:cNvSpPr txBox="1"/>
        </xdr:nvSpPr>
        <xdr:spPr>
          <a:xfrm>
            <a:off x="3058737" y="614261"/>
            <a:ext cx="3170272" cy="280882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76200" tIns="76200" rIns="76200" bIns="76200" numCol="1" spcCol="1270" anchor="ctr" anchorCtr="0">
            <a:noAutofit/>
          </a:bodyPr>
          <a:lstStyle/>
          <a:p>
            <a:pPr marL="0" lvl="0" indent="0" algn="l" defTabSz="889000">
              <a:lnSpc>
                <a:spcPct val="90000"/>
              </a:lnSpc>
              <a:spcBef>
                <a:spcPct val="0"/>
              </a:spcBef>
              <a:spcAft>
                <a:spcPct val="35000"/>
              </a:spcAft>
              <a:buNone/>
            </a:pPr>
            <a:r>
              <a:rPr lang="en-US" sz="1400" b="1" kern="1200">
                <a:solidFill>
                  <a:sysClr val="window" lastClr="FFFFFF"/>
                </a:solidFill>
                <a:latin typeface="Calibri" panose="020F0502020204030204"/>
                <a:ea typeface="+mn-ea"/>
                <a:cs typeface="+mn-cs"/>
              </a:rPr>
              <a:t>Input 2:</a:t>
            </a:r>
          </a:p>
          <a:p>
            <a:pPr marL="0" lvl="0" indent="0" algn="l" defTabSz="889000">
              <a:lnSpc>
                <a:spcPct val="90000"/>
              </a:lnSpc>
              <a:spcBef>
                <a:spcPct val="0"/>
              </a:spcBef>
              <a:spcAft>
                <a:spcPct val="35000"/>
              </a:spcAft>
              <a:buNone/>
            </a:pPr>
            <a:r>
              <a:rPr lang="en-US" sz="1400" b="1" kern="1200">
                <a:solidFill>
                  <a:sysClr val="window" lastClr="FFFFFF"/>
                </a:solidFill>
                <a:latin typeface="Calibri" panose="020F0502020204030204"/>
                <a:ea typeface="+mn-ea"/>
                <a:cs typeface="+mn-cs"/>
              </a:rPr>
              <a:t>Low/High Climate Impacts</a:t>
            </a:r>
          </a:p>
          <a:p>
            <a:pPr marL="0" lvl="0" indent="0" algn="l" defTabSz="889000">
              <a:lnSpc>
                <a:spcPct val="90000"/>
              </a:lnSpc>
              <a:spcBef>
                <a:spcPct val="0"/>
              </a:spcBef>
              <a:spcAft>
                <a:spcPct val="35000"/>
              </a:spcAft>
              <a:buNone/>
            </a:pPr>
            <a:r>
              <a:rPr lang="en-US" sz="1400" kern="1200">
                <a:solidFill>
                  <a:sysClr val="window" lastClr="FFFFFF"/>
                </a:solidFill>
                <a:latin typeface="Calibri" panose="020F0502020204030204"/>
                <a:ea typeface="+mn-ea"/>
                <a:cs typeface="+mn-cs"/>
              </a:rPr>
              <a:t>2a) Changes in </a:t>
            </a:r>
            <a:r>
              <a:rPr lang="en-US" sz="1400" i="1" kern="1200">
                <a:solidFill>
                  <a:sysClr val="window" lastClr="FFFFFF"/>
                </a:solidFill>
                <a:latin typeface="Calibri" panose="020F0502020204030204"/>
                <a:ea typeface="+mn-ea"/>
                <a:cs typeface="+mn-cs"/>
              </a:rPr>
              <a:t>average climate conditions</a:t>
            </a:r>
            <a:endParaRPr lang="en-US" sz="1400" i="0" kern="1200">
              <a:solidFill>
                <a:sysClr val="window" lastClr="FFFFFF"/>
              </a:solidFill>
              <a:latin typeface="Calibri" panose="020F0502020204030204"/>
              <a:ea typeface="+mn-ea"/>
              <a:cs typeface="+mn-cs"/>
            </a:endParaRPr>
          </a:p>
          <a:p>
            <a:pPr marL="0" lvl="0" indent="0" algn="l" defTabSz="889000">
              <a:lnSpc>
                <a:spcPct val="90000"/>
              </a:lnSpc>
              <a:spcBef>
                <a:spcPct val="0"/>
              </a:spcBef>
              <a:spcAft>
                <a:spcPct val="35000"/>
              </a:spcAft>
              <a:buNone/>
            </a:pPr>
            <a:r>
              <a:rPr lang="en-US" sz="1400" i="0" kern="1200">
                <a:solidFill>
                  <a:sysClr val="window" lastClr="FFFFFF"/>
                </a:solidFill>
                <a:latin typeface="Calibri" panose="020F0502020204030204"/>
                <a:ea typeface="+mn-ea"/>
                <a:cs typeface="+mn-cs"/>
              </a:rPr>
              <a:t>2b) Impacts from </a:t>
            </a:r>
            <a:r>
              <a:rPr lang="en-US" sz="1400" i="1" kern="1200">
                <a:solidFill>
                  <a:sysClr val="window" lastClr="FFFFFF"/>
                </a:solidFill>
                <a:latin typeface="Calibri" panose="020F0502020204030204"/>
                <a:ea typeface="+mn-ea"/>
                <a:cs typeface="+mn-cs"/>
              </a:rPr>
              <a:t>natural disasters, </a:t>
            </a:r>
            <a:r>
              <a:rPr lang="en-US" sz="1400" i="0" kern="1200">
                <a:solidFill>
                  <a:sysClr val="window" lastClr="FFFFFF"/>
                </a:solidFill>
                <a:latin typeface="Calibri" panose="020F0502020204030204"/>
                <a:ea typeface="+mn-ea"/>
                <a:cs typeface="+mn-cs"/>
              </a:rPr>
              <a:t>with current frequency and intensity</a:t>
            </a:r>
          </a:p>
          <a:p>
            <a:pPr marL="0" lvl="0" indent="0" algn="l" defTabSz="889000">
              <a:lnSpc>
                <a:spcPct val="90000"/>
              </a:lnSpc>
              <a:spcBef>
                <a:spcPct val="0"/>
              </a:spcBef>
              <a:spcAft>
                <a:spcPct val="35000"/>
              </a:spcAft>
              <a:buNone/>
            </a:pPr>
            <a:r>
              <a:rPr lang="en-US" sz="1400" i="0" kern="1200">
                <a:solidFill>
                  <a:sysClr val="window" lastClr="FFFFFF"/>
                </a:solidFill>
                <a:latin typeface="Calibri" panose="020F0502020204030204"/>
                <a:ea typeface="+mn-ea"/>
                <a:cs typeface="+mn-cs"/>
              </a:rPr>
              <a:t>2c) Changes in </a:t>
            </a:r>
            <a:r>
              <a:rPr lang="en-US" sz="1400" i="1" kern="1200">
                <a:solidFill>
                  <a:sysClr val="window" lastClr="FFFFFF"/>
                </a:solidFill>
                <a:latin typeface="Calibri" panose="020F0502020204030204"/>
                <a:ea typeface="+mn-ea"/>
                <a:cs typeface="+mn-cs"/>
              </a:rPr>
              <a:t>the frequency of natural disasters</a:t>
            </a:r>
            <a:endParaRPr lang="en-US" sz="1400" kern="1200">
              <a:solidFill>
                <a:sysClr val="window" lastClr="FFFFFF"/>
              </a:solidFill>
              <a:latin typeface="Calibri" panose="020F0502020204030204"/>
              <a:ea typeface="+mn-ea"/>
              <a:cs typeface="+mn-cs"/>
            </a:endParaRPr>
          </a:p>
        </xdr:txBody>
      </xdr:sp>
    </xdr:grpSp>
    <xdr:clientData/>
  </xdr:twoCellAnchor>
  <xdr:twoCellAnchor>
    <xdr:from>
      <xdr:col>6</xdr:col>
      <xdr:colOff>484981</xdr:colOff>
      <xdr:row>5</xdr:row>
      <xdr:rowOff>87300</xdr:rowOff>
    </xdr:from>
    <xdr:to>
      <xdr:col>11</xdr:col>
      <xdr:colOff>484186</xdr:colOff>
      <xdr:row>18</xdr:row>
      <xdr:rowOff>106348</xdr:rowOff>
    </xdr:to>
    <xdr:grpSp>
      <xdr:nvGrpSpPr>
        <xdr:cNvPr id="9" name="Group 8">
          <a:extLst>
            <a:ext uri="{FF2B5EF4-FFF2-40B4-BE49-F238E27FC236}">
              <a16:creationId xmlns:a16="http://schemas.microsoft.com/office/drawing/2014/main" id="{CBF6590B-C34E-455C-867A-970AA622555C}"/>
            </a:ext>
          </a:extLst>
        </xdr:cNvPr>
        <xdr:cNvGrpSpPr/>
      </xdr:nvGrpSpPr>
      <xdr:grpSpPr>
        <a:xfrm>
          <a:off x="5620544" y="5199050"/>
          <a:ext cx="3531392" cy="2392361"/>
          <a:chOff x="7166338" y="965083"/>
          <a:chExt cx="3349261" cy="2397430"/>
        </a:xfrm>
      </xdr:grpSpPr>
      <xdr:sp macro="" textlink="">
        <xdr:nvSpPr>
          <xdr:cNvPr id="10" name="Rectangle: Rounded Corners 9">
            <a:extLst>
              <a:ext uri="{FF2B5EF4-FFF2-40B4-BE49-F238E27FC236}">
                <a16:creationId xmlns:a16="http://schemas.microsoft.com/office/drawing/2014/main" id="{F9F72C78-2F65-488A-838D-2B4B6AFFFE4D}"/>
              </a:ext>
            </a:extLst>
          </xdr:cNvPr>
          <xdr:cNvSpPr/>
        </xdr:nvSpPr>
        <xdr:spPr>
          <a:xfrm>
            <a:off x="7166338" y="965083"/>
            <a:ext cx="3349261" cy="2397430"/>
          </a:xfrm>
          <a:prstGeom prst="roundRect">
            <a:avLst/>
          </a:prstGeom>
          <a:solidFill>
            <a:srgbClr val="ED7D31">
              <a:hueOff val="-1455363"/>
              <a:satOff val="-83928"/>
              <a:lumOff val="8628"/>
              <a:alphaOff val="0"/>
            </a:srgbClr>
          </a:solidFill>
          <a:ln w="12700" cap="flat" cmpd="sng" algn="ctr">
            <a:solidFill>
              <a:sysClr val="window" lastClr="FFFFFF">
                <a:hueOff val="0"/>
                <a:satOff val="0"/>
                <a:lumOff val="0"/>
                <a:alphaOff val="0"/>
              </a:sysClr>
            </a:solidFill>
            <a:prstDash val="solid"/>
            <a:miter lim="800000"/>
          </a:ln>
          <a:effectLst/>
        </xdr:spPr>
        <xdr:style>
          <a:lnRef idx="2">
            <a:scrgbClr r="0" g="0" b="0"/>
          </a:lnRef>
          <a:fillRef idx="1">
            <a:scrgbClr r="0" g="0" b="0"/>
          </a:fillRef>
          <a:effectRef idx="0">
            <a:scrgbClr r="0" g="0" b="0"/>
          </a:effectRef>
          <a:fontRef idx="minor">
            <a:schemeClr val="lt1"/>
          </a:fontRef>
        </xdr:style>
      </xdr:sp>
      <xdr:sp macro="" textlink="">
        <xdr:nvSpPr>
          <xdr:cNvPr id="11" name="Rectangle: Rounded Corners 9">
            <a:extLst>
              <a:ext uri="{FF2B5EF4-FFF2-40B4-BE49-F238E27FC236}">
                <a16:creationId xmlns:a16="http://schemas.microsoft.com/office/drawing/2014/main" id="{62A7BAB2-006B-4C4C-8DDC-D59106A69FC9}"/>
              </a:ext>
            </a:extLst>
          </xdr:cNvPr>
          <xdr:cNvSpPr txBox="1"/>
        </xdr:nvSpPr>
        <xdr:spPr>
          <a:xfrm>
            <a:off x="7283371" y="1082116"/>
            <a:ext cx="3115195" cy="2163364"/>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76200" tIns="76200" rIns="76200" bIns="76200" numCol="1" spcCol="1270" anchor="ctr" anchorCtr="0">
            <a:noAutofit/>
          </a:bodyPr>
          <a:lstStyle/>
          <a:p>
            <a:pPr marL="0" lvl="0" indent="0" algn="l" defTabSz="889000">
              <a:lnSpc>
                <a:spcPct val="90000"/>
              </a:lnSpc>
              <a:spcBef>
                <a:spcPct val="0"/>
              </a:spcBef>
              <a:spcAft>
                <a:spcPct val="35000"/>
              </a:spcAft>
              <a:buNone/>
            </a:pPr>
            <a:r>
              <a:rPr lang="en-US" sz="1400" b="1" kern="1200">
                <a:solidFill>
                  <a:sysClr val="window" lastClr="FFFFFF"/>
                </a:solidFill>
                <a:latin typeface="Calibri" panose="020F0502020204030204"/>
                <a:ea typeface="+mn-ea"/>
                <a:cs typeface="+mn-cs"/>
              </a:rPr>
              <a:t>Output/Results</a:t>
            </a:r>
          </a:p>
          <a:p>
            <a:pPr marL="285750" lvl="0" indent="-285750" algn="l" defTabSz="889000">
              <a:lnSpc>
                <a:spcPct val="90000"/>
              </a:lnSpc>
              <a:spcBef>
                <a:spcPct val="0"/>
              </a:spcBef>
              <a:spcAft>
                <a:spcPct val="35000"/>
              </a:spcAft>
              <a:buFont typeface="Arial" panose="020B0604020202020204" pitchFamily="34" charset="0"/>
              <a:buChar char="•"/>
            </a:pPr>
            <a:r>
              <a:rPr lang="en-US" sz="1400" kern="1200">
                <a:solidFill>
                  <a:sysClr val="window" lastClr="FFFFFF"/>
                </a:solidFill>
                <a:latin typeface="Calibri" panose="020F0502020204030204"/>
                <a:ea typeface="+mn-ea"/>
                <a:cs typeface="+mn-cs"/>
              </a:rPr>
              <a:t>NPV and BCRs</a:t>
            </a:r>
            <a:r>
              <a:rPr lang="en-US" sz="1400" kern="1200" baseline="0">
                <a:solidFill>
                  <a:sysClr val="window" lastClr="FFFFFF"/>
                </a:solidFill>
                <a:latin typeface="Calibri" panose="020F0502020204030204"/>
                <a:ea typeface="+mn-ea"/>
                <a:cs typeface="+mn-cs"/>
              </a:rPr>
              <a:t> that reflect combinations of the four scenarios (optimistic/pessimistic baseline and low/high climate and disaster risk)</a:t>
            </a:r>
          </a:p>
          <a:p>
            <a:pPr marL="285750" lvl="0" indent="-285750" algn="l" defTabSz="889000">
              <a:lnSpc>
                <a:spcPct val="90000"/>
              </a:lnSpc>
              <a:spcBef>
                <a:spcPct val="0"/>
              </a:spcBef>
              <a:spcAft>
                <a:spcPct val="35000"/>
              </a:spcAft>
              <a:buFont typeface="Arial" panose="020B0604020202020204" pitchFamily="34" charset="0"/>
              <a:buChar char="•"/>
            </a:pPr>
            <a:r>
              <a:rPr lang="en-US" sz="1400" kern="1200">
                <a:solidFill>
                  <a:sysClr val="window" lastClr="FFFFFF"/>
                </a:solidFill>
                <a:latin typeface="Calibri" panose="020F0502020204030204"/>
                <a:ea typeface="+mn-ea"/>
                <a:cs typeface="+mn-cs"/>
              </a:rPr>
              <a:t>Sensitivity analysis, role of discount</a:t>
            </a:r>
            <a:r>
              <a:rPr lang="en-US" sz="1400" kern="1200" baseline="0">
                <a:solidFill>
                  <a:sysClr val="window" lastClr="FFFFFF"/>
                </a:solidFill>
                <a:latin typeface="Calibri" panose="020F0502020204030204"/>
                <a:ea typeface="+mn-ea"/>
                <a:cs typeface="+mn-cs"/>
              </a:rPr>
              <a:t> rate, gradient charts</a:t>
            </a:r>
            <a:r>
              <a:rPr lang="en-US" sz="1400" kern="1200">
                <a:solidFill>
                  <a:sysClr val="window" lastClr="FFFFFF"/>
                </a:solidFill>
                <a:latin typeface="Calibri" panose="020F0502020204030204"/>
                <a:ea typeface="+mn-ea"/>
                <a:cs typeface="+mn-cs"/>
              </a:rPr>
              <a:t> </a:t>
            </a:r>
          </a:p>
          <a:p>
            <a:pPr marL="285750" lvl="0" indent="-285750" algn="l" defTabSz="889000">
              <a:lnSpc>
                <a:spcPct val="90000"/>
              </a:lnSpc>
              <a:spcBef>
                <a:spcPct val="0"/>
              </a:spcBef>
              <a:spcAft>
                <a:spcPct val="35000"/>
              </a:spcAft>
              <a:buFont typeface="Arial" panose="020B0604020202020204" pitchFamily="34" charset="0"/>
              <a:buChar char="•"/>
            </a:pPr>
            <a:r>
              <a:rPr lang="en-US" sz="1400" kern="1200">
                <a:solidFill>
                  <a:sysClr val="window" lastClr="FFFFFF"/>
                </a:solidFill>
                <a:latin typeface="Calibri" panose="020F0502020204030204"/>
                <a:ea typeface="+mn-ea"/>
                <a:cs typeface="+mn-cs"/>
              </a:rPr>
              <a:t>Understanding of risks and possible failure scenarios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276680</xdr:colOff>
      <xdr:row>20</xdr:row>
      <xdr:rowOff>40141</xdr:rowOff>
    </xdr:from>
    <xdr:to>
      <xdr:col>5</xdr:col>
      <xdr:colOff>285750</xdr:colOff>
      <xdr:row>28</xdr:row>
      <xdr:rowOff>39688</xdr:rowOff>
    </xdr:to>
    <xdr:cxnSp macro="">
      <xdr:nvCxnSpPr>
        <xdr:cNvPr id="2" name="Straight Arrow Connector 1">
          <a:extLst>
            <a:ext uri="{FF2B5EF4-FFF2-40B4-BE49-F238E27FC236}">
              <a16:creationId xmlns:a16="http://schemas.microsoft.com/office/drawing/2014/main" id="{271A3387-10A1-4B85-BC87-1828157F7913}"/>
            </a:ext>
          </a:extLst>
        </xdr:cNvPr>
        <xdr:cNvCxnSpPr/>
      </xdr:nvCxnSpPr>
      <xdr:spPr>
        <a:xfrm>
          <a:off x="5832930" y="5443991"/>
          <a:ext cx="9070" cy="1472747"/>
        </a:xfrm>
        <a:prstGeom prst="straightConnector1">
          <a:avLst/>
        </a:prstGeom>
        <a:ln w="12700">
          <a:solidFill>
            <a:srgbClr val="0070C0"/>
          </a:solidFill>
          <a:tailEnd type="triangle"/>
        </a:ln>
      </xdr:spPr>
      <xdr:style>
        <a:lnRef idx="2">
          <a:schemeClr val="dk1"/>
        </a:lnRef>
        <a:fillRef idx="1">
          <a:schemeClr val="lt1"/>
        </a:fillRef>
        <a:effectRef idx="0">
          <a:schemeClr val="dk1"/>
        </a:effectRef>
        <a:fontRef idx="minor">
          <a:schemeClr val="dk1"/>
        </a:fontRef>
      </xdr:style>
    </xdr:cxnSp>
    <xdr:clientData/>
  </xdr:twoCellAnchor>
  <xdr:oneCellAnchor>
    <xdr:from>
      <xdr:col>9</xdr:col>
      <xdr:colOff>21221</xdr:colOff>
      <xdr:row>1</xdr:row>
      <xdr:rowOff>25400</xdr:rowOff>
    </xdr:from>
    <xdr:ext cx="10788615" cy="6413499"/>
    <xdr:pic>
      <xdr:nvPicPr>
        <xdr:cNvPr id="3" name="Picture 2">
          <a:extLst>
            <a:ext uri="{FF2B5EF4-FFF2-40B4-BE49-F238E27FC236}">
              <a16:creationId xmlns:a16="http://schemas.microsoft.com/office/drawing/2014/main" id="{9A148EA1-0432-4564-8C69-8F7C852CA2D6}"/>
            </a:ext>
          </a:extLst>
        </xdr:cNvPr>
        <xdr:cNvPicPr>
          <a:picLocks noChangeAspect="1"/>
        </xdr:cNvPicPr>
      </xdr:nvPicPr>
      <xdr:blipFill>
        <a:blip xmlns:r="http://schemas.openxmlformats.org/officeDocument/2006/relationships" r:embed="rId1"/>
        <a:stretch>
          <a:fillRect/>
        </a:stretch>
      </xdr:blipFill>
      <xdr:spPr>
        <a:xfrm>
          <a:off x="8682621" y="209550"/>
          <a:ext cx="10788615" cy="6413499"/>
        </a:xfrm>
        <a:prstGeom prst="rect">
          <a:avLst/>
        </a:prstGeom>
        <a:noFill/>
        <a:ln>
          <a:solidFill>
            <a:sysClr val="windowText" lastClr="000000"/>
          </a:solidFill>
        </a:ln>
      </xdr:spPr>
      <xdr:style>
        <a:lnRef idx="2">
          <a:schemeClr val="dk1"/>
        </a:lnRef>
        <a:fillRef idx="1">
          <a:schemeClr val="lt1"/>
        </a:fillRef>
        <a:effectRef idx="0">
          <a:schemeClr val="dk1"/>
        </a:effectRef>
        <a:fontRef idx="minor">
          <a:schemeClr val="dk1"/>
        </a:fontRef>
      </xdr:style>
    </xdr:pic>
    <xdr:clientData/>
  </xdr:oneCellAnchor>
  <xdr:twoCellAnchor>
    <xdr:from>
      <xdr:col>3</xdr:col>
      <xdr:colOff>847725</xdr:colOff>
      <xdr:row>12</xdr:row>
      <xdr:rowOff>170090</xdr:rowOff>
    </xdr:from>
    <xdr:to>
      <xdr:col>3</xdr:col>
      <xdr:colOff>1288143</xdr:colOff>
      <xdr:row>15</xdr:row>
      <xdr:rowOff>142875</xdr:rowOff>
    </xdr:to>
    <xdr:cxnSp macro="">
      <xdr:nvCxnSpPr>
        <xdr:cNvPr id="4" name="Straight Arrow Connector 3">
          <a:extLst>
            <a:ext uri="{FF2B5EF4-FFF2-40B4-BE49-F238E27FC236}">
              <a16:creationId xmlns:a16="http://schemas.microsoft.com/office/drawing/2014/main" id="{1D4943B2-6A32-4637-BE04-5B5968AB9CC2}"/>
            </a:ext>
          </a:extLst>
        </xdr:cNvPr>
        <xdr:cNvCxnSpPr/>
      </xdr:nvCxnSpPr>
      <xdr:spPr>
        <a:xfrm>
          <a:off x="3629025" y="4100740"/>
          <a:ext cx="440418" cy="525235"/>
        </a:xfrm>
        <a:prstGeom prst="straightConnector1">
          <a:avLst/>
        </a:prstGeom>
        <a:ln w="12700">
          <a:solidFill>
            <a:srgbClr val="0070C0"/>
          </a:solidFill>
          <a:tailEnd type="triangle"/>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650875</xdr:colOff>
      <xdr:row>12</xdr:row>
      <xdr:rowOff>96158</xdr:rowOff>
    </xdr:from>
    <xdr:to>
      <xdr:col>5</xdr:col>
      <xdr:colOff>1175660</xdr:colOff>
      <xdr:row>15</xdr:row>
      <xdr:rowOff>158750</xdr:rowOff>
    </xdr:to>
    <xdr:cxnSp macro="">
      <xdr:nvCxnSpPr>
        <xdr:cNvPr id="5" name="Straight Arrow Connector 4">
          <a:extLst>
            <a:ext uri="{FF2B5EF4-FFF2-40B4-BE49-F238E27FC236}">
              <a16:creationId xmlns:a16="http://schemas.microsoft.com/office/drawing/2014/main" id="{9679ED57-C833-4B97-A684-B0FF3FCB09D9}"/>
            </a:ext>
          </a:extLst>
        </xdr:cNvPr>
        <xdr:cNvCxnSpPr/>
      </xdr:nvCxnSpPr>
      <xdr:spPr>
        <a:xfrm flipH="1">
          <a:off x="6207125" y="4026808"/>
          <a:ext cx="524785" cy="615042"/>
        </a:xfrm>
        <a:prstGeom prst="straightConnector1">
          <a:avLst/>
        </a:prstGeom>
        <a:ln w="12700">
          <a:solidFill>
            <a:srgbClr val="0070C0"/>
          </a:solidFill>
          <a:tailEnd type="triangle"/>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1539875</xdr:colOff>
      <xdr:row>20</xdr:row>
      <xdr:rowOff>38554</xdr:rowOff>
    </xdr:from>
    <xdr:to>
      <xdr:col>3</xdr:col>
      <xdr:colOff>1545093</xdr:colOff>
      <xdr:row>28</xdr:row>
      <xdr:rowOff>39688</xdr:rowOff>
    </xdr:to>
    <xdr:cxnSp macro="">
      <xdr:nvCxnSpPr>
        <xdr:cNvPr id="6" name="Straight Arrow Connector 5">
          <a:extLst>
            <a:ext uri="{FF2B5EF4-FFF2-40B4-BE49-F238E27FC236}">
              <a16:creationId xmlns:a16="http://schemas.microsoft.com/office/drawing/2014/main" id="{E4D0C6AC-7B96-4125-80FC-86949A332D86}"/>
            </a:ext>
          </a:extLst>
        </xdr:cNvPr>
        <xdr:cNvCxnSpPr/>
      </xdr:nvCxnSpPr>
      <xdr:spPr>
        <a:xfrm flipH="1">
          <a:off x="4321175" y="5442404"/>
          <a:ext cx="5218" cy="1474334"/>
        </a:xfrm>
        <a:prstGeom prst="straightConnector1">
          <a:avLst/>
        </a:prstGeom>
        <a:ln w="12700">
          <a:solidFill>
            <a:srgbClr val="0070C0"/>
          </a:solidFill>
          <a:tailEnd type="triangle"/>
        </a:ln>
      </xdr:spPr>
      <xdr:style>
        <a:lnRef idx="2">
          <a:schemeClr val="dk1"/>
        </a:lnRef>
        <a:fillRef idx="1">
          <a:schemeClr val="lt1"/>
        </a:fillRef>
        <a:effectRef idx="0">
          <a:schemeClr val="dk1"/>
        </a:effectRef>
        <a:fontRef idx="minor">
          <a:schemeClr val="dk1"/>
        </a:fontRef>
      </xdr:style>
    </xdr:cxnSp>
    <xdr:clientData/>
  </xdr:twoCellAnchor>
  <xdr:twoCellAnchor>
    <xdr:from>
      <xdr:col>4</xdr:col>
      <xdr:colOff>68943</xdr:colOff>
      <xdr:row>4</xdr:row>
      <xdr:rowOff>644978</xdr:rowOff>
    </xdr:from>
    <xdr:to>
      <xdr:col>5</xdr:col>
      <xdr:colOff>1193800</xdr:colOff>
      <xdr:row>6</xdr:row>
      <xdr:rowOff>215900</xdr:rowOff>
    </xdr:to>
    <xdr:cxnSp macro="">
      <xdr:nvCxnSpPr>
        <xdr:cNvPr id="7" name="Straight Arrow Connector 6">
          <a:extLst>
            <a:ext uri="{FF2B5EF4-FFF2-40B4-BE49-F238E27FC236}">
              <a16:creationId xmlns:a16="http://schemas.microsoft.com/office/drawing/2014/main" id="{B19E90CD-293E-474C-A3A5-3267F51FC0A1}"/>
            </a:ext>
          </a:extLst>
        </xdr:cNvPr>
        <xdr:cNvCxnSpPr/>
      </xdr:nvCxnSpPr>
      <xdr:spPr>
        <a:xfrm>
          <a:off x="4405993" y="1610178"/>
          <a:ext cx="2344057" cy="859972"/>
        </a:xfrm>
        <a:prstGeom prst="straightConnector1">
          <a:avLst/>
        </a:prstGeom>
        <a:ln w="12700">
          <a:solidFill>
            <a:srgbClr val="0070C0"/>
          </a:solidFill>
          <a:tailEnd type="triangle"/>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1092200</xdr:colOff>
      <xdr:row>4</xdr:row>
      <xdr:rowOff>635000</xdr:rowOff>
    </xdr:from>
    <xdr:to>
      <xdr:col>5</xdr:col>
      <xdr:colOff>544287</xdr:colOff>
      <xdr:row>6</xdr:row>
      <xdr:rowOff>203200</xdr:rowOff>
    </xdr:to>
    <xdr:cxnSp macro="">
      <xdr:nvCxnSpPr>
        <xdr:cNvPr id="8" name="Straight Arrow Connector 7">
          <a:extLst>
            <a:ext uri="{FF2B5EF4-FFF2-40B4-BE49-F238E27FC236}">
              <a16:creationId xmlns:a16="http://schemas.microsoft.com/office/drawing/2014/main" id="{17AC6644-9EF3-4985-A3B1-D454471D9575}"/>
            </a:ext>
          </a:extLst>
        </xdr:cNvPr>
        <xdr:cNvCxnSpPr/>
      </xdr:nvCxnSpPr>
      <xdr:spPr>
        <a:xfrm flipH="1">
          <a:off x="3873500" y="1600200"/>
          <a:ext cx="2227037" cy="857250"/>
        </a:xfrm>
        <a:prstGeom prst="straightConnector1">
          <a:avLst/>
        </a:prstGeom>
        <a:ln w="12700">
          <a:solidFill>
            <a:srgbClr val="0070C0"/>
          </a:solidFill>
          <a:tailEnd type="triangle"/>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292100</xdr:colOff>
      <xdr:row>3</xdr:row>
      <xdr:rowOff>12700</xdr:rowOff>
    </xdr:from>
    <xdr:to>
      <xdr:col>8</xdr:col>
      <xdr:colOff>0</xdr:colOff>
      <xdr:row>5</xdr:row>
      <xdr:rowOff>11793</xdr:rowOff>
    </xdr:to>
    <xdr:sp macro="" textlink="">
      <xdr:nvSpPr>
        <xdr:cNvPr id="9" name="Rectangle: Rounded Corners 8">
          <a:extLst>
            <a:ext uri="{FF2B5EF4-FFF2-40B4-BE49-F238E27FC236}">
              <a16:creationId xmlns:a16="http://schemas.microsoft.com/office/drawing/2014/main" id="{416AF3C0-ACE8-496A-A031-B916A08DDE88}"/>
            </a:ext>
          </a:extLst>
        </xdr:cNvPr>
        <xdr:cNvSpPr/>
      </xdr:nvSpPr>
      <xdr:spPr>
        <a:xfrm>
          <a:off x="5848350" y="793750"/>
          <a:ext cx="2197100" cy="919843"/>
        </a:xfrm>
        <a:prstGeom prst="roundRect">
          <a:avLst/>
        </a:prstGeom>
        <a:solidFill>
          <a:schemeClr val="accent6">
            <a:lumMod val="40000"/>
            <a:lumOff val="6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400" b="1">
              <a:solidFill>
                <a:sysClr val="windowText" lastClr="000000"/>
              </a:solidFill>
            </a:rPr>
            <a:t>Climate Impacts </a:t>
          </a:r>
          <a:r>
            <a:rPr lang="en-US" sz="1400">
              <a:solidFill>
                <a:sysClr val="windowText" lastClr="000000"/>
              </a:solidFill>
            </a:rPr>
            <a:t>(average climate conditions and disasters)</a:t>
          </a:r>
        </a:p>
      </xdr:txBody>
    </xdr:sp>
    <xdr:clientData/>
  </xdr:twoCellAnchor>
  <xdr:twoCellAnchor>
    <xdr:from>
      <xdr:col>3</xdr:col>
      <xdr:colOff>1046616</xdr:colOff>
      <xdr:row>28</xdr:row>
      <xdr:rowOff>39687</xdr:rowOff>
    </xdr:from>
    <xdr:to>
      <xdr:col>5</xdr:col>
      <xdr:colOff>912813</xdr:colOff>
      <xdr:row>31</xdr:row>
      <xdr:rowOff>87313</xdr:rowOff>
    </xdr:to>
    <xdr:sp macro="" textlink="">
      <xdr:nvSpPr>
        <xdr:cNvPr id="10" name="Rectangle: Rounded Corners 9">
          <a:extLst>
            <a:ext uri="{FF2B5EF4-FFF2-40B4-BE49-F238E27FC236}">
              <a16:creationId xmlns:a16="http://schemas.microsoft.com/office/drawing/2014/main" id="{966F0DB0-3778-44D0-BC4E-38BC2D7189DE}"/>
            </a:ext>
          </a:extLst>
        </xdr:cNvPr>
        <xdr:cNvSpPr/>
      </xdr:nvSpPr>
      <xdr:spPr>
        <a:xfrm>
          <a:off x="3827916" y="6916737"/>
          <a:ext cx="2641147" cy="600076"/>
        </a:xfrm>
        <a:prstGeom prst="roundRect">
          <a:avLst/>
        </a:prstGeom>
        <a:solidFill>
          <a:schemeClr val="tx2">
            <a:lumMod val="60000"/>
            <a:lumOff val="4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400" b="1">
              <a:solidFill>
                <a:sysClr val="windowText" lastClr="000000"/>
              </a:solidFill>
            </a:rPr>
            <a:t>Parameters_Results </a:t>
          </a:r>
          <a:r>
            <a:rPr lang="en-US" sz="1400" b="0">
              <a:solidFill>
                <a:sysClr val="windowText" lastClr="000000"/>
              </a:solidFill>
            </a:rPr>
            <a:t>(results</a:t>
          </a:r>
          <a:r>
            <a:rPr lang="en-US" sz="1400" b="0" baseline="0">
              <a:solidFill>
                <a:sysClr val="windowText" lastClr="000000"/>
              </a:solidFill>
            </a:rPr>
            <a:t> based on expected flows)</a:t>
          </a:r>
          <a:r>
            <a:rPr lang="en-US" sz="1400" b="1" baseline="0">
              <a:solidFill>
                <a:sysClr val="windowText" lastClr="000000"/>
              </a:solidFill>
            </a:rPr>
            <a:t> </a:t>
          </a:r>
          <a:endParaRPr lang="en-US" sz="1400" b="1">
            <a:solidFill>
              <a:sysClr val="windowText" lastClr="000000"/>
            </a:solidFill>
          </a:endParaRPr>
        </a:p>
      </xdr:txBody>
    </xdr:sp>
    <xdr:clientData/>
  </xdr:twoCellAnchor>
  <xdr:twoCellAnchor>
    <xdr:from>
      <xdr:col>3</xdr:col>
      <xdr:colOff>877661</xdr:colOff>
      <xdr:row>16</xdr:row>
      <xdr:rowOff>2724</xdr:rowOff>
    </xdr:from>
    <xdr:to>
      <xdr:col>5</xdr:col>
      <xdr:colOff>1047749</xdr:colOff>
      <xdr:row>20</xdr:row>
      <xdr:rowOff>31750</xdr:rowOff>
    </xdr:to>
    <xdr:sp macro="" textlink="">
      <xdr:nvSpPr>
        <xdr:cNvPr id="11" name="Rectangle: Rounded Corners 10">
          <a:extLst>
            <a:ext uri="{FF2B5EF4-FFF2-40B4-BE49-F238E27FC236}">
              <a16:creationId xmlns:a16="http://schemas.microsoft.com/office/drawing/2014/main" id="{819650E0-C86A-4F57-B834-594D41F2D1E8}"/>
            </a:ext>
          </a:extLst>
        </xdr:cNvPr>
        <xdr:cNvSpPr/>
      </xdr:nvSpPr>
      <xdr:spPr>
        <a:xfrm>
          <a:off x="3658961" y="4669974"/>
          <a:ext cx="2945038" cy="765626"/>
        </a:xfrm>
        <a:prstGeom prst="roundRect">
          <a:avLst/>
        </a:prstGeom>
        <a:solidFill>
          <a:schemeClr val="accent2">
            <a:lumMod val="60000"/>
            <a:lumOff val="4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400" b="1">
              <a:solidFill>
                <a:sysClr val="windowText" lastClr="000000"/>
              </a:solidFill>
            </a:rPr>
            <a:t>Expected flows </a:t>
          </a:r>
          <a:r>
            <a:rPr lang="en-US" sz="1400" b="0">
              <a:solidFill>
                <a:sysClr val="windowText" lastClr="000000"/>
              </a:solidFill>
            </a:rPr>
            <a:t>(calculations</a:t>
          </a:r>
          <a:r>
            <a:rPr lang="en-US" sz="1400" b="0" baseline="0">
              <a:solidFill>
                <a:sysClr val="windowText" lastClr="000000"/>
              </a:solidFill>
            </a:rPr>
            <a:t> from extrapolation sheets combined) </a:t>
          </a:r>
          <a:endParaRPr lang="en-US" sz="1400" b="1">
            <a:solidFill>
              <a:sysClr val="windowText" lastClr="000000"/>
            </a:solidFill>
          </a:endParaRPr>
        </a:p>
      </xdr:txBody>
    </xdr:sp>
    <xdr:clientData/>
  </xdr:twoCellAnchor>
  <xdr:twoCellAnchor>
    <xdr:from>
      <xdr:col>4</xdr:col>
      <xdr:colOff>1187448</xdr:colOff>
      <xdr:row>6</xdr:row>
      <xdr:rowOff>342899</xdr:rowOff>
    </xdr:from>
    <xdr:to>
      <xdr:col>7</xdr:col>
      <xdr:colOff>603250</xdr:colOff>
      <xdr:row>12</xdr:row>
      <xdr:rowOff>158749</xdr:rowOff>
    </xdr:to>
    <xdr:sp macro="" textlink="">
      <xdr:nvSpPr>
        <xdr:cNvPr id="12" name="Rectangle: Rounded Corners 11">
          <a:extLst>
            <a:ext uri="{FF2B5EF4-FFF2-40B4-BE49-F238E27FC236}">
              <a16:creationId xmlns:a16="http://schemas.microsoft.com/office/drawing/2014/main" id="{1EA06232-9270-455E-BE14-E568D1568073}"/>
            </a:ext>
          </a:extLst>
        </xdr:cNvPr>
        <xdr:cNvSpPr/>
      </xdr:nvSpPr>
      <xdr:spPr>
        <a:xfrm>
          <a:off x="5524498" y="2597149"/>
          <a:ext cx="2508252" cy="1492250"/>
        </a:xfrm>
        <a:prstGeom prst="roundRect">
          <a:avLst/>
        </a:prstGeom>
        <a:solidFill>
          <a:schemeClr val="accent2">
            <a:lumMod val="60000"/>
            <a:lumOff val="4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400" b="1">
              <a:solidFill>
                <a:sysClr val="windowText" lastClr="000000"/>
              </a:solidFill>
            </a:rPr>
            <a:t>Extrapolation disasters </a:t>
          </a:r>
          <a:r>
            <a:rPr lang="en-US" sz="1200">
              <a:solidFill>
                <a:schemeClr val="dk1"/>
              </a:solidFill>
              <a:effectLst/>
              <a:latin typeface="+mn-lt"/>
              <a:ea typeface="+mn-ea"/>
              <a:cs typeface="+mn-cs"/>
            </a:rPr>
            <a:t>(calculations on impacts from disasters and</a:t>
          </a:r>
          <a:r>
            <a:rPr lang="en-US" sz="1200" baseline="0">
              <a:solidFill>
                <a:schemeClr val="dk1"/>
              </a:solidFill>
              <a:effectLst/>
              <a:latin typeface="+mn-lt"/>
              <a:ea typeface="+mn-ea"/>
              <a:cs typeface="+mn-cs"/>
            </a:rPr>
            <a:t> change in disaster</a:t>
          </a:r>
          <a:r>
            <a:rPr lang="en-US" sz="1200">
              <a:solidFill>
                <a:schemeClr val="dk1"/>
              </a:solidFill>
              <a:effectLst/>
              <a:latin typeface="+mn-lt"/>
              <a:ea typeface="+mn-ea"/>
              <a:cs typeface="+mn-cs"/>
            </a:rPr>
            <a:t> frequency based on on a linear interpolation and parameter</a:t>
          </a:r>
          <a:r>
            <a:rPr lang="en-US" sz="1200" baseline="0">
              <a:solidFill>
                <a:schemeClr val="dk1"/>
              </a:solidFill>
              <a:effectLst/>
              <a:latin typeface="+mn-lt"/>
              <a:ea typeface="+mn-ea"/>
              <a:cs typeface="+mn-cs"/>
            </a:rPr>
            <a:t> inputs</a:t>
          </a:r>
          <a:r>
            <a:rPr lang="en-US" sz="1200">
              <a:solidFill>
                <a:schemeClr val="dk1"/>
              </a:solidFill>
              <a:effectLst/>
              <a:latin typeface="+mn-lt"/>
              <a:ea typeface="+mn-ea"/>
              <a:cs typeface="+mn-cs"/>
            </a:rPr>
            <a:t>) </a:t>
          </a:r>
          <a:endParaRPr lang="en-US" sz="1200" b="1">
            <a:solidFill>
              <a:sysClr val="windowText" lastClr="000000"/>
            </a:solidFill>
          </a:endParaRPr>
        </a:p>
      </xdr:txBody>
    </xdr:sp>
    <xdr:clientData/>
  </xdr:twoCellAnchor>
  <xdr:twoCellAnchor>
    <xdr:from>
      <xdr:col>2</xdr:col>
      <xdr:colOff>269421</xdr:colOff>
      <xdr:row>6</xdr:row>
      <xdr:rowOff>329292</xdr:rowOff>
    </xdr:from>
    <xdr:to>
      <xdr:col>4</xdr:col>
      <xdr:colOff>666750</xdr:colOff>
      <xdr:row>12</xdr:row>
      <xdr:rowOff>174624</xdr:rowOff>
    </xdr:to>
    <xdr:sp macro="" textlink="">
      <xdr:nvSpPr>
        <xdr:cNvPr id="13" name="Rectangle: Rounded Corners 12">
          <a:extLst>
            <a:ext uri="{FF2B5EF4-FFF2-40B4-BE49-F238E27FC236}">
              <a16:creationId xmlns:a16="http://schemas.microsoft.com/office/drawing/2014/main" id="{D155C48D-8510-4EB8-89D5-D1072C12FA70}"/>
            </a:ext>
          </a:extLst>
        </xdr:cNvPr>
        <xdr:cNvSpPr/>
      </xdr:nvSpPr>
      <xdr:spPr>
        <a:xfrm>
          <a:off x="2434771" y="2583542"/>
          <a:ext cx="2569029" cy="1521732"/>
        </a:xfrm>
        <a:prstGeom prst="roundRect">
          <a:avLst/>
        </a:prstGeom>
        <a:solidFill>
          <a:schemeClr val="accent2">
            <a:lumMod val="60000"/>
            <a:lumOff val="4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400" b="1">
              <a:solidFill>
                <a:sysClr val="windowText" lastClr="000000"/>
              </a:solidFill>
            </a:rPr>
            <a:t>Extrapolation average conditions</a:t>
          </a:r>
          <a:r>
            <a:rPr lang="en-US" sz="1400">
              <a:solidFill>
                <a:sysClr val="windowText" lastClr="000000"/>
              </a:solidFill>
            </a:rPr>
            <a:t> </a:t>
          </a:r>
          <a:r>
            <a:rPr lang="en-US" sz="1200">
              <a:solidFill>
                <a:sysClr val="windowText" lastClr="000000"/>
              </a:solidFill>
            </a:rPr>
            <a:t>(calculations on impacts from changing average climate conditons based </a:t>
          </a:r>
          <a:r>
            <a:rPr lang="en-US" sz="1200">
              <a:solidFill>
                <a:schemeClr val="dk1"/>
              </a:solidFill>
              <a:effectLst/>
              <a:latin typeface="+mn-lt"/>
              <a:ea typeface="+mn-ea"/>
              <a:cs typeface="+mn-cs"/>
            </a:rPr>
            <a:t>on a linear interpolation and parameter</a:t>
          </a:r>
          <a:r>
            <a:rPr lang="en-US" sz="1200" baseline="0">
              <a:solidFill>
                <a:schemeClr val="dk1"/>
              </a:solidFill>
              <a:effectLst/>
              <a:latin typeface="+mn-lt"/>
              <a:ea typeface="+mn-ea"/>
              <a:cs typeface="+mn-cs"/>
            </a:rPr>
            <a:t> inputs</a:t>
          </a:r>
          <a:r>
            <a:rPr lang="en-US" sz="1200">
              <a:solidFill>
                <a:schemeClr val="dk1"/>
              </a:solidFill>
              <a:effectLst/>
              <a:latin typeface="+mn-lt"/>
              <a:ea typeface="+mn-ea"/>
              <a:cs typeface="+mn-cs"/>
            </a:rPr>
            <a:t>) </a:t>
          </a:r>
          <a:endParaRPr lang="en-US" sz="1200">
            <a:solidFill>
              <a:sysClr val="windowText" lastClr="000000"/>
            </a:solidFill>
          </a:endParaRPr>
        </a:p>
      </xdr:txBody>
    </xdr:sp>
    <xdr:clientData/>
  </xdr:twoCellAnchor>
  <xdr:twoCellAnchor>
    <xdr:from>
      <xdr:col>2</xdr:col>
      <xdr:colOff>328386</xdr:colOff>
      <xdr:row>3</xdr:row>
      <xdr:rowOff>0</xdr:rowOff>
    </xdr:from>
    <xdr:to>
      <xdr:col>4</xdr:col>
      <xdr:colOff>279400</xdr:colOff>
      <xdr:row>4</xdr:row>
      <xdr:rowOff>723900</xdr:rowOff>
    </xdr:to>
    <xdr:sp macro="" textlink="">
      <xdr:nvSpPr>
        <xdr:cNvPr id="14" name="Rectangle: Rounded Corners 13">
          <a:extLst>
            <a:ext uri="{FF2B5EF4-FFF2-40B4-BE49-F238E27FC236}">
              <a16:creationId xmlns:a16="http://schemas.microsoft.com/office/drawing/2014/main" id="{2C791ACE-B3DC-4BC3-A134-2486CDD0F347}"/>
            </a:ext>
          </a:extLst>
        </xdr:cNvPr>
        <xdr:cNvSpPr/>
      </xdr:nvSpPr>
      <xdr:spPr>
        <a:xfrm>
          <a:off x="2493736" y="781050"/>
          <a:ext cx="2122714" cy="908050"/>
        </a:xfrm>
        <a:prstGeom prst="roundRect">
          <a:avLst/>
        </a:prstGeom>
        <a:solidFill>
          <a:schemeClr val="accent6">
            <a:lumMod val="40000"/>
            <a:lumOff val="6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US" sz="1400" b="1">
              <a:solidFill>
                <a:sysClr val="windowText" lastClr="000000"/>
              </a:solidFill>
            </a:rPr>
            <a:t>Baseline Scenarios </a:t>
          </a:r>
          <a:r>
            <a:rPr lang="en-US" sz="1400">
              <a:solidFill>
                <a:sysClr val="windowText" lastClr="000000"/>
              </a:solidFill>
            </a:rPr>
            <a:t>(optimistic and pessimistc) </a:t>
          </a:r>
        </a:p>
        <a:p>
          <a:pPr algn="l"/>
          <a:endParaRPr lang="en-US" sz="1100">
            <a:solidFill>
              <a:sysClr val="windowText" lastClr="000000"/>
            </a:solidFill>
          </a:endParaRPr>
        </a:p>
      </xdr:txBody>
    </xdr:sp>
    <xdr:clientData/>
  </xdr:twoCellAnchor>
  <xdr:twoCellAnchor>
    <xdr:from>
      <xdr:col>0</xdr:col>
      <xdr:colOff>578304</xdr:colOff>
      <xdr:row>15</xdr:row>
      <xdr:rowOff>4536</xdr:rowOff>
    </xdr:from>
    <xdr:to>
      <xdr:col>2</xdr:col>
      <xdr:colOff>380999</xdr:colOff>
      <xdr:row>20</xdr:row>
      <xdr:rowOff>72571</xdr:rowOff>
    </xdr:to>
    <xdr:sp macro="" textlink="">
      <xdr:nvSpPr>
        <xdr:cNvPr id="15" name="Rectangle: Rounded Corners 14">
          <a:extLst>
            <a:ext uri="{FF2B5EF4-FFF2-40B4-BE49-F238E27FC236}">
              <a16:creationId xmlns:a16="http://schemas.microsoft.com/office/drawing/2014/main" id="{FD97C575-C31D-445C-83BA-4A3520543F68}"/>
            </a:ext>
          </a:extLst>
        </xdr:cNvPr>
        <xdr:cNvSpPr/>
      </xdr:nvSpPr>
      <xdr:spPr>
        <a:xfrm>
          <a:off x="578304" y="4487636"/>
          <a:ext cx="1968045" cy="988785"/>
        </a:xfrm>
        <a:prstGeom prst="roundRect">
          <a:avLst/>
        </a:prstGeom>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t>Note that "</a:t>
          </a:r>
          <a:r>
            <a:rPr lang="en-US" sz="1400" b="1"/>
            <a:t>Additional  Calculations</a:t>
          </a:r>
          <a:r>
            <a:rPr lang="en-US" sz="1400"/>
            <a:t>" sheets may be needed.</a:t>
          </a:r>
        </a:p>
      </xdr:txBody>
    </xdr:sp>
    <xdr:clientData/>
  </xdr:twoCellAnchor>
  <xdr:twoCellAnchor>
    <xdr:from>
      <xdr:col>3</xdr:col>
      <xdr:colOff>772206</xdr:colOff>
      <xdr:row>4</xdr:row>
      <xdr:rowOff>723900</xdr:rowOff>
    </xdr:from>
    <xdr:to>
      <xdr:col>3</xdr:col>
      <xdr:colOff>777875</xdr:colOff>
      <xdr:row>6</xdr:row>
      <xdr:rowOff>238125</xdr:rowOff>
    </xdr:to>
    <xdr:cxnSp macro="">
      <xdr:nvCxnSpPr>
        <xdr:cNvPr id="16" name="Straight Arrow Connector 15">
          <a:extLst>
            <a:ext uri="{FF2B5EF4-FFF2-40B4-BE49-F238E27FC236}">
              <a16:creationId xmlns:a16="http://schemas.microsoft.com/office/drawing/2014/main" id="{C5EE501B-3E1A-4B16-A4A6-E51322DBD3C0}"/>
            </a:ext>
          </a:extLst>
        </xdr:cNvPr>
        <xdr:cNvCxnSpPr>
          <a:stCxn id="14" idx="2"/>
        </xdr:cNvCxnSpPr>
      </xdr:nvCxnSpPr>
      <xdr:spPr>
        <a:xfrm>
          <a:off x="3553506" y="1689100"/>
          <a:ext cx="5669" cy="803275"/>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317500</xdr:colOff>
      <xdr:row>5</xdr:row>
      <xdr:rowOff>17462</xdr:rowOff>
    </xdr:from>
    <xdr:to>
      <xdr:col>6</xdr:col>
      <xdr:colOff>319087</xdr:colOff>
      <xdr:row>6</xdr:row>
      <xdr:rowOff>269875</xdr:rowOff>
    </xdr:to>
    <xdr:cxnSp macro="">
      <xdr:nvCxnSpPr>
        <xdr:cNvPr id="17" name="Straight Arrow Connector 16">
          <a:extLst>
            <a:ext uri="{FF2B5EF4-FFF2-40B4-BE49-F238E27FC236}">
              <a16:creationId xmlns:a16="http://schemas.microsoft.com/office/drawing/2014/main" id="{8453F85E-1790-4A28-89B3-50193C3CF553}"/>
            </a:ext>
          </a:extLst>
        </xdr:cNvPr>
        <xdr:cNvCxnSpPr/>
      </xdr:nvCxnSpPr>
      <xdr:spPr>
        <a:xfrm flipH="1">
          <a:off x="7131050" y="1719262"/>
          <a:ext cx="1587" cy="804863"/>
        </a:xfrm>
        <a:prstGeom prst="straightConnector1">
          <a:avLst/>
        </a:prstGeom>
        <a:ln w="127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290287</xdr:colOff>
      <xdr:row>21</xdr:row>
      <xdr:rowOff>158750</xdr:rowOff>
    </xdr:from>
    <xdr:to>
      <xdr:col>5</xdr:col>
      <xdr:colOff>1071563</xdr:colOff>
      <xdr:row>26</xdr:row>
      <xdr:rowOff>111124</xdr:rowOff>
    </xdr:to>
    <xdr:sp macro="" textlink="">
      <xdr:nvSpPr>
        <xdr:cNvPr id="18" name="Rectangle: Rounded Corners 17">
          <a:extLst>
            <a:ext uri="{FF2B5EF4-FFF2-40B4-BE49-F238E27FC236}">
              <a16:creationId xmlns:a16="http://schemas.microsoft.com/office/drawing/2014/main" id="{4FFD74D8-FA46-4478-927F-2B3B2A07987D}"/>
            </a:ext>
          </a:extLst>
        </xdr:cNvPr>
        <xdr:cNvSpPr/>
      </xdr:nvSpPr>
      <xdr:spPr>
        <a:xfrm>
          <a:off x="4627337" y="5746750"/>
          <a:ext cx="2000476" cy="873124"/>
        </a:xfrm>
        <a:prstGeom prst="roundRect">
          <a:avLst/>
        </a:prstGeom>
        <a:solidFill>
          <a:schemeClr val="accent2">
            <a:lumMod val="60000"/>
            <a:lumOff val="40000"/>
          </a:schemeClr>
        </a:solidFill>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sz="1400" b="1">
              <a:solidFill>
                <a:sysClr val="windowText" lastClr="000000"/>
              </a:solidFill>
            </a:rPr>
            <a:t>Expected flows disasters </a:t>
          </a:r>
          <a:r>
            <a:rPr lang="en-US" sz="1400" b="0">
              <a:solidFill>
                <a:sysClr val="windowText" lastClr="000000"/>
              </a:solidFill>
            </a:rPr>
            <a:t>(calculations</a:t>
          </a:r>
          <a:r>
            <a:rPr lang="en-US" sz="1400" b="0" baseline="0">
              <a:solidFill>
                <a:sysClr val="windowText" lastClr="000000"/>
              </a:solidFill>
            </a:rPr>
            <a:t> for each disaster disaggregated) </a:t>
          </a:r>
          <a:endParaRPr lang="en-US"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68035</xdr:colOff>
      <xdr:row>34</xdr:row>
      <xdr:rowOff>13607</xdr:rowOff>
    </xdr:from>
    <xdr:to>
      <xdr:col>2</xdr:col>
      <xdr:colOff>627629</xdr:colOff>
      <xdr:row>55</xdr:row>
      <xdr:rowOff>136072</xdr:rowOff>
    </xdr:to>
    <xdr:graphicFrame macro="">
      <xdr:nvGraphicFramePr>
        <xdr:cNvPr id="6" name="Chart 5">
          <a:extLst>
            <a:ext uri="{FF2B5EF4-FFF2-40B4-BE49-F238E27FC236}">
              <a16:creationId xmlns:a16="http://schemas.microsoft.com/office/drawing/2014/main" id="{3A02A3EC-4AF1-40BB-8649-AA73A1DE8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725760</xdr:colOff>
      <xdr:row>34</xdr:row>
      <xdr:rowOff>11906</xdr:rowOff>
    </xdr:from>
    <xdr:to>
      <xdr:col>6</xdr:col>
      <xdr:colOff>38597</xdr:colOff>
      <xdr:row>55</xdr:row>
      <xdr:rowOff>136072</xdr:rowOff>
    </xdr:to>
    <xdr:graphicFrame macro="">
      <xdr:nvGraphicFramePr>
        <xdr:cNvPr id="7" name="Chart 6">
          <a:extLst>
            <a:ext uri="{FF2B5EF4-FFF2-40B4-BE49-F238E27FC236}">
              <a16:creationId xmlns:a16="http://schemas.microsoft.com/office/drawing/2014/main" id="{C444633D-2472-4D06-BBAF-A823199B7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202407</xdr:colOff>
      <xdr:row>33</xdr:row>
      <xdr:rowOff>186448</xdr:rowOff>
    </xdr:from>
    <xdr:to>
      <xdr:col>12</xdr:col>
      <xdr:colOff>705184</xdr:colOff>
      <xdr:row>49</xdr:row>
      <xdr:rowOff>178828</xdr:rowOff>
    </xdr:to>
    <xdr:graphicFrame macro="">
      <xdr:nvGraphicFramePr>
        <xdr:cNvPr id="8" name="Chart 7">
          <a:extLst>
            <a:ext uri="{FF2B5EF4-FFF2-40B4-BE49-F238E27FC236}">
              <a16:creationId xmlns:a16="http://schemas.microsoft.com/office/drawing/2014/main" id="{A7265C4C-1FA2-4874-8C5D-6B219B66CE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888745</xdr:colOff>
      <xdr:row>34</xdr:row>
      <xdr:rowOff>6155</xdr:rowOff>
    </xdr:from>
    <xdr:to>
      <xdr:col>21</xdr:col>
      <xdr:colOff>139128</xdr:colOff>
      <xdr:row>50</xdr:row>
      <xdr:rowOff>13607</xdr:rowOff>
    </xdr:to>
    <xdr:graphicFrame macro="">
      <xdr:nvGraphicFramePr>
        <xdr:cNvPr id="9" name="Chart 8">
          <a:extLst>
            <a:ext uri="{FF2B5EF4-FFF2-40B4-BE49-F238E27FC236}">
              <a16:creationId xmlns:a16="http://schemas.microsoft.com/office/drawing/2014/main" id="{DA44907D-6097-4B64-BA6E-6228853AB1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744986</xdr:colOff>
      <xdr:row>5</xdr:row>
      <xdr:rowOff>197303</xdr:rowOff>
    </xdr:from>
    <xdr:to>
      <xdr:col>13</xdr:col>
      <xdr:colOff>751793</xdr:colOff>
      <xdr:row>5</xdr:row>
      <xdr:rowOff>1297781</xdr:rowOff>
    </xdr:to>
    <xdr:sp macro="" textlink="">
      <xdr:nvSpPr>
        <xdr:cNvPr id="11" name="Rectangle 10">
          <a:extLst>
            <a:ext uri="{FF2B5EF4-FFF2-40B4-BE49-F238E27FC236}">
              <a16:creationId xmlns:a16="http://schemas.microsoft.com/office/drawing/2014/main" id="{E32A2926-83D8-419C-8573-602F2E29897B}"/>
            </a:ext>
          </a:extLst>
        </xdr:cNvPr>
        <xdr:cNvSpPr/>
      </xdr:nvSpPr>
      <xdr:spPr>
        <a:xfrm>
          <a:off x="9781830" y="1637959"/>
          <a:ext cx="6186151" cy="1100478"/>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r>
            <a:rPr lang="en-US" sz="1500" b="1"/>
            <a:t>Questions:</a:t>
          </a:r>
        </a:p>
        <a:p>
          <a:pPr algn="l"/>
          <a:r>
            <a:rPr lang="en-US" sz="1500" b="0"/>
            <a:t>-</a:t>
          </a:r>
          <a:r>
            <a:rPr lang="en-US" sz="1500" b="0" baseline="0"/>
            <a:t> Should the user set the level of climate impacts etc. individually? or just "All climate"</a:t>
          </a:r>
        </a:p>
        <a:p>
          <a:pPr algn="l"/>
          <a:r>
            <a:rPr lang="en-US" sz="1500" b="0" baseline="0"/>
            <a:t>- Do we need the Tables tab for the graphs?</a:t>
          </a:r>
        </a:p>
      </xdr:txBody>
    </xdr:sp>
    <xdr:clientData/>
  </xdr:twoCellAnchor>
  <xdr:twoCellAnchor>
    <xdr:from>
      <xdr:col>6</xdr:col>
      <xdr:colOff>839390</xdr:colOff>
      <xdr:row>49</xdr:row>
      <xdr:rowOff>29766</xdr:rowOff>
    </xdr:from>
    <xdr:to>
      <xdr:col>9</xdr:col>
      <xdr:colOff>107156</xdr:colOff>
      <xdr:row>51</xdr:row>
      <xdr:rowOff>17860</xdr:rowOff>
    </xdr:to>
    <xdr:sp macro="" textlink="">
      <xdr:nvSpPr>
        <xdr:cNvPr id="2" name="Right Brace 1">
          <a:extLst>
            <a:ext uri="{FF2B5EF4-FFF2-40B4-BE49-F238E27FC236}">
              <a16:creationId xmlns:a16="http://schemas.microsoft.com/office/drawing/2014/main" id="{15247562-05F3-4C54-B120-E86658295659}"/>
            </a:ext>
          </a:extLst>
        </xdr:cNvPr>
        <xdr:cNvSpPr/>
      </xdr:nvSpPr>
      <xdr:spPr>
        <a:xfrm rot="5400000">
          <a:off x="10605492" y="10885289"/>
          <a:ext cx="369094" cy="182761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166687</xdr:colOff>
      <xdr:row>51</xdr:row>
      <xdr:rowOff>166688</xdr:rowOff>
    </xdr:from>
    <xdr:to>
      <xdr:col>8</xdr:col>
      <xdr:colOff>785812</xdr:colOff>
      <xdr:row>54</xdr:row>
      <xdr:rowOff>47625</xdr:rowOff>
    </xdr:to>
    <xdr:sp macro="" textlink="">
      <xdr:nvSpPr>
        <xdr:cNvPr id="3" name="Rectangle 2">
          <a:extLst>
            <a:ext uri="{FF2B5EF4-FFF2-40B4-BE49-F238E27FC236}">
              <a16:creationId xmlns:a16="http://schemas.microsoft.com/office/drawing/2014/main" id="{23A22557-3AE2-4E2D-87DC-CDD2E57F0DA1}"/>
            </a:ext>
          </a:extLst>
        </xdr:cNvPr>
        <xdr:cNvSpPr/>
      </xdr:nvSpPr>
      <xdr:spPr>
        <a:xfrm>
          <a:off x="10072687" y="12132469"/>
          <a:ext cx="1488281" cy="4524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Changes in average conditions</a:t>
          </a:r>
        </a:p>
      </xdr:txBody>
    </xdr:sp>
    <xdr:clientData/>
  </xdr:twoCellAnchor>
  <xdr:twoCellAnchor>
    <xdr:from>
      <xdr:col>9</xdr:col>
      <xdr:colOff>253602</xdr:colOff>
      <xdr:row>49</xdr:row>
      <xdr:rowOff>51197</xdr:rowOff>
    </xdr:from>
    <xdr:to>
      <xdr:col>11</xdr:col>
      <xdr:colOff>47624</xdr:colOff>
      <xdr:row>51</xdr:row>
      <xdr:rowOff>39291</xdr:rowOff>
    </xdr:to>
    <xdr:sp macro="" textlink="">
      <xdr:nvSpPr>
        <xdr:cNvPr id="10" name="Right Brace 9">
          <a:extLst>
            <a:ext uri="{FF2B5EF4-FFF2-40B4-BE49-F238E27FC236}">
              <a16:creationId xmlns:a16="http://schemas.microsoft.com/office/drawing/2014/main" id="{CA735CF8-4082-4015-89A5-04A0842FA2FE}"/>
            </a:ext>
          </a:extLst>
        </xdr:cNvPr>
        <xdr:cNvSpPr/>
      </xdr:nvSpPr>
      <xdr:spPr>
        <a:xfrm rot="5400000">
          <a:off x="12348567" y="11137701"/>
          <a:ext cx="369094" cy="136564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414336</xdr:colOff>
      <xdr:row>51</xdr:row>
      <xdr:rowOff>164306</xdr:rowOff>
    </xdr:from>
    <xdr:to>
      <xdr:col>10</xdr:col>
      <xdr:colOff>785813</xdr:colOff>
      <xdr:row>54</xdr:row>
      <xdr:rowOff>45243</xdr:rowOff>
    </xdr:to>
    <xdr:sp macro="" textlink="">
      <xdr:nvSpPr>
        <xdr:cNvPr id="12" name="Rectangle 11">
          <a:extLst>
            <a:ext uri="{FF2B5EF4-FFF2-40B4-BE49-F238E27FC236}">
              <a16:creationId xmlns:a16="http://schemas.microsoft.com/office/drawing/2014/main" id="{92BEF677-9C83-4C41-862F-0E604CAD1DFD}"/>
            </a:ext>
          </a:extLst>
        </xdr:cNvPr>
        <xdr:cNvSpPr/>
      </xdr:nvSpPr>
      <xdr:spPr>
        <a:xfrm>
          <a:off x="12011024" y="12130087"/>
          <a:ext cx="1121570" cy="4524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t>Natural disasters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820882</xdr:colOff>
      <xdr:row>97</xdr:row>
      <xdr:rowOff>6927</xdr:rowOff>
    </xdr:from>
    <xdr:to>
      <xdr:col>7</xdr:col>
      <xdr:colOff>152400</xdr:colOff>
      <xdr:row>114</xdr:row>
      <xdr:rowOff>55417</xdr:rowOff>
    </xdr:to>
    <xdr:graphicFrame macro="">
      <xdr:nvGraphicFramePr>
        <xdr:cNvPr id="2" name="Chart 1">
          <a:extLst>
            <a:ext uri="{FF2B5EF4-FFF2-40B4-BE49-F238E27FC236}">
              <a16:creationId xmlns:a16="http://schemas.microsoft.com/office/drawing/2014/main" id="{8675AC06-5DE5-4FAB-8CD9-D8AD4C88CA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132396</xdr:colOff>
      <xdr:row>130</xdr:row>
      <xdr:rowOff>951</xdr:rowOff>
    </xdr:from>
    <xdr:to>
      <xdr:col>9</xdr:col>
      <xdr:colOff>38100</xdr:colOff>
      <xdr:row>148</xdr:row>
      <xdr:rowOff>104774</xdr:rowOff>
    </xdr:to>
    <xdr:graphicFrame macro="">
      <xdr:nvGraphicFramePr>
        <xdr:cNvPr id="2" name="Chart 1">
          <a:extLst>
            <a:ext uri="{FF2B5EF4-FFF2-40B4-BE49-F238E27FC236}">
              <a16:creationId xmlns:a16="http://schemas.microsoft.com/office/drawing/2014/main" id="{656CF85A-98E5-46F1-8A33-E09EE0E7F2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98107</xdr:colOff>
      <xdr:row>130</xdr:row>
      <xdr:rowOff>8572</xdr:rowOff>
    </xdr:from>
    <xdr:to>
      <xdr:col>15</xdr:col>
      <xdr:colOff>600075</xdr:colOff>
      <xdr:row>148</xdr:row>
      <xdr:rowOff>95250</xdr:rowOff>
    </xdr:to>
    <xdr:graphicFrame macro="">
      <xdr:nvGraphicFramePr>
        <xdr:cNvPr id="3" name="Chart 2">
          <a:extLst>
            <a:ext uri="{FF2B5EF4-FFF2-40B4-BE49-F238E27FC236}">
              <a16:creationId xmlns:a16="http://schemas.microsoft.com/office/drawing/2014/main" id="{A2405A1F-41F8-4019-BA83-5126B2C08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76200</xdr:colOff>
      <xdr:row>130</xdr:row>
      <xdr:rowOff>0</xdr:rowOff>
    </xdr:from>
    <xdr:to>
      <xdr:col>22</xdr:col>
      <xdr:colOff>581978</xdr:colOff>
      <xdr:row>148</xdr:row>
      <xdr:rowOff>82868</xdr:rowOff>
    </xdr:to>
    <xdr:graphicFrame macro="">
      <xdr:nvGraphicFramePr>
        <xdr:cNvPr id="4" name="Chart 3">
          <a:extLst>
            <a:ext uri="{FF2B5EF4-FFF2-40B4-BE49-F238E27FC236}">
              <a16:creationId xmlns:a16="http://schemas.microsoft.com/office/drawing/2014/main" id="{28DB43BE-336E-44D2-8A4A-D50B19368F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47625</xdr:colOff>
      <xdr:row>0</xdr:row>
      <xdr:rowOff>142875</xdr:rowOff>
    </xdr:from>
    <xdr:to>
      <xdr:col>13</xdr:col>
      <xdr:colOff>511969</xdr:colOff>
      <xdr:row>3</xdr:row>
      <xdr:rowOff>166689</xdr:rowOff>
    </xdr:to>
    <xdr:sp macro="" textlink="">
      <xdr:nvSpPr>
        <xdr:cNvPr id="5" name="Rectangle 4">
          <a:extLst>
            <a:ext uri="{FF2B5EF4-FFF2-40B4-BE49-F238E27FC236}">
              <a16:creationId xmlns:a16="http://schemas.microsoft.com/office/drawing/2014/main" id="{16E57F33-92E4-47AC-B72E-D1662B1DF2EE}"/>
            </a:ext>
          </a:extLst>
        </xdr:cNvPr>
        <xdr:cNvSpPr/>
      </xdr:nvSpPr>
      <xdr:spPr>
        <a:xfrm>
          <a:off x="6167438" y="142875"/>
          <a:ext cx="4714875" cy="702470"/>
        </a:xfrm>
        <a:prstGeom prst="rect">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n-US" sz="1100"/>
            <a:t>Tested -&gt; same</a:t>
          </a:r>
          <a:r>
            <a:rPr lang="en-US" sz="1100" baseline="0"/>
            <a:t> results as base sheet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54</xdr:col>
      <xdr:colOff>854982</xdr:colOff>
      <xdr:row>0</xdr:row>
      <xdr:rowOff>0</xdr:rowOff>
    </xdr:from>
    <xdr:to>
      <xdr:col>60</xdr:col>
      <xdr:colOff>0</xdr:colOff>
      <xdr:row>3</xdr:row>
      <xdr:rowOff>105456</xdr:rowOff>
    </xdr:to>
    <xdr:sp macro="" textlink="">
      <xdr:nvSpPr>
        <xdr:cNvPr id="7" name="Rectangle 6">
          <a:extLst>
            <a:ext uri="{FF2B5EF4-FFF2-40B4-BE49-F238E27FC236}">
              <a16:creationId xmlns:a16="http://schemas.microsoft.com/office/drawing/2014/main" id="{56DF44C4-89C6-4A6A-95B7-C3AC319A9EF6}"/>
            </a:ext>
          </a:extLst>
        </xdr:cNvPr>
        <xdr:cNvSpPr/>
      </xdr:nvSpPr>
      <xdr:spPr>
        <a:xfrm>
          <a:off x="58465357" y="0"/>
          <a:ext cx="5293179" cy="692831"/>
        </a:xfrm>
        <a:prstGeom prst="rect">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n-US" sz="1100"/>
            <a:t>Tested -&gt; same</a:t>
          </a:r>
          <a:r>
            <a:rPr lang="en-US" sz="1100" baseline="0"/>
            <a:t> results as ase sheet</a:t>
          </a:r>
          <a:endParaRPr lang="en-US" sz="1100"/>
        </a:p>
      </xdr:txBody>
    </xdr:sp>
    <xdr:clientData/>
  </xdr:twoCellAnchor>
  <xdr:twoCellAnchor>
    <xdr:from>
      <xdr:col>1</xdr:col>
      <xdr:colOff>12700</xdr:colOff>
      <xdr:row>148</xdr:row>
      <xdr:rowOff>12700</xdr:rowOff>
    </xdr:from>
    <xdr:to>
      <xdr:col>2</xdr:col>
      <xdr:colOff>933813</xdr:colOff>
      <xdr:row>164</xdr:row>
      <xdr:rowOff>22588</xdr:rowOff>
    </xdr:to>
    <xdr:graphicFrame macro="">
      <xdr:nvGraphicFramePr>
        <xdr:cNvPr id="11" name="Chart 10">
          <a:extLst>
            <a:ext uri="{FF2B5EF4-FFF2-40B4-BE49-F238E27FC236}">
              <a16:creationId xmlns:a16="http://schemas.microsoft.com/office/drawing/2014/main" id="{87D15DDA-6A10-1E4A-BF94-48B0679A9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84</xdr:col>
      <xdr:colOff>5130800</xdr:colOff>
      <xdr:row>148</xdr:row>
      <xdr:rowOff>165100</xdr:rowOff>
    </xdr:from>
    <xdr:to>
      <xdr:col>90</xdr:col>
      <xdr:colOff>87539</xdr:colOff>
      <xdr:row>164</xdr:row>
      <xdr:rowOff>163558</xdr:rowOff>
    </xdr:to>
    <xdr:graphicFrame macro="">
      <xdr:nvGraphicFramePr>
        <xdr:cNvPr id="14" name="Chart 13">
          <a:extLst>
            <a:ext uri="{FF2B5EF4-FFF2-40B4-BE49-F238E27FC236}">
              <a16:creationId xmlns:a16="http://schemas.microsoft.com/office/drawing/2014/main" id="{075E636E-AB37-F34A-9A81-BDBD0C96D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84</xdr:col>
      <xdr:colOff>50800</xdr:colOff>
      <xdr:row>148</xdr:row>
      <xdr:rowOff>152400</xdr:rowOff>
    </xdr:from>
    <xdr:to>
      <xdr:col>84</xdr:col>
      <xdr:colOff>5112113</xdr:colOff>
      <xdr:row>164</xdr:row>
      <xdr:rowOff>162288</xdr:rowOff>
    </xdr:to>
    <xdr:graphicFrame macro="">
      <xdr:nvGraphicFramePr>
        <xdr:cNvPr id="15" name="Chart 14">
          <a:extLst>
            <a:ext uri="{FF2B5EF4-FFF2-40B4-BE49-F238E27FC236}">
              <a16:creationId xmlns:a16="http://schemas.microsoft.com/office/drawing/2014/main" id="{FE753477-0CF9-4849-9B48-1F401D5768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167</xdr:col>
      <xdr:colOff>0</xdr:colOff>
      <xdr:row>147</xdr:row>
      <xdr:rowOff>127000</xdr:rowOff>
    </xdr:from>
    <xdr:to>
      <xdr:col>167</xdr:col>
      <xdr:colOff>5061313</xdr:colOff>
      <xdr:row>163</xdr:row>
      <xdr:rowOff>136888</xdr:rowOff>
    </xdr:to>
    <xdr:graphicFrame macro="">
      <xdr:nvGraphicFramePr>
        <xdr:cNvPr id="16" name="Chart 15">
          <a:extLst>
            <a:ext uri="{FF2B5EF4-FFF2-40B4-BE49-F238E27FC236}">
              <a16:creationId xmlns:a16="http://schemas.microsoft.com/office/drawing/2014/main" id="{32626E75-650D-0D4E-A428-C4A7CE6247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952500</xdr:colOff>
      <xdr:row>148</xdr:row>
      <xdr:rowOff>0</xdr:rowOff>
    </xdr:from>
    <xdr:to>
      <xdr:col>7</xdr:col>
      <xdr:colOff>303439</xdr:colOff>
      <xdr:row>163</xdr:row>
      <xdr:rowOff>188958</xdr:rowOff>
    </xdr:to>
    <xdr:graphicFrame macro="">
      <xdr:nvGraphicFramePr>
        <xdr:cNvPr id="18" name="Chart 17">
          <a:extLst>
            <a:ext uri="{FF2B5EF4-FFF2-40B4-BE49-F238E27FC236}">
              <a16:creationId xmlns:a16="http://schemas.microsoft.com/office/drawing/2014/main" id="{5AFF3FDE-A508-DA4E-A3C8-672CFFBAC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167</xdr:col>
      <xdr:colOff>5105400</xdr:colOff>
      <xdr:row>147</xdr:row>
      <xdr:rowOff>152400</xdr:rowOff>
    </xdr:from>
    <xdr:to>
      <xdr:col>175</xdr:col>
      <xdr:colOff>659039</xdr:colOff>
      <xdr:row>163</xdr:row>
      <xdr:rowOff>150858</xdr:rowOff>
    </xdr:to>
    <xdr:graphicFrame macro="">
      <xdr:nvGraphicFramePr>
        <xdr:cNvPr id="19" name="Chart 18">
          <a:extLst>
            <a:ext uri="{FF2B5EF4-FFF2-40B4-BE49-F238E27FC236}">
              <a16:creationId xmlns:a16="http://schemas.microsoft.com/office/drawing/2014/main" id="{9AFF34A7-A76C-9F4B-9740-D2BB7DBB7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592455</xdr:colOff>
      <xdr:row>58</xdr:row>
      <xdr:rowOff>143826</xdr:rowOff>
    </xdr:from>
    <xdr:to>
      <xdr:col>2</xdr:col>
      <xdr:colOff>36195</xdr:colOff>
      <xdr:row>83</xdr:row>
      <xdr:rowOff>76199</xdr:rowOff>
    </xdr:to>
    <xdr:graphicFrame macro="">
      <xdr:nvGraphicFramePr>
        <xdr:cNvPr id="2" name="Chart 1">
          <a:extLst>
            <a:ext uri="{FF2B5EF4-FFF2-40B4-BE49-F238E27FC236}">
              <a16:creationId xmlns:a16="http://schemas.microsoft.com/office/drawing/2014/main" id="{07A7AD6E-6252-40D3-B2DB-4F20601BFB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152400</xdr:colOff>
      <xdr:row>58</xdr:row>
      <xdr:rowOff>38100</xdr:rowOff>
    </xdr:from>
    <xdr:to>
      <xdr:col>9</xdr:col>
      <xdr:colOff>419100</xdr:colOff>
      <xdr:row>82</xdr:row>
      <xdr:rowOff>151448</xdr:rowOff>
    </xdr:to>
    <xdr:graphicFrame macro="">
      <xdr:nvGraphicFramePr>
        <xdr:cNvPr id="3" name="Chart 2">
          <a:extLst>
            <a:ext uri="{FF2B5EF4-FFF2-40B4-BE49-F238E27FC236}">
              <a16:creationId xmlns:a16="http://schemas.microsoft.com/office/drawing/2014/main" id="{BA0BDF57-7BB6-4F1C-832F-9D5BF2BB8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58</xdr:row>
      <xdr:rowOff>0</xdr:rowOff>
    </xdr:from>
    <xdr:to>
      <xdr:col>17</xdr:col>
      <xdr:colOff>57150</xdr:colOff>
      <xdr:row>82</xdr:row>
      <xdr:rowOff>113348</xdr:rowOff>
    </xdr:to>
    <xdr:graphicFrame macro="">
      <xdr:nvGraphicFramePr>
        <xdr:cNvPr id="4" name="Chart 3">
          <a:extLst>
            <a:ext uri="{FF2B5EF4-FFF2-40B4-BE49-F238E27FC236}">
              <a16:creationId xmlns:a16="http://schemas.microsoft.com/office/drawing/2014/main" id="{F8E75143-4C73-4E59-9F6C-DB9078041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0</xdr:rowOff>
    </xdr:from>
    <xdr:to>
      <xdr:col>1</xdr:col>
      <xdr:colOff>1581150</xdr:colOff>
      <xdr:row>109</xdr:row>
      <xdr:rowOff>113348</xdr:rowOff>
    </xdr:to>
    <xdr:graphicFrame macro="">
      <xdr:nvGraphicFramePr>
        <xdr:cNvPr id="5" name="Chart 4">
          <a:extLst>
            <a:ext uri="{FF2B5EF4-FFF2-40B4-BE49-F238E27FC236}">
              <a16:creationId xmlns:a16="http://schemas.microsoft.com/office/drawing/2014/main" id="{F88472FF-2146-4F17-A923-23A29CC36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428625</xdr:colOff>
      <xdr:row>1</xdr:row>
      <xdr:rowOff>35718</xdr:rowOff>
    </xdr:from>
    <xdr:to>
      <xdr:col>12</xdr:col>
      <xdr:colOff>142875</xdr:colOff>
      <xdr:row>11</xdr:row>
      <xdr:rowOff>154781</xdr:rowOff>
    </xdr:to>
    <xdr:sp macro="" textlink="">
      <xdr:nvSpPr>
        <xdr:cNvPr id="6" name="Rectangle 5">
          <a:extLst>
            <a:ext uri="{FF2B5EF4-FFF2-40B4-BE49-F238E27FC236}">
              <a16:creationId xmlns:a16="http://schemas.microsoft.com/office/drawing/2014/main" id="{090569F8-E743-400B-8EBE-D6AA0DCEFA45}"/>
            </a:ext>
          </a:extLst>
        </xdr:cNvPr>
        <xdr:cNvSpPr/>
      </xdr:nvSpPr>
      <xdr:spPr>
        <a:xfrm>
          <a:off x="8358188" y="226218"/>
          <a:ext cx="4714875" cy="690563"/>
        </a:xfrm>
        <a:prstGeom prst="rect">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ctr"/>
        <a:lstStyle/>
        <a:p>
          <a:pPr algn="ctr"/>
          <a:r>
            <a:rPr lang="en-US" sz="1100"/>
            <a:t>Tested -&gt; same</a:t>
          </a:r>
          <a:r>
            <a:rPr lang="en-US" sz="1100" baseline="0"/>
            <a:t> results as base sheet</a:t>
          </a:r>
          <a:endParaRPr lang="en-US" sz="1100"/>
        </a:p>
      </xdr:txBody>
    </xdr:sp>
    <xdr:clientData/>
  </xdr:twoCellAnchor>
  <xdr:twoCellAnchor>
    <xdr:from>
      <xdr:col>12</xdr:col>
      <xdr:colOff>595312</xdr:colOff>
      <xdr:row>1</xdr:row>
      <xdr:rowOff>23813</xdr:rowOff>
    </xdr:from>
    <xdr:to>
      <xdr:col>21</xdr:col>
      <xdr:colOff>125869</xdr:colOff>
      <xdr:row>26</xdr:row>
      <xdr:rowOff>71438</xdr:rowOff>
    </xdr:to>
    <xdr:sp macro="" textlink="">
      <xdr:nvSpPr>
        <xdr:cNvPr id="7" name="Rectangle 6">
          <a:extLst>
            <a:ext uri="{FF2B5EF4-FFF2-40B4-BE49-F238E27FC236}">
              <a16:creationId xmlns:a16="http://schemas.microsoft.com/office/drawing/2014/main" id="{C48BA3D3-603D-435E-9F61-8F4D1C61ED33}"/>
            </a:ext>
          </a:extLst>
        </xdr:cNvPr>
        <xdr:cNvSpPr/>
      </xdr:nvSpPr>
      <xdr:spPr>
        <a:xfrm>
          <a:off x="13525500" y="214313"/>
          <a:ext cx="6162338" cy="2143125"/>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algn="ctr"/>
          <a:r>
            <a:rPr lang="en-US" sz="1500" b="1">
              <a:solidFill>
                <a:sysClr val="windowText" lastClr="000000"/>
              </a:solidFill>
            </a:rPr>
            <a:t>To do:</a:t>
          </a:r>
          <a:r>
            <a:rPr lang="en-US" sz="1500" b="1" baseline="0">
              <a:solidFill>
                <a:sysClr val="windowText" lastClr="000000"/>
              </a:solidFill>
            </a:rPr>
            <a:t> adapt design</a:t>
          </a:r>
          <a:endParaRPr lang="en-US" sz="1500" b="0" baseline="0">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Daniela Zingler" id="{B3D0B836-DC01-4153-871A-E199374BE952}" userId="S::dzingler@worldbank.org::eef6f26f7fbfea9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2-08T23:23:51.80" personId="{B3D0B836-DC01-4153-871A-E199374BE952}" id="{D9DF0F41-2BE7-40F3-803A-BD3F4D8647B6}">
    <text>User enters pessimistic and optimistic figures. Extrapolates disaster CB based on pessimism/optimism value in "main parameters" section.
Result: one value per year, based on user´s pessimism entry</text>
  </threadedComment>
  <threadedComment ref="B63" dT="2019-12-09T02:24:35.42" personId="{B3D0B836-DC01-4153-871A-E199374BE952}" id="{10707388-1D4D-FA42-9E3A-6A7E442D957E}">
    <text>Formulas not included in guidance note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42A0E-E5B2-4A9C-BFF8-571D3CA63E9F}">
  <dimension ref="A1:J6"/>
  <sheetViews>
    <sheetView showGridLines="0" tabSelected="1" zoomScale="80" zoomScaleNormal="80" workbookViewId="0"/>
  </sheetViews>
  <sheetFormatPr defaultRowHeight="14.5"/>
  <cols>
    <col min="1" max="1" width="20.1796875" customWidth="1"/>
    <col min="2" max="2" width="18.26953125" customWidth="1"/>
    <col min="7" max="7" width="15.54296875" customWidth="1"/>
  </cols>
  <sheetData>
    <row r="1" spans="1:10" ht="31">
      <c r="A1" s="296" t="s">
        <v>231</v>
      </c>
    </row>
    <row r="2" spans="1:10" ht="92.15" customHeight="1">
      <c r="A2" s="297" t="s">
        <v>232</v>
      </c>
      <c r="B2" s="308" t="s">
        <v>233</v>
      </c>
      <c r="C2" s="308"/>
      <c r="D2" s="308"/>
      <c r="E2" s="308"/>
      <c r="F2" s="308"/>
      <c r="G2" s="308"/>
      <c r="J2" s="298"/>
    </row>
    <row r="3" spans="1:10" ht="131" customHeight="1">
      <c r="A3" s="297" t="s">
        <v>234</v>
      </c>
      <c r="B3" s="308" t="s">
        <v>235</v>
      </c>
      <c r="C3" s="308"/>
      <c r="D3" s="308"/>
      <c r="E3" s="308"/>
      <c r="F3" s="308"/>
      <c r="G3" s="308"/>
    </row>
    <row r="4" spans="1:10" ht="133.5" customHeight="1">
      <c r="A4" s="307" t="s">
        <v>242</v>
      </c>
      <c r="B4" s="308" t="s">
        <v>243</v>
      </c>
      <c r="C4" s="308"/>
      <c r="D4" s="308"/>
      <c r="E4" s="308"/>
      <c r="F4" s="308"/>
      <c r="G4" s="308"/>
      <c r="J4" s="299"/>
    </row>
    <row r="5" spans="1:10">
      <c r="A5" s="300"/>
      <c r="B5" s="309"/>
      <c r="C5" s="309"/>
      <c r="D5" s="309"/>
      <c r="E5" s="309"/>
      <c r="F5" s="309"/>
      <c r="G5" s="309"/>
    </row>
    <row r="6" spans="1:10">
      <c r="A6" s="300"/>
      <c r="B6" s="309"/>
      <c r="C6" s="309"/>
      <c r="D6" s="309"/>
      <c r="E6" s="309"/>
      <c r="F6" s="309"/>
      <c r="G6" s="309"/>
    </row>
  </sheetData>
  <mergeCells count="5">
    <mergeCell ref="B2:G2"/>
    <mergeCell ref="B3:G3"/>
    <mergeCell ref="B4:G4"/>
    <mergeCell ref="B5:G5"/>
    <mergeCell ref="B6:G6"/>
  </mergeCells>
  <pageMargins left="0.7" right="0.7" top="0.75" bottom="0.75" header="0.3" footer="0.3"/>
  <pageSetup orientation="portrait"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CD60"/>
  <sheetViews>
    <sheetView zoomScale="80" zoomScaleNormal="80" zoomScalePageLayoutView="80" workbookViewId="0">
      <selection activeCell="C48" sqref="C48"/>
    </sheetView>
  </sheetViews>
  <sheetFormatPr defaultColWidth="8.81640625" defaultRowHeight="14.5"/>
  <cols>
    <col min="1" max="1" width="55.54296875" customWidth="1"/>
    <col min="2" max="2" width="31.1796875" customWidth="1"/>
    <col min="3" max="11" width="10.54296875" bestFit="1" customWidth="1"/>
    <col min="12" max="12" width="10.54296875" style="6" bestFit="1" customWidth="1"/>
    <col min="13" max="13" width="13.54296875" bestFit="1" customWidth="1"/>
    <col min="14" max="31" width="10.54296875" bestFit="1" customWidth="1"/>
    <col min="32" max="32" width="13.54296875" style="6" customWidth="1"/>
    <col min="33" max="81" width="11.54296875" bestFit="1" customWidth="1"/>
    <col min="82" max="82" width="11.54296875" style="6" bestFit="1" customWidth="1"/>
  </cols>
  <sheetData>
    <row r="1" spans="1:82">
      <c r="A1" t="s">
        <v>13</v>
      </c>
      <c r="I1" s="12"/>
      <c r="J1" s="12"/>
      <c r="K1" s="12"/>
      <c r="L1" s="12"/>
      <c r="AE1" s="6"/>
      <c r="AF1"/>
      <c r="CC1" s="6"/>
      <c r="CD1"/>
    </row>
    <row r="2" spans="1:82">
      <c r="C2" s="11">
        <v>2030</v>
      </c>
      <c r="D2" s="11">
        <v>2050</v>
      </c>
      <c r="E2" s="11">
        <v>2070</v>
      </c>
      <c r="I2" s="12"/>
      <c r="J2" s="12"/>
      <c r="L2" s="12"/>
      <c r="AC2" s="6"/>
      <c r="AF2"/>
      <c r="CA2" s="6"/>
      <c r="CD2"/>
    </row>
    <row r="3" spans="1:82">
      <c r="A3" s="10" t="s">
        <v>10</v>
      </c>
      <c r="B3" s="22" t="s">
        <v>173</v>
      </c>
      <c r="C3" s="2">
        <f>Parameters_Results!$D$16*'Climate impacts'!G11+(1-Parameters_Results!$D$16)*'Climate impacts'!F11</f>
        <v>0.01</v>
      </c>
      <c r="D3" s="2">
        <f>Parameters_Results!$D$16*'Climate impacts'!I11+(1-Parameters_Results!$D$16)*'Climate impacts'!H11</f>
        <v>0</v>
      </c>
      <c r="E3" s="2">
        <f>Parameters_Results!$D$16*'Climate impacts'!K11+(1-Parameters_Results!$D$16)*'Climate impacts'!J11</f>
        <v>1.2200000000000001E-2</v>
      </c>
      <c r="I3" s="12"/>
      <c r="J3" s="12"/>
      <c r="L3" s="12"/>
      <c r="AC3" s="6"/>
      <c r="AF3"/>
      <c r="CA3" s="6"/>
      <c r="CD3"/>
    </row>
    <row r="4" spans="1:82">
      <c r="A4" s="10"/>
      <c r="B4" s="22" t="s">
        <v>174</v>
      </c>
      <c r="C4" s="2">
        <f>Parameters_Results!$D$16*'Climate impacts'!G12+(1-Parameters_Results!$D$16)*'Climate impacts'!F12</f>
        <v>2.3400000000000001E-2</v>
      </c>
      <c r="D4" s="2">
        <f>Parameters_Results!$D$16*'Climate impacts'!I12+(1-Parameters_Results!$D$16)*'Climate impacts'!H12</f>
        <v>3.4200000000000001E-2</v>
      </c>
      <c r="E4" s="2">
        <f>Parameters_Results!$D$16*'Climate impacts'!K12+(1-Parameters_Results!$D$16)*'Climate impacts'!J12</f>
        <v>1.7500000000000002E-2</v>
      </c>
      <c r="I4" s="12"/>
      <c r="J4" s="12"/>
      <c r="L4" s="12"/>
      <c r="AC4" s="6"/>
      <c r="AF4"/>
      <c r="CA4" s="6"/>
      <c r="CD4"/>
    </row>
    <row r="5" spans="1:82">
      <c r="A5" s="10"/>
      <c r="B5" s="22" t="s">
        <v>175</v>
      </c>
      <c r="C5" s="2">
        <f>Parameters_Results!$D$16*'Climate impacts'!G13+(1-Parameters_Results!$D$16)*'Climate impacts'!F13</f>
        <v>5.9999999999999995E-4</v>
      </c>
      <c r="D5" s="2">
        <f>Parameters_Results!$D$16*'Climate impacts'!I13+(1-Parameters_Results!$D$16)*'Climate impacts'!H13</f>
        <v>7.1400000000000005E-2</v>
      </c>
      <c r="E5" s="2">
        <f>Parameters_Results!$D$16*'Climate impacts'!K13+(1-Parameters_Results!$D$16)*'Climate impacts'!J13</f>
        <v>1.04E-2</v>
      </c>
      <c r="I5" s="12"/>
      <c r="J5" s="12"/>
      <c r="L5" s="12"/>
      <c r="AC5" s="6"/>
      <c r="AF5"/>
      <c r="CA5" s="6"/>
      <c r="CD5"/>
    </row>
    <row r="6" spans="1:82">
      <c r="A6" s="10"/>
      <c r="B6" s="22" t="s">
        <v>176</v>
      </c>
      <c r="C6" s="2">
        <f>Parameters_Results!$D$16*'Climate impacts'!G14+(1-Parameters_Results!$D$16)*'Climate impacts'!F14</f>
        <v>0</v>
      </c>
      <c r="D6" s="2">
        <f>Parameters_Results!$D$16*'Climate impacts'!I14+(1-Parameters_Results!$D$16)*'Climate impacts'!H14</f>
        <v>0</v>
      </c>
      <c r="E6" s="2">
        <f>Parameters_Results!$D$16*'Climate impacts'!K14+(1-Parameters_Results!$D$16)*'Climate impacts'!J14</f>
        <v>0</v>
      </c>
      <c r="I6" s="12"/>
      <c r="J6" s="12"/>
      <c r="L6" s="12"/>
      <c r="AC6" s="6"/>
      <c r="AF6"/>
      <c r="CA6" s="6"/>
      <c r="CD6"/>
    </row>
    <row r="7" spans="1:82">
      <c r="A7" s="10"/>
      <c r="B7" s="22" t="s">
        <v>177</v>
      </c>
      <c r="C7" s="2">
        <f>Parameters_Results!$D$16*'Climate impacts'!G15+(1-Parameters_Results!$D$16)*'Climate impacts'!F15</f>
        <v>0</v>
      </c>
      <c r="D7" s="2">
        <f>Parameters_Results!$D$16*'Climate impacts'!I15+(1-Parameters_Results!$D$16)*'Climate impacts'!H15</f>
        <v>0</v>
      </c>
      <c r="E7" s="2">
        <f>Parameters_Results!$D$16*'Climate impacts'!K15+(1-Parameters_Results!$D$16)*'Climate impacts'!J15</f>
        <v>0</v>
      </c>
      <c r="I7" s="12"/>
      <c r="J7" s="12"/>
      <c r="L7" s="12"/>
      <c r="AC7" s="6"/>
      <c r="AF7"/>
      <c r="CA7" s="6"/>
      <c r="CD7"/>
    </row>
    <row r="8" spans="1:82">
      <c r="A8" s="10"/>
      <c r="B8" s="22" t="s">
        <v>178</v>
      </c>
      <c r="C8" s="2">
        <f>Parameters_Results!$D$16*'Climate impacts'!G16+(1-Parameters_Results!$D$16)*'Climate impacts'!F16</f>
        <v>0</v>
      </c>
      <c r="D8" s="2">
        <f>Parameters_Results!$D$16*'Climate impacts'!I16+(1-Parameters_Results!$D$16)*'Climate impacts'!H16</f>
        <v>0</v>
      </c>
      <c r="E8" s="2">
        <f>Parameters_Results!$D$16*'Climate impacts'!K16+(1-Parameters_Results!$D$16)*'Climate impacts'!J16</f>
        <v>0</v>
      </c>
      <c r="I8" s="12"/>
      <c r="J8" s="12"/>
      <c r="L8" s="12"/>
      <c r="AC8" s="6"/>
      <c r="AF8"/>
      <c r="CA8" s="6"/>
      <c r="CD8"/>
    </row>
    <row r="9" spans="1:82">
      <c r="A9" s="10"/>
      <c r="B9" t="s">
        <v>167</v>
      </c>
      <c r="C9" s="2">
        <f>Parameters_Results!$D$16*'Climate impacts'!G17+(1-Parameters_Results!$D$16)*'Climate impacts'!F17</f>
        <v>-0.02</v>
      </c>
      <c r="D9" s="2">
        <f>Parameters_Results!$D$16*'Climate impacts'!I17+(1-Parameters_Results!$D$16)*'Climate impacts'!H17</f>
        <v>-7.0000000000000007E-2</v>
      </c>
      <c r="E9" s="2">
        <f>Parameters_Results!$D$16*'Climate impacts'!K17+(1-Parameters_Results!$D$16)*'Climate impacts'!J17</f>
        <v>-0.1</v>
      </c>
      <c r="I9" s="12"/>
      <c r="J9" s="12"/>
      <c r="L9" s="12"/>
      <c r="AC9" s="6"/>
      <c r="AF9"/>
      <c r="CA9" s="6"/>
      <c r="CD9"/>
    </row>
    <row r="10" spans="1:82">
      <c r="A10" s="10"/>
      <c r="B10" t="s">
        <v>179</v>
      </c>
      <c r="C10" s="2">
        <f>Parameters_Results!$D$16*'Climate impacts'!G18+(1-Parameters_Results!$D$16)*'Climate impacts'!F18</f>
        <v>0</v>
      </c>
      <c r="D10" s="2">
        <f>Parameters_Results!$D$16*'Climate impacts'!I18+(1-Parameters_Results!$D$16)*'Climate impacts'!H18</f>
        <v>-0.05</v>
      </c>
      <c r="E10" s="2">
        <f>Parameters_Results!$D$16*'Climate impacts'!K18+(1-Parameters_Results!$D$16)*'Climate impacts'!J18</f>
        <v>-7.0000000000000007E-2</v>
      </c>
      <c r="I10" s="12"/>
      <c r="J10" s="12"/>
      <c r="L10" s="12"/>
      <c r="AC10" s="6"/>
      <c r="AF10"/>
      <c r="CA10" s="6"/>
      <c r="CD10"/>
    </row>
    <row r="11" spans="1:82">
      <c r="A11" s="10"/>
      <c r="B11" s="271" t="s">
        <v>202</v>
      </c>
      <c r="C11" s="2">
        <f>Parameters_Results!$D$16*'Climate impacts'!G19+(1-Parameters_Results!$D$16)*'Climate impacts'!F19</f>
        <v>-0.02</v>
      </c>
      <c r="D11" s="2">
        <f>Parameters_Results!$D$16*'Climate impacts'!I19+(1-Parameters_Results!$D$16)*'Climate impacts'!H19</f>
        <v>-0.1</v>
      </c>
      <c r="E11" s="2">
        <f>Parameters_Results!$D$16*'Climate impacts'!K19+(1-Parameters_Results!$D$16)*'Climate impacts'!J19</f>
        <v>-0.13</v>
      </c>
      <c r="I11" s="12"/>
      <c r="J11" s="12"/>
      <c r="L11" s="12"/>
      <c r="AC11" s="6"/>
      <c r="AF11"/>
      <c r="CA11" s="6"/>
      <c r="CD11"/>
    </row>
    <row r="12" spans="1:82">
      <c r="A12" s="10"/>
      <c r="B12" s="271" t="s">
        <v>203</v>
      </c>
      <c r="C12" s="2">
        <f>Parameters_Results!$D$16*'Climate impacts'!G20+(1-Parameters_Results!$D$16)*'Climate impacts'!F20</f>
        <v>-0.02</v>
      </c>
      <c r="D12" s="2">
        <f>Parameters_Results!$D$16*'Climate impacts'!I20+(1-Parameters_Results!$D$16)*'Climate impacts'!H20</f>
        <v>-7.0000000000000007E-2</v>
      </c>
      <c r="E12" s="2">
        <f>Parameters_Results!$D$16*'Climate impacts'!K20+(1-Parameters_Results!$D$16)*'Climate impacts'!J20</f>
        <v>-0.1</v>
      </c>
      <c r="I12" s="12"/>
      <c r="J12" s="12"/>
      <c r="L12" s="12"/>
      <c r="AC12" s="6"/>
      <c r="AF12"/>
      <c r="CA12" s="6"/>
      <c r="CD12"/>
    </row>
    <row r="13" spans="1:82">
      <c r="A13" s="10" t="s">
        <v>11</v>
      </c>
      <c r="B13" s="22" t="s">
        <v>173</v>
      </c>
      <c r="C13" s="2">
        <f>Parameters_Results!$D$17*'Climate impacts'!G21+(1-Parameters_Results!$D$17)*'Climate impacts'!F21</f>
        <v>4.0000000000000001E-3</v>
      </c>
      <c r="D13" s="2">
        <f>Parameters_Results!$D$17*'Climate impacts'!I21+(1-Parameters_Results!$D$17)*'Climate impacts'!H21</f>
        <v>5.5999999999999999E-3</v>
      </c>
      <c r="E13" s="2">
        <f>Parameters_Results!$D$17*'Climate impacts'!K21+(1-Parameters_Results!$D$17)*'Climate impacts'!J21</f>
        <v>5.1000000000000004E-3</v>
      </c>
      <c r="I13" s="12"/>
      <c r="J13" s="12"/>
      <c r="L13" s="12"/>
      <c r="AC13" s="6"/>
      <c r="AF13"/>
      <c r="CA13" s="6"/>
      <c r="CD13"/>
    </row>
    <row r="14" spans="1:82">
      <c r="A14" s="10"/>
      <c r="B14" s="22" t="s">
        <v>174</v>
      </c>
      <c r="C14" s="2">
        <f>Parameters_Results!$D$17*'Climate impacts'!G22+(1-Parameters_Results!$D$17)*'Climate impacts'!F22</f>
        <v>-3.3E-3</v>
      </c>
      <c r="D14" s="2">
        <f>Parameters_Results!$D$17*'Climate impacts'!I22+(1-Parameters_Results!$D$17)*'Climate impacts'!H22</f>
        <v>-2.5999999999999999E-3</v>
      </c>
      <c r="E14" s="2">
        <f>Parameters_Results!$D$17*'Climate impacts'!K22+(1-Parameters_Results!$D$17)*'Climate impacts'!J22</f>
        <v>-1.95E-2</v>
      </c>
      <c r="I14" s="12"/>
      <c r="J14" s="12"/>
      <c r="L14" s="12"/>
      <c r="AC14" s="6"/>
      <c r="AF14"/>
      <c r="CA14" s="6"/>
      <c r="CD14"/>
    </row>
    <row r="15" spans="1:82">
      <c r="A15" s="10"/>
      <c r="B15" s="22" t="s">
        <v>175</v>
      </c>
      <c r="C15" s="2">
        <f>Parameters_Results!$D$17*'Climate impacts'!G23+(1-Parameters_Results!$D$17)*'Climate impacts'!F23</f>
        <v>3.85E-2</v>
      </c>
      <c r="D15" s="2">
        <f>Parameters_Results!$D$17*'Climate impacts'!I23+(1-Parameters_Results!$D$17)*'Climate impacts'!H23</f>
        <v>2.3999999999999998E-3</v>
      </c>
      <c r="E15" s="2">
        <f>Parameters_Results!$D$17*'Climate impacts'!K23+(1-Parameters_Results!$D$17)*'Climate impacts'!J23</f>
        <v>4.4999999999999997E-3</v>
      </c>
      <c r="I15" s="12"/>
      <c r="J15" s="12"/>
      <c r="L15" s="12"/>
      <c r="AC15" s="6"/>
      <c r="AF15"/>
      <c r="CA15" s="6"/>
      <c r="CD15"/>
    </row>
    <row r="16" spans="1:82">
      <c r="A16" s="10"/>
      <c r="B16" s="43" t="s">
        <v>204</v>
      </c>
      <c r="C16" s="2">
        <f>Parameters_Results!$D$17*'Climate impacts'!G24+(1-Parameters_Results!$D$17)*'Climate impacts'!F24</f>
        <v>0</v>
      </c>
      <c r="D16" s="2">
        <f>Parameters_Results!$D$17*'Climate impacts'!I24+(1-Parameters_Results!$D$17)*'Climate impacts'!H24</f>
        <v>0.01</v>
      </c>
      <c r="E16" s="2">
        <f>Parameters_Results!$D$17*'Climate impacts'!K24+(1-Parameters_Results!$D$17)*'Climate impacts'!J24</f>
        <v>0.02</v>
      </c>
      <c r="I16" s="12"/>
      <c r="J16" s="12"/>
      <c r="L16" s="12"/>
      <c r="AC16" s="6"/>
      <c r="AF16"/>
      <c r="CA16" s="6"/>
      <c r="CD16"/>
    </row>
    <row r="17" spans="1:82">
      <c r="A17" s="10"/>
      <c r="C17" s="2">
        <f>Parameters_Results!$D$17*'Climate impacts'!G25+(1-Parameters_Results!$D$17)*'Climate impacts'!F25</f>
        <v>0</v>
      </c>
      <c r="D17" s="2">
        <f>Parameters_Results!$D$17*'Climate impacts'!I25+(1-Parameters_Results!$D$17)*'Climate impacts'!H25</f>
        <v>0</v>
      </c>
      <c r="E17" s="2">
        <f>Parameters_Results!$D$17*'Climate impacts'!K25+(1-Parameters_Results!$D$17)*'Climate impacts'!J25</f>
        <v>0</v>
      </c>
      <c r="I17" s="12"/>
      <c r="J17" s="12"/>
      <c r="K17" s="12"/>
      <c r="L17" s="12"/>
      <c r="AC17" s="6"/>
      <c r="AF17"/>
      <c r="CA17" s="6"/>
      <c r="CD17"/>
    </row>
    <row r="18" spans="1:82">
      <c r="A18" s="10" t="s">
        <v>12</v>
      </c>
      <c r="B18" t="s">
        <v>24</v>
      </c>
      <c r="C18" s="2">
        <f>Parameters_Results!$D$18*'Climate impacts'!G26+(1-Parameters_Results!$D$18)*'Climate impacts'!F26</f>
        <v>0</v>
      </c>
      <c r="D18" s="2">
        <f>Parameters_Results!$D$18*'Climate impacts'!I26+(1-Parameters_Results!$D$18)*'Climate impacts'!H26</f>
        <v>0</v>
      </c>
      <c r="E18" s="2">
        <f>Parameters_Results!$D$18*'Climate impacts'!K26+(1-Parameters_Results!$D$18)*'Climate impacts'!J26</f>
        <v>0</v>
      </c>
      <c r="I18" s="12"/>
      <c r="J18" s="12"/>
      <c r="K18" s="12"/>
      <c r="L18" s="12"/>
      <c r="AC18" s="6"/>
      <c r="AF18"/>
      <c r="CA18" s="6"/>
      <c r="CD18"/>
    </row>
    <row r="19" spans="1:82">
      <c r="A19" s="10"/>
      <c r="B19" s="22" t="s">
        <v>191</v>
      </c>
      <c r="C19" s="2">
        <f>Parameters_Results!$D$18*'Climate impacts'!G27+(1-Parameters_Results!$D$18)*'Climate impacts'!F27</f>
        <v>0.01</v>
      </c>
      <c r="D19" s="2">
        <f>Parameters_Results!$D$18*'Climate impacts'!I27+(1-Parameters_Results!$D$18)*'Climate impacts'!H27</f>
        <v>0.03</v>
      </c>
      <c r="E19" s="2">
        <f>Parameters_Results!$D$18*'Climate impacts'!K27+(1-Parameters_Results!$D$18)*'Climate impacts'!J27</f>
        <v>0.08</v>
      </c>
      <c r="I19" s="12"/>
      <c r="J19" s="12"/>
      <c r="K19" s="12"/>
      <c r="L19" s="12"/>
      <c r="AC19" s="6"/>
      <c r="AF19"/>
      <c r="CA19" s="6"/>
      <c r="CD19"/>
    </row>
    <row r="20" spans="1:82">
      <c r="A20" s="10"/>
      <c r="B20" s="43" t="s">
        <v>192</v>
      </c>
      <c r="C20" s="2">
        <f>Parameters_Results!$D$18*'Climate impacts'!G28+(1-Parameters_Results!$D$18)*'Climate impacts'!F28</f>
        <v>0.01</v>
      </c>
      <c r="D20" s="2">
        <f>Parameters_Results!$D$18*'Climate impacts'!I28+(1-Parameters_Results!$D$18)*'Climate impacts'!H28</f>
        <v>0.04</v>
      </c>
      <c r="E20" s="2">
        <f>Parameters_Results!$D$18*'Climate impacts'!K28+(1-Parameters_Results!$D$18)*'Climate impacts'!J28</f>
        <v>0.06</v>
      </c>
      <c r="I20" s="12"/>
      <c r="J20" s="12"/>
      <c r="K20" s="12"/>
      <c r="L20" s="12"/>
      <c r="AC20" s="6"/>
      <c r="AF20"/>
      <c r="CA20" s="6"/>
      <c r="CD20"/>
    </row>
    <row r="21" spans="1:82">
      <c r="A21" s="10"/>
      <c r="B21" s="43" t="s">
        <v>193</v>
      </c>
      <c r="C21" s="2">
        <f>Parameters_Results!$D$18*'Climate impacts'!G29+(1-Parameters_Results!$D$18)*'Climate impacts'!F29</f>
        <v>0.01</v>
      </c>
      <c r="D21" s="2">
        <f>Parameters_Results!$D$18*'Climate impacts'!I29+(1-Parameters_Results!$D$18)*'Climate impacts'!H29</f>
        <v>0.03</v>
      </c>
      <c r="E21" s="2">
        <f>Parameters_Results!$D$18*'Climate impacts'!K29+(1-Parameters_Results!$D$18)*'Climate impacts'!J29</f>
        <v>0.05</v>
      </c>
      <c r="I21" s="12"/>
      <c r="J21" s="12"/>
      <c r="K21" s="12"/>
      <c r="L21" s="12"/>
      <c r="AC21" s="6"/>
      <c r="AF21"/>
      <c r="CA21" s="6"/>
      <c r="CD21"/>
    </row>
    <row r="22" spans="1:82">
      <c r="A22" s="10"/>
      <c r="B22" s="270" t="s">
        <v>205</v>
      </c>
      <c r="C22" s="2">
        <f>Parameters_Results!$D$18*'Climate impacts'!G30+(1-Parameters_Results!$D$18)*'Climate impacts'!F30</f>
        <v>2E-3</v>
      </c>
      <c r="D22" s="2">
        <f>Parameters_Results!$D$18*'Climate impacts'!I30+(1-Parameters_Results!$D$18)*'Climate impacts'!H30</f>
        <v>0.01</v>
      </c>
      <c r="E22" s="2">
        <f>Parameters_Results!$D$18*'Climate impacts'!K30+(1-Parameters_Results!$D$18)*'Climate impacts'!J30</f>
        <v>0.02</v>
      </c>
      <c r="I22" s="12"/>
      <c r="J22" s="12"/>
      <c r="K22" s="12"/>
      <c r="L22" s="12"/>
      <c r="AC22" s="6"/>
      <c r="AF22"/>
      <c r="CA22" s="6"/>
      <c r="CD22"/>
    </row>
    <row r="23" spans="1:82">
      <c r="A23" s="10"/>
      <c r="B23" s="270" t="s">
        <v>206</v>
      </c>
      <c r="C23" s="2">
        <f>Parameters_Results!$D$18*'Climate impacts'!G31+(1-Parameters_Results!$D$18)*'Climate impacts'!F31</f>
        <v>1.4999999999999999E-2</v>
      </c>
      <c r="D23" s="2">
        <f>Parameters_Results!$D$18*'Climate impacts'!I31+(1-Parameters_Results!$D$18)*'Climate impacts'!H31</f>
        <v>0.05</v>
      </c>
      <c r="E23" s="2">
        <f>Parameters_Results!$D$18*'Climate impacts'!K31+(1-Parameters_Results!$D$18)*'Climate impacts'!J31</f>
        <v>0.08</v>
      </c>
      <c r="I23" s="12"/>
      <c r="J23" s="12"/>
      <c r="K23" s="12"/>
      <c r="L23" s="12"/>
      <c r="AC23" s="6"/>
      <c r="AF23"/>
      <c r="CA23" s="6"/>
      <c r="CD23"/>
    </row>
    <row r="24" spans="1:82">
      <c r="A24" s="10"/>
      <c r="B24" s="270" t="s">
        <v>207</v>
      </c>
      <c r="C24" s="2">
        <f>Parameters_Results!$D$18*'Climate impacts'!G32+(1-Parameters_Results!$D$18)*'Climate impacts'!F32</f>
        <v>1.4999999999999999E-2</v>
      </c>
      <c r="D24" s="2">
        <f>Parameters_Results!$D$18*'Climate impacts'!I32+(1-Parameters_Results!$D$18)*'Climate impacts'!H32</f>
        <v>0.04</v>
      </c>
      <c r="E24" s="2">
        <f>Parameters_Results!$D$18*'Climate impacts'!K32+(1-Parameters_Results!$D$18)*'Climate impacts'!J32</f>
        <v>0.06</v>
      </c>
      <c r="I24" s="12"/>
      <c r="J24" s="12"/>
      <c r="K24" s="12"/>
      <c r="L24" s="12"/>
      <c r="AC24" s="6"/>
      <c r="AF24"/>
      <c r="CA24" s="6"/>
      <c r="CD24"/>
    </row>
    <row r="25" spans="1:82">
      <c r="A25" s="10"/>
      <c r="B25" t="s">
        <v>26</v>
      </c>
      <c r="C25" s="2">
        <f>Parameters_Results!$D$18*'Climate impacts'!G33+(1-Parameters_Results!$D$18)*'Climate impacts'!F33</f>
        <v>0</v>
      </c>
      <c r="D25" s="2">
        <f>Parameters_Results!$D$18*'Climate impacts'!I33+(1-Parameters_Results!$D$18)*'Climate impacts'!H33</f>
        <v>0</v>
      </c>
      <c r="E25" s="2">
        <f>Parameters_Results!$D$18*'Climate impacts'!K33+(1-Parameters_Results!$D$18)*'Climate impacts'!J33</f>
        <v>0</v>
      </c>
      <c r="I25" s="12"/>
      <c r="J25" s="12"/>
      <c r="K25" s="12"/>
      <c r="L25" s="12"/>
      <c r="AD25" s="6"/>
      <c r="AF25"/>
      <c r="CB25" s="6"/>
      <c r="CD25"/>
    </row>
    <row r="26" spans="1:82">
      <c r="A26" s="10"/>
      <c r="I26" s="12"/>
      <c r="J26" s="12"/>
      <c r="K26" s="12"/>
      <c r="L26" s="12"/>
    </row>
    <row r="27" spans="1:82">
      <c r="A27" s="10"/>
    </row>
    <row r="29" spans="1:82">
      <c r="A29" t="s">
        <v>3</v>
      </c>
      <c r="C29">
        <f>Parameters_Results!$D$10+COLUMN()-2</f>
        <v>2021</v>
      </c>
      <c r="D29">
        <f>Parameters_Results!$D$10+COLUMN()-2</f>
        <v>2022</v>
      </c>
      <c r="E29">
        <f>Parameters_Results!$D$10+COLUMN()-2</f>
        <v>2023</v>
      </c>
      <c r="F29">
        <f>Parameters_Results!$D$10+COLUMN()-2</f>
        <v>2024</v>
      </c>
      <c r="G29">
        <f>Parameters_Results!$D$10+COLUMN()-2</f>
        <v>2025</v>
      </c>
      <c r="H29">
        <f>Parameters_Results!$D$10+COLUMN()-2</f>
        <v>2026</v>
      </c>
      <c r="I29">
        <f>Parameters_Results!$D$10+COLUMN()-2</f>
        <v>2027</v>
      </c>
      <c r="J29">
        <f>Parameters_Results!$D$10+COLUMN()-2</f>
        <v>2028</v>
      </c>
      <c r="K29">
        <f>Parameters_Results!$D$10+COLUMN()-2</f>
        <v>2029</v>
      </c>
      <c r="L29" s="6">
        <f>Parameters_Results!$D$10+COLUMN()-2</f>
        <v>2030</v>
      </c>
      <c r="M29">
        <f>Parameters_Results!$D$10+COLUMN()-2</f>
        <v>2031</v>
      </c>
      <c r="N29">
        <f>Parameters_Results!$D$10+COLUMN()-2</f>
        <v>2032</v>
      </c>
      <c r="O29">
        <f>Parameters_Results!$D$10+COLUMN()-2</f>
        <v>2033</v>
      </c>
      <c r="P29">
        <f>Parameters_Results!$D$10+COLUMN()-2</f>
        <v>2034</v>
      </c>
      <c r="Q29">
        <f>Parameters_Results!$D$10+COLUMN()-2</f>
        <v>2035</v>
      </c>
      <c r="R29">
        <f>Parameters_Results!$D$10+COLUMN()-2</f>
        <v>2036</v>
      </c>
      <c r="S29">
        <f>Parameters_Results!$D$10+COLUMN()-2</f>
        <v>2037</v>
      </c>
      <c r="T29">
        <f>Parameters_Results!$D$10+COLUMN()-2</f>
        <v>2038</v>
      </c>
      <c r="U29">
        <f>Parameters_Results!$D$10+COLUMN()-2</f>
        <v>2039</v>
      </c>
      <c r="V29">
        <f>Parameters_Results!$D$10+COLUMN()-2</f>
        <v>2040</v>
      </c>
      <c r="W29">
        <f>Parameters_Results!$D$10+COLUMN()-2</f>
        <v>2041</v>
      </c>
      <c r="X29">
        <f>Parameters_Results!$D$10+COLUMN()-2</f>
        <v>2042</v>
      </c>
      <c r="Y29">
        <f>Parameters_Results!$D$10+COLUMN()-2</f>
        <v>2043</v>
      </c>
      <c r="Z29">
        <f>Parameters_Results!$D$10+COLUMN()-2</f>
        <v>2044</v>
      </c>
      <c r="AA29">
        <f>Parameters_Results!$D$10+COLUMN()-2</f>
        <v>2045</v>
      </c>
      <c r="AB29">
        <f>Parameters_Results!$D$10+COLUMN()-2</f>
        <v>2046</v>
      </c>
      <c r="AC29">
        <f>Parameters_Results!$D$10+COLUMN()-2</f>
        <v>2047</v>
      </c>
      <c r="AD29">
        <f>Parameters_Results!$D$10+COLUMN()-2</f>
        <v>2048</v>
      </c>
      <c r="AE29">
        <f>Parameters_Results!$D$10+COLUMN()-2</f>
        <v>2049</v>
      </c>
      <c r="AF29" s="6">
        <f>Parameters_Results!$D$10+COLUMN()-2</f>
        <v>2050</v>
      </c>
      <c r="AG29">
        <f>Parameters_Results!$D$10+COLUMN()-2</f>
        <v>2051</v>
      </c>
      <c r="AH29">
        <f>Parameters_Results!$D$10+COLUMN()-2</f>
        <v>2052</v>
      </c>
      <c r="AI29">
        <f>Parameters_Results!$D$10+COLUMN()-2</f>
        <v>2053</v>
      </c>
      <c r="AJ29">
        <f>Parameters_Results!$D$10+COLUMN()-2</f>
        <v>2054</v>
      </c>
      <c r="AK29">
        <f>Parameters_Results!$D$10+COLUMN()-2</f>
        <v>2055</v>
      </c>
      <c r="AL29">
        <f>Parameters_Results!$D$10+COLUMN()-2</f>
        <v>2056</v>
      </c>
      <c r="AM29">
        <f>Parameters_Results!$D$10+COLUMN()-2</f>
        <v>2057</v>
      </c>
      <c r="AN29">
        <f>Parameters_Results!$D$10+COLUMN()-2</f>
        <v>2058</v>
      </c>
      <c r="AO29">
        <f>Parameters_Results!$D$10+COLUMN()-2</f>
        <v>2059</v>
      </c>
      <c r="AP29">
        <f>Parameters_Results!$D$10+COLUMN()-2</f>
        <v>2060</v>
      </c>
      <c r="AQ29">
        <f>Parameters_Results!$D$10+COLUMN()-2</f>
        <v>2061</v>
      </c>
      <c r="AR29">
        <f>Parameters_Results!$D$10+COLUMN()-2</f>
        <v>2062</v>
      </c>
      <c r="AS29">
        <f>Parameters_Results!$D$10+COLUMN()-2</f>
        <v>2063</v>
      </c>
      <c r="AT29">
        <f>Parameters_Results!$D$10+COLUMN()-2</f>
        <v>2064</v>
      </c>
      <c r="AU29">
        <f>Parameters_Results!$D$10+COLUMN()-2</f>
        <v>2065</v>
      </c>
      <c r="AV29">
        <f>Parameters_Results!$D$10+COLUMN()-2</f>
        <v>2066</v>
      </c>
      <c r="AW29">
        <f>Parameters_Results!$D$10+COLUMN()-2</f>
        <v>2067</v>
      </c>
      <c r="AX29">
        <f>Parameters_Results!$D$10+COLUMN()-2</f>
        <v>2068</v>
      </c>
      <c r="AY29">
        <f>Parameters_Results!$D$10+COLUMN()-2</f>
        <v>2069</v>
      </c>
      <c r="AZ29">
        <f>Parameters_Results!$D$10+COLUMN()-2</f>
        <v>2070</v>
      </c>
      <c r="BA29">
        <f>Parameters_Results!$D$10+COLUMN()-2</f>
        <v>2071</v>
      </c>
      <c r="BB29">
        <f>Parameters_Results!$D$10+COLUMN()-2</f>
        <v>2072</v>
      </c>
      <c r="BC29">
        <f>Parameters_Results!$D$10+COLUMN()-2</f>
        <v>2073</v>
      </c>
      <c r="BD29">
        <f>Parameters_Results!$D$10+COLUMN()-2</f>
        <v>2074</v>
      </c>
      <c r="BE29">
        <f>Parameters_Results!$D$10+COLUMN()-2</f>
        <v>2075</v>
      </c>
      <c r="BF29">
        <f>Parameters_Results!$D$10+COLUMN()-2</f>
        <v>2076</v>
      </c>
      <c r="BG29">
        <f>Parameters_Results!$D$10+COLUMN()-2</f>
        <v>2077</v>
      </c>
      <c r="BH29">
        <f>Parameters_Results!$D$10+COLUMN()-2</f>
        <v>2078</v>
      </c>
      <c r="BI29">
        <f>Parameters_Results!$D$10+COLUMN()-2</f>
        <v>2079</v>
      </c>
      <c r="BJ29">
        <f>Parameters_Results!$D$10+COLUMN()-2</f>
        <v>2080</v>
      </c>
      <c r="BK29">
        <f>Parameters_Results!$D$10+COLUMN()-2</f>
        <v>2081</v>
      </c>
      <c r="BL29">
        <f>Parameters_Results!$D$10+COLUMN()-2</f>
        <v>2082</v>
      </c>
      <c r="BM29">
        <f>Parameters_Results!$D$10+COLUMN()-2</f>
        <v>2083</v>
      </c>
      <c r="BN29">
        <f>Parameters_Results!$D$10+COLUMN()-2</f>
        <v>2084</v>
      </c>
      <c r="BO29">
        <f>Parameters_Results!$D$10+COLUMN()-2</f>
        <v>2085</v>
      </c>
      <c r="BP29">
        <f>Parameters_Results!$D$10+COLUMN()-2</f>
        <v>2086</v>
      </c>
      <c r="BQ29">
        <f>Parameters_Results!$D$10+COLUMN()-2</f>
        <v>2087</v>
      </c>
      <c r="BR29">
        <f>Parameters_Results!$D$10+COLUMN()-2</f>
        <v>2088</v>
      </c>
      <c r="BS29">
        <f>Parameters_Results!$D$10+COLUMN()-2</f>
        <v>2089</v>
      </c>
      <c r="BT29">
        <f>Parameters_Results!$D$10+COLUMN()-2</f>
        <v>2090</v>
      </c>
      <c r="BU29">
        <f>Parameters_Results!$D$10+COLUMN()-2</f>
        <v>2091</v>
      </c>
      <c r="BV29">
        <f>Parameters_Results!$D$10+COLUMN()-2</f>
        <v>2092</v>
      </c>
      <c r="BW29">
        <f>Parameters_Results!$D$10+COLUMN()-2</f>
        <v>2093</v>
      </c>
      <c r="BX29">
        <f>Parameters_Results!$D$10+COLUMN()-2</f>
        <v>2094</v>
      </c>
      <c r="BY29">
        <f>Parameters_Results!$D$10+COLUMN()-2</f>
        <v>2095</v>
      </c>
      <c r="BZ29">
        <f>Parameters_Results!$D$10+COLUMN()-2</f>
        <v>2096</v>
      </c>
      <c r="CA29">
        <f>Parameters_Results!$D$10+COLUMN()-2</f>
        <v>2097</v>
      </c>
      <c r="CB29">
        <f>Parameters_Results!$D$10+COLUMN()-2</f>
        <v>2098</v>
      </c>
      <c r="CC29">
        <f>Parameters_Results!$D$10+COLUMN()-2</f>
        <v>2099</v>
      </c>
      <c r="CD29" s="6">
        <f>Parameters_Results!$D$10+COLUMN()-2</f>
        <v>2100</v>
      </c>
    </row>
    <row r="30" spans="1:82">
      <c r="A30" s="10" t="s">
        <v>10</v>
      </c>
      <c r="B30" s="22" t="s">
        <v>173</v>
      </c>
      <c r="C30" s="2">
        <f>$C3*('Extrapolation average con.'!C$29-Parameters_Results!$D$10)/($C$2-Parameters_Results!$D$10)</f>
        <v>1E-3</v>
      </c>
      <c r="D30" s="2">
        <f>$C3*('Extrapolation average con.'!D$29-Parameters_Results!$D$10)/($C$2-Parameters_Results!$D$10)</f>
        <v>2E-3</v>
      </c>
      <c r="E30" s="2">
        <f>$C3*('Extrapolation average con.'!E$29-Parameters_Results!$D$10)/($C$2-Parameters_Results!$D$10)</f>
        <v>3.0000000000000001E-3</v>
      </c>
      <c r="F30" s="2">
        <f>$C3*('Extrapolation average con.'!F$29-Parameters_Results!$D$10)/($C$2-Parameters_Results!$D$10)</f>
        <v>4.0000000000000001E-3</v>
      </c>
      <c r="G30" s="2">
        <f>$C3*('Extrapolation average con.'!G$29-Parameters_Results!$D$10)/($C$2-Parameters_Results!$D$10)</f>
        <v>5.0000000000000001E-3</v>
      </c>
      <c r="H30" s="2">
        <f>$C3*('Extrapolation average con.'!H$29-Parameters_Results!$D$10)/($C$2-Parameters_Results!$D$10)</f>
        <v>6.0000000000000001E-3</v>
      </c>
      <c r="I30" s="2">
        <f>$C3*('Extrapolation average con.'!I$29-Parameters_Results!$D$10)/($C$2-Parameters_Results!$D$10)</f>
        <v>7.000000000000001E-3</v>
      </c>
      <c r="J30" s="2">
        <f>$C3*('Extrapolation average con.'!J$29-Parameters_Results!$D$10)/($C$2-Parameters_Results!$D$10)</f>
        <v>8.0000000000000002E-3</v>
      </c>
      <c r="K30" s="2">
        <f>$C3*('Extrapolation average con.'!K$29-Parameters_Results!$D$10)/($C$2-Parameters_Results!$D$10)</f>
        <v>8.9999999999999993E-3</v>
      </c>
      <c r="L30" s="7">
        <f>$C3*('Extrapolation average con.'!L$29-Parameters_Results!$D$10)/($C$2-Parameters_Results!$D$10)</f>
        <v>0.01</v>
      </c>
      <c r="M30" s="3">
        <f>($D3-$C3)*('Extrapolation average con.'!M$29-$C$2)/($D$2-$C$2)+$L30</f>
        <v>9.4999999999999998E-3</v>
      </c>
      <c r="N30" s="2">
        <f>($D3-$C3)*('Extrapolation average con.'!N$29-$C$2)/($D$2-$C$2)+$L30</f>
        <v>9.0000000000000011E-3</v>
      </c>
      <c r="O30" s="2">
        <f>($D3-$C3)*('Extrapolation average con.'!O$29-$C$2)/($D$2-$C$2)+$L30</f>
        <v>8.5000000000000006E-3</v>
      </c>
      <c r="P30" s="2">
        <f>($D3-$C3)*('Extrapolation average con.'!P$29-$C$2)/($D$2-$C$2)+$L30</f>
        <v>8.0000000000000002E-3</v>
      </c>
      <c r="Q30" s="2">
        <f>($D3-$C3)*('Extrapolation average con.'!Q$29-$C$2)/($D$2-$C$2)+$L30</f>
        <v>7.4999999999999997E-3</v>
      </c>
      <c r="R30" s="2">
        <f>($D3-$C3)*('Extrapolation average con.'!R$29-$C$2)/($D$2-$C$2)+$L30</f>
        <v>7.0000000000000001E-3</v>
      </c>
      <c r="S30" s="2">
        <f>($D3-$C3)*('Extrapolation average con.'!S$29-$C$2)/($D$2-$C$2)+$L30</f>
        <v>6.4999999999999997E-3</v>
      </c>
      <c r="T30" s="2">
        <f>($D3-$C3)*('Extrapolation average con.'!T$29-$C$2)/($D$2-$C$2)+$L30</f>
        <v>6.0000000000000001E-3</v>
      </c>
      <c r="U30" s="2">
        <f>($D3-$C3)*('Extrapolation average con.'!U$29-$C$2)/($D$2-$C$2)+$L30</f>
        <v>5.5000000000000005E-3</v>
      </c>
      <c r="V30" s="2">
        <f>($D3-$C3)*('Extrapolation average con.'!V$29-$C$2)/($D$2-$C$2)+$L30</f>
        <v>5.0000000000000001E-3</v>
      </c>
      <c r="W30" s="2">
        <f>($D3-$C3)*('Extrapolation average con.'!W$29-$C$2)/($D$2-$C$2)+$L30</f>
        <v>4.5000000000000005E-3</v>
      </c>
      <c r="X30" s="2">
        <f>($D3-$C3)*('Extrapolation average con.'!X$29-$C$2)/($D$2-$C$2)+$L30</f>
        <v>4.0000000000000001E-3</v>
      </c>
      <c r="Y30" s="2">
        <f>($D3-$C3)*('Extrapolation average con.'!Y$29-$C$2)/($D$2-$C$2)+$L30</f>
        <v>3.4999999999999996E-3</v>
      </c>
      <c r="Z30" s="2">
        <f>($D3-$C3)*('Extrapolation average con.'!Z$29-$C$2)/($D$2-$C$2)+$L30</f>
        <v>2.9999999999999992E-3</v>
      </c>
      <c r="AA30" s="2">
        <f>($D3-$C3)*('Extrapolation average con.'!AA$29-$C$2)/($D$2-$C$2)+$L30</f>
        <v>2.5000000000000005E-3</v>
      </c>
      <c r="AB30" s="2">
        <f>($D3-$C3)*('Extrapolation average con.'!AB$29-$C$2)/($D$2-$C$2)+$L30</f>
        <v>2E-3</v>
      </c>
      <c r="AC30" s="2">
        <f>($D3-$C3)*('Extrapolation average con.'!AC$29-$C$2)/($D$2-$C$2)+$L30</f>
        <v>1.4999999999999996E-3</v>
      </c>
      <c r="AD30" s="2">
        <f>($D3-$C3)*('Extrapolation average con.'!AD$29-$C$2)/($D$2-$C$2)+$L30</f>
        <v>1.0000000000000009E-3</v>
      </c>
      <c r="AE30" s="2">
        <f>($D3-$C3)*('Extrapolation average con.'!AE$29-$C$2)/($D$2-$C$2)+$L30</f>
        <v>5.0000000000000044E-4</v>
      </c>
      <c r="AF30" s="2">
        <f>($D3-$C3)*('Extrapolation average con.'!AF$29-$C$2)/($D$2-$C$2)+$L30</f>
        <v>0</v>
      </c>
      <c r="AG30" s="5">
        <f>($E3-$D3)*('Extrapolation average con.'!AG$29-$D$2)/($E$2-$D$2)+$AF30</f>
        <v>6.1000000000000008E-4</v>
      </c>
      <c r="AH30" s="5">
        <f>($E3-$D3)*('Extrapolation average con.'!AH$29-$D$2)/($E$2-$D$2)+$AF30</f>
        <v>1.2200000000000002E-3</v>
      </c>
      <c r="AI30" s="5">
        <f>($E3-$D3)*('Extrapolation average con.'!AI$29-$D$2)/($E$2-$D$2)+$AF30</f>
        <v>1.83E-3</v>
      </c>
      <c r="AJ30" s="5">
        <f>($E3-$D3)*('Extrapolation average con.'!AJ$29-$D$2)/($E$2-$D$2)+$AF30</f>
        <v>2.4400000000000003E-3</v>
      </c>
      <c r="AK30" s="5">
        <f>($E3-$D3)*('Extrapolation average con.'!AK$29-$D$2)/($E$2-$D$2)+$AF30</f>
        <v>3.0500000000000002E-3</v>
      </c>
      <c r="AL30" s="5">
        <f>($E3-$D3)*('Extrapolation average con.'!AL$29-$D$2)/($E$2-$D$2)+$AF30</f>
        <v>3.6600000000000001E-3</v>
      </c>
      <c r="AM30" s="5">
        <f>($E3-$D3)*('Extrapolation average con.'!AM$29-$D$2)/($E$2-$D$2)+$AF30</f>
        <v>4.2700000000000004E-3</v>
      </c>
      <c r="AN30" s="5">
        <f>($E3-$D3)*('Extrapolation average con.'!AN$29-$D$2)/($E$2-$D$2)+$AF30</f>
        <v>4.8800000000000007E-3</v>
      </c>
      <c r="AO30" s="5">
        <f>($E3-$D3)*('Extrapolation average con.'!AO$29-$D$2)/($E$2-$D$2)+$AF30</f>
        <v>5.4900000000000001E-3</v>
      </c>
      <c r="AP30" s="5">
        <f>($E3-$D3)*('Extrapolation average con.'!AP$29-$D$2)/($E$2-$D$2)+$AF30</f>
        <v>6.1000000000000004E-3</v>
      </c>
      <c r="AQ30" s="5">
        <f>($E3-$D3)*('Extrapolation average con.'!AQ$29-$D$2)/($E$2-$D$2)+$AF30</f>
        <v>6.7100000000000007E-3</v>
      </c>
      <c r="AR30" s="5">
        <f>($E3-$D3)*('Extrapolation average con.'!AR$29-$D$2)/($E$2-$D$2)+$AF30</f>
        <v>7.3200000000000001E-3</v>
      </c>
      <c r="AS30" s="5">
        <f>($E3-$D3)*('Extrapolation average con.'!AS$29-$D$2)/($E$2-$D$2)+$AF30</f>
        <v>7.9300000000000013E-3</v>
      </c>
      <c r="AT30" s="5">
        <f>($E3-$D3)*('Extrapolation average con.'!AT$29-$D$2)/($E$2-$D$2)+$AF30</f>
        <v>8.5400000000000007E-3</v>
      </c>
      <c r="AU30" s="5">
        <f>($E3-$D3)*('Extrapolation average con.'!AU$29-$D$2)/($E$2-$D$2)+$AF30</f>
        <v>9.1500000000000019E-3</v>
      </c>
      <c r="AV30" s="5">
        <f>($E3-$D3)*('Extrapolation average con.'!AV$29-$D$2)/($E$2-$D$2)+$AF30</f>
        <v>9.7600000000000013E-3</v>
      </c>
      <c r="AW30" s="5">
        <f>($E3-$D3)*('Extrapolation average con.'!AW$29-$D$2)/($E$2-$D$2)+$AF30</f>
        <v>1.0370000000000001E-2</v>
      </c>
      <c r="AX30" s="5">
        <f>($E3-$D3)*('Extrapolation average con.'!AX$29-$D$2)/($E$2-$D$2)+$AF30</f>
        <v>1.098E-2</v>
      </c>
      <c r="AY30" s="5">
        <f>($E3-$D3)*('Extrapolation average con.'!AY$29-$D$2)/($E$2-$D$2)+$AF30</f>
        <v>1.159E-2</v>
      </c>
      <c r="AZ30" s="5">
        <f>($E3-$D3)*('Extrapolation average con.'!AZ$29-$D$2)/($E$2-$D$2)+$AF30</f>
        <v>1.2200000000000001E-2</v>
      </c>
      <c r="BA30" s="5">
        <f>($E3-$D3)*('Extrapolation average con.'!BA$29-$D$2)/($E$2-$D$2)+$AF30</f>
        <v>1.2810000000000002E-2</v>
      </c>
      <c r="BB30" s="5">
        <f>($E3-$D3)*('Extrapolation average con.'!BB$29-$D$2)/($E$2-$D$2)+$AF30</f>
        <v>1.3420000000000001E-2</v>
      </c>
      <c r="BC30" s="5">
        <f>($E3-$D3)*('Extrapolation average con.'!BC$29-$D$2)/($E$2-$D$2)+$AF30</f>
        <v>1.4030000000000001E-2</v>
      </c>
      <c r="BD30" s="5">
        <f>($E3-$D3)*('Extrapolation average con.'!BD$29-$D$2)/($E$2-$D$2)+$AF30</f>
        <v>1.464E-2</v>
      </c>
      <c r="BE30" s="5">
        <f>($E3-$D3)*('Extrapolation average con.'!BE$29-$D$2)/($E$2-$D$2)+$AF30</f>
        <v>1.525E-2</v>
      </c>
      <c r="BF30" s="5">
        <f>($E3-$D3)*('Extrapolation average con.'!BF$29-$D$2)/($E$2-$D$2)+$AF30</f>
        <v>1.5860000000000003E-2</v>
      </c>
      <c r="BG30" s="5">
        <f>($E3-$D3)*('Extrapolation average con.'!BG$29-$D$2)/($E$2-$D$2)+$AF30</f>
        <v>1.6470000000000002E-2</v>
      </c>
      <c r="BH30" s="5">
        <f>($E3-$D3)*('Extrapolation average con.'!BH$29-$D$2)/($E$2-$D$2)+$AF30</f>
        <v>1.7080000000000001E-2</v>
      </c>
      <c r="BI30" s="5">
        <f>($E3-$D3)*('Extrapolation average con.'!BI$29-$D$2)/($E$2-$D$2)+$AF30</f>
        <v>1.7690000000000001E-2</v>
      </c>
      <c r="BJ30" s="5">
        <f>($E3-$D3)*('Extrapolation average con.'!BJ$29-$D$2)/($E$2-$D$2)+$AF30</f>
        <v>1.8300000000000004E-2</v>
      </c>
      <c r="BK30" s="5">
        <f>($E3-$D3)*('Extrapolation average con.'!BK$29-$D$2)/($E$2-$D$2)+$AF30</f>
        <v>1.8910000000000003E-2</v>
      </c>
      <c r="BL30" s="5">
        <f>($E3-$D3)*('Extrapolation average con.'!BL$29-$D$2)/($E$2-$D$2)+$AF30</f>
        <v>1.9520000000000003E-2</v>
      </c>
      <c r="BM30" s="5">
        <f>($E3-$D3)*('Extrapolation average con.'!BM$29-$D$2)/($E$2-$D$2)+$AF30</f>
        <v>2.0130000000000002E-2</v>
      </c>
      <c r="BN30" s="5">
        <f>($E3-$D3)*('Extrapolation average con.'!BN$29-$D$2)/($E$2-$D$2)+$AF30</f>
        <v>2.0740000000000001E-2</v>
      </c>
      <c r="BO30" s="5">
        <f>($E3-$D3)*('Extrapolation average con.'!BO$29-$D$2)/($E$2-$D$2)+$AF30</f>
        <v>2.1350000000000001E-2</v>
      </c>
      <c r="BP30" s="5">
        <f>($E3-$D3)*('Extrapolation average con.'!BP$29-$D$2)/($E$2-$D$2)+$AF30</f>
        <v>2.196E-2</v>
      </c>
      <c r="BQ30" s="5">
        <f>($E3-$D3)*('Extrapolation average con.'!BQ$29-$D$2)/($E$2-$D$2)+$AF30</f>
        <v>2.257E-2</v>
      </c>
      <c r="BR30" s="5">
        <f>($E3-$D3)*('Extrapolation average con.'!BR$29-$D$2)/($E$2-$D$2)+$AF30</f>
        <v>2.3179999999999999E-2</v>
      </c>
      <c r="BS30" s="5">
        <f>($E3-$D3)*('Extrapolation average con.'!BS$29-$D$2)/($E$2-$D$2)+$AF30</f>
        <v>2.3790000000000002E-2</v>
      </c>
      <c r="BT30" s="5">
        <f>($E3-$D3)*('Extrapolation average con.'!BT$29-$D$2)/($E$2-$D$2)+$AF30</f>
        <v>2.4400000000000002E-2</v>
      </c>
      <c r="BU30" s="5">
        <f>($E3-$D3)*('Extrapolation average con.'!BU$29-$D$2)/($E$2-$D$2)+$AF30</f>
        <v>2.5009999999999998E-2</v>
      </c>
      <c r="BV30" s="5">
        <f>($E3-$D3)*('Extrapolation average con.'!BV$29-$D$2)/($E$2-$D$2)+$AF30</f>
        <v>2.5620000000000004E-2</v>
      </c>
      <c r="BW30" s="5">
        <f>($E3-$D3)*('Extrapolation average con.'!BW$29-$D$2)/($E$2-$D$2)+$AF30</f>
        <v>2.6230000000000003E-2</v>
      </c>
      <c r="BX30" s="5">
        <f>($E3-$D3)*('Extrapolation average con.'!BX$29-$D$2)/($E$2-$D$2)+$AF30</f>
        <v>2.6840000000000003E-2</v>
      </c>
      <c r="BY30" s="5">
        <f>($E3-$D3)*('Extrapolation average con.'!BY$29-$D$2)/($E$2-$D$2)+$AF30</f>
        <v>2.7450000000000002E-2</v>
      </c>
      <c r="BZ30" s="5">
        <f>($E3-$D3)*('Extrapolation average con.'!BZ$29-$D$2)/($E$2-$D$2)+$AF30</f>
        <v>2.8060000000000002E-2</v>
      </c>
      <c r="CA30" s="5">
        <f>($E3-$D3)*('Extrapolation average con.'!CA$29-$D$2)/($E$2-$D$2)+$AF30</f>
        <v>2.8670000000000001E-2</v>
      </c>
      <c r="CB30" s="5">
        <f>($E3-$D3)*('Extrapolation average con.'!CB$29-$D$2)/($E$2-$D$2)+$AF30</f>
        <v>2.928E-2</v>
      </c>
      <c r="CC30" s="5">
        <f>($E3-$D3)*('Extrapolation average con.'!CC$29-$D$2)/($E$2-$D$2)+$AF30</f>
        <v>2.989E-2</v>
      </c>
      <c r="CD30" s="5">
        <f>($E3-$D3)*('Extrapolation average con.'!CD$29-$D$2)/($E$2-$D$2)+$AF30</f>
        <v>3.0499999999999999E-2</v>
      </c>
    </row>
    <row r="31" spans="1:82">
      <c r="A31" s="10"/>
      <c r="B31" s="22" t="s">
        <v>174</v>
      </c>
      <c r="C31" s="2">
        <f>$C4*('Extrapolation average con.'!C$29-Parameters_Results!$D$10)/($C$2-Parameters_Results!$D$10)</f>
        <v>2.3400000000000001E-3</v>
      </c>
      <c r="D31" s="2">
        <f>$C4*('Extrapolation average con.'!D$29-Parameters_Results!$D$10)/($C$2-Parameters_Results!$D$10)</f>
        <v>4.6800000000000001E-3</v>
      </c>
      <c r="E31" s="2">
        <f>$C4*('Extrapolation average con.'!E$29-Parameters_Results!$D$10)/($C$2-Parameters_Results!$D$10)</f>
        <v>7.0200000000000002E-3</v>
      </c>
      <c r="F31" s="2">
        <f>$C4*('Extrapolation average con.'!F$29-Parameters_Results!$D$10)/($C$2-Parameters_Results!$D$10)</f>
        <v>9.3600000000000003E-3</v>
      </c>
      <c r="G31" s="2">
        <f>$C4*('Extrapolation average con.'!G$29-Parameters_Results!$D$10)/($C$2-Parameters_Results!$D$10)</f>
        <v>1.17E-2</v>
      </c>
      <c r="H31" s="2">
        <f>$C4*('Extrapolation average con.'!H$29-Parameters_Results!$D$10)/($C$2-Parameters_Results!$D$10)</f>
        <v>1.404E-2</v>
      </c>
      <c r="I31" s="2">
        <f>$C4*('Extrapolation average con.'!I$29-Parameters_Results!$D$10)/($C$2-Parameters_Results!$D$10)</f>
        <v>1.6379999999999999E-2</v>
      </c>
      <c r="J31" s="2">
        <f>$C4*('Extrapolation average con.'!J$29-Parameters_Results!$D$10)/($C$2-Parameters_Results!$D$10)</f>
        <v>1.8720000000000001E-2</v>
      </c>
      <c r="K31" s="2">
        <f>$C4*('Extrapolation average con.'!K$29-Parameters_Results!$D$10)/($C$2-Parameters_Results!$D$10)</f>
        <v>2.1060000000000002E-2</v>
      </c>
      <c r="L31" s="7">
        <f>$C4*('Extrapolation average con.'!L$29-Parameters_Results!$D$10)/($C$2-Parameters_Results!$D$10)</f>
        <v>2.3400000000000001E-2</v>
      </c>
      <c r="M31" s="3">
        <f>($D4-$C4)*('Extrapolation average con.'!M$29-$C$2)/($D$2-$C$2)+$L31</f>
        <v>2.3939999999999999E-2</v>
      </c>
      <c r="N31" s="2">
        <f>($D4-$C4)*('Extrapolation average con.'!N$29-$C$2)/($D$2-$C$2)+$L31</f>
        <v>2.4480000000000002E-2</v>
      </c>
      <c r="O31" s="2">
        <f>($D4-$C4)*('Extrapolation average con.'!O$29-$C$2)/($D$2-$C$2)+$L31</f>
        <v>2.5020000000000001E-2</v>
      </c>
      <c r="P31" s="2">
        <f>($D4-$C4)*('Extrapolation average con.'!P$29-$C$2)/($D$2-$C$2)+$L31</f>
        <v>2.5559999999999999E-2</v>
      </c>
      <c r="Q31" s="2">
        <f>($D4-$C4)*('Extrapolation average con.'!Q$29-$C$2)/($D$2-$C$2)+$L31</f>
        <v>2.6100000000000002E-2</v>
      </c>
      <c r="R31" s="2">
        <f>($D4-$C4)*('Extrapolation average con.'!R$29-$C$2)/($D$2-$C$2)+$L31</f>
        <v>2.664E-2</v>
      </c>
      <c r="S31" s="2">
        <f>($D4-$C4)*('Extrapolation average con.'!S$29-$C$2)/($D$2-$C$2)+$L31</f>
        <v>2.7179999999999999E-2</v>
      </c>
      <c r="T31" s="2">
        <f>($D4-$C4)*('Extrapolation average con.'!T$29-$C$2)/($D$2-$C$2)+$L31</f>
        <v>2.7720000000000002E-2</v>
      </c>
      <c r="U31" s="2">
        <f>($D4-$C4)*('Extrapolation average con.'!U$29-$C$2)/($D$2-$C$2)+$L31</f>
        <v>2.826E-2</v>
      </c>
      <c r="V31" s="2">
        <f>($D4-$C4)*('Extrapolation average con.'!V$29-$C$2)/($D$2-$C$2)+$L31</f>
        <v>2.8799999999999999E-2</v>
      </c>
      <c r="W31" s="2">
        <f>($D4-$C4)*('Extrapolation average con.'!W$29-$C$2)/($D$2-$C$2)+$L31</f>
        <v>2.9340000000000001E-2</v>
      </c>
      <c r="X31" s="2">
        <f>($D4-$C4)*('Extrapolation average con.'!X$29-$C$2)/($D$2-$C$2)+$L31</f>
        <v>2.988E-2</v>
      </c>
      <c r="Y31" s="2">
        <f>($D4-$C4)*('Extrapolation average con.'!Y$29-$C$2)/($D$2-$C$2)+$L31</f>
        <v>3.0420000000000003E-2</v>
      </c>
      <c r="Z31" s="2">
        <f>($D4-$C4)*('Extrapolation average con.'!Z$29-$C$2)/($D$2-$C$2)+$L31</f>
        <v>3.0960000000000001E-2</v>
      </c>
      <c r="AA31" s="2">
        <f>($D4-$C4)*('Extrapolation average con.'!AA$29-$C$2)/($D$2-$C$2)+$L31</f>
        <v>3.15E-2</v>
      </c>
      <c r="AB31" s="2">
        <f>($D4-$C4)*('Extrapolation average con.'!AB$29-$C$2)/($D$2-$C$2)+$L31</f>
        <v>3.2039999999999999E-2</v>
      </c>
      <c r="AC31" s="2">
        <f>($D4-$C4)*('Extrapolation average con.'!AC$29-$C$2)/($D$2-$C$2)+$L31</f>
        <v>3.2579999999999998E-2</v>
      </c>
      <c r="AD31" s="2">
        <f>($D4-$C4)*('Extrapolation average con.'!AD$29-$C$2)/($D$2-$C$2)+$L31</f>
        <v>3.3120000000000004E-2</v>
      </c>
      <c r="AE31" s="2">
        <f>($D4-$C4)*('Extrapolation average con.'!AE$29-$C$2)/($D$2-$C$2)+$L31</f>
        <v>3.3660000000000002E-2</v>
      </c>
      <c r="AF31" s="2">
        <f>($D4-$C4)*('Extrapolation average con.'!AF$29-$C$2)/($D$2-$C$2)+$L31</f>
        <v>3.4200000000000001E-2</v>
      </c>
      <c r="AG31" s="5">
        <f>($E4-$D4)*('Extrapolation average con.'!AG$29-$D$2)/($E$2-$D$2)+$AF31</f>
        <v>3.3364999999999999E-2</v>
      </c>
      <c r="AH31" s="5">
        <f>($E4-$D4)*('Extrapolation average con.'!AH$29-$D$2)/($E$2-$D$2)+$AF31</f>
        <v>3.2530000000000003E-2</v>
      </c>
      <c r="AI31" s="5">
        <f>($E4-$D4)*('Extrapolation average con.'!AI$29-$D$2)/($E$2-$D$2)+$AF31</f>
        <v>3.1695000000000001E-2</v>
      </c>
      <c r="AJ31" s="5">
        <f>($E4-$D4)*('Extrapolation average con.'!AJ$29-$D$2)/($E$2-$D$2)+$AF31</f>
        <v>3.0860000000000002E-2</v>
      </c>
      <c r="AK31" s="5">
        <f>($E4-$D4)*('Extrapolation average con.'!AK$29-$D$2)/($E$2-$D$2)+$AF31</f>
        <v>3.0025000000000003E-2</v>
      </c>
      <c r="AL31" s="5">
        <f>($E4-$D4)*('Extrapolation average con.'!AL$29-$D$2)/($E$2-$D$2)+$AF31</f>
        <v>2.9190000000000001E-2</v>
      </c>
      <c r="AM31" s="5">
        <f>($E4-$D4)*('Extrapolation average con.'!AM$29-$D$2)/($E$2-$D$2)+$AF31</f>
        <v>2.8355000000000002E-2</v>
      </c>
      <c r="AN31" s="5">
        <f>($E4-$D4)*('Extrapolation average con.'!AN$29-$D$2)/($E$2-$D$2)+$AF31</f>
        <v>2.7520000000000003E-2</v>
      </c>
      <c r="AO31" s="5">
        <f>($E4-$D4)*('Extrapolation average con.'!AO$29-$D$2)/($E$2-$D$2)+$AF31</f>
        <v>2.6685E-2</v>
      </c>
      <c r="AP31" s="5">
        <f>($E4-$D4)*('Extrapolation average con.'!AP$29-$D$2)/($E$2-$D$2)+$AF31</f>
        <v>2.5850000000000001E-2</v>
      </c>
      <c r="AQ31" s="5">
        <f>($E4-$D4)*('Extrapolation average con.'!AQ$29-$D$2)/($E$2-$D$2)+$AF31</f>
        <v>2.5015000000000003E-2</v>
      </c>
      <c r="AR31" s="5">
        <f>($E4-$D4)*('Extrapolation average con.'!AR$29-$D$2)/($E$2-$D$2)+$AF31</f>
        <v>2.418E-2</v>
      </c>
      <c r="AS31" s="5">
        <f>($E4-$D4)*('Extrapolation average con.'!AS$29-$D$2)/($E$2-$D$2)+$AF31</f>
        <v>2.3345000000000001E-2</v>
      </c>
      <c r="AT31" s="5">
        <f>($E4-$D4)*('Extrapolation average con.'!AT$29-$D$2)/($E$2-$D$2)+$AF31</f>
        <v>2.2510000000000002E-2</v>
      </c>
      <c r="AU31" s="5">
        <f>($E4-$D4)*('Extrapolation average con.'!AU$29-$D$2)/($E$2-$D$2)+$AF31</f>
        <v>2.1675E-2</v>
      </c>
      <c r="AV31" s="5">
        <f>($E4-$D4)*('Extrapolation average con.'!AV$29-$D$2)/($E$2-$D$2)+$AF31</f>
        <v>2.0840000000000001E-2</v>
      </c>
      <c r="AW31" s="5">
        <f>($E4-$D4)*('Extrapolation average con.'!AW$29-$D$2)/($E$2-$D$2)+$AF31</f>
        <v>2.0005000000000002E-2</v>
      </c>
      <c r="AX31" s="5">
        <f>($E4-$D4)*('Extrapolation average con.'!AX$29-$D$2)/($E$2-$D$2)+$AF31</f>
        <v>1.9170000000000003E-2</v>
      </c>
      <c r="AY31" s="5">
        <f>($E4-$D4)*('Extrapolation average con.'!AY$29-$D$2)/($E$2-$D$2)+$AF31</f>
        <v>1.8335000000000004E-2</v>
      </c>
      <c r="AZ31" s="5">
        <f>($E4-$D4)*('Extrapolation average con.'!AZ$29-$D$2)/($E$2-$D$2)+$AF31</f>
        <v>1.7500000000000002E-2</v>
      </c>
      <c r="BA31" s="5">
        <f>($E4-$D4)*('Extrapolation average con.'!BA$29-$D$2)/($E$2-$D$2)+$AF31</f>
        <v>1.6664999999999999E-2</v>
      </c>
      <c r="BB31" s="5">
        <f>($E4-$D4)*('Extrapolation average con.'!BB$29-$D$2)/($E$2-$D$2)+$AF31</f>
        <v>1.583E-2</v>
      </c>
      <c r="BC31" s="5">
        <f>($E4-$D4)*('Extrapolation average con.'!BC$29-$D$2)/($E$2-$D$2)+$AF31</f>
        <v>1.4995000000000001E-2</v>
      </c>
      <c r="BD31" s="5">
        <f>($E4-$D4)*('Extrapolation average con.'!BD$29-$D$2)/($E$2-$D$2)+$AF31</f>
        <v>1.4160000000000002E-2</v>
      </c>
      <c r="BE31" s="5">
        <f>($E4-$D4)*('Extrapolation average con.'!BE$29-$D$2)/($E$2-$D$2)+$AF31</f>
        <v>1.3325000000000004E-2</v>
      </c>
      <c r="BF31" s="5">
        <f>($E4-$D4)*('Extrapolation average con.'!BF$29-$D$2)/($E$2-$D$2)+$AF31</f>
        <v>1.2490000000000001E-2</v>
      </c>
      <c r="BG31" s="5">
        <f>($E4-$D4)*('Extrapolation average con.'!BG$29-$D$2)/($E$2-$D$2)+$AF31</f>
        <v>1.1655000000000002E-2</v>
      </c>
      <c r="BH31" s="5">
        <f>($E4-$D4)*('Extrapolation average con.'!BH$29-$D$2)/($E$2-$D$2)+$AF31</f>
        <v>1.082E-2</v>
      </c>
      <c r="BI31" s="5">
        <f>($E4-$D4)*('Extrapolation average con.'!BI$29-$D$2)/($E$2-$D$2)+$AF31</f>
        <v>9.9850000000000008E-3</v>
      </c>
      <c r="BJ31" s="5">
        <f>($E4-$D4)*('Extrapolation average con.'!BJ$29-$D$2)/($E$2-$D$2)+$AF31</f>
        <v>9.1500000000000019E-3</v>
      </c>
      <c r="BK31" s="5">
        <f>($E4-$D4)*('Extrapolation average con.'!BK$29-$D$2)/($E$2-$D$2)+$AF31</f>
        <v>8.3150000000000029E-3</v>
      </c>
      <c r="BL31" s="5">
        <f>($E4-$D4)*('Extrapolation average con.'!BL$29-$D$2)/($E$2-$D$2)+$AF31</f>
        <v>7.4800000000000005E-3</v>
      </c>
      <c r="BM31" s="5">
        <f>($E4-$D4)*('Extrapolation average con.'!BM$29-$D$2)/($E$2-$D$2)+$AF31</f>
        <v>6.6449999999999981E-3</v>
      </c>
      <c r="BN31" s="5">
        <f>($E4-$D4)*('Extrapolation average con.'!BN$29-$D$2)/($E$2-$D$2)+$AF31</f>
        <v>5.8100000000000027E-3</v>
      </c>
      <c r="BO31" s="5">
        <f>($E4-$D4)*('Extrapolation average con.'!BO$29-$D$2)/($E$2-$D$2)+$AF31</f>
        <v>4.9750000000000003E-3</v>
      </c>
      <c r="BP31" s="5">
        <f>($E4-$D4)*('Extrapolation average con.'!BP$29-$D$2)/($E$2-$D$2)+$AF31</f>
        <v>4.1400000000000048E-3</v>
      </c>
      <c r="BQ31" s="5">
        <f>($E4-$D4)*('Extrapolation average con.'!BQ$29-$D$2)/($E$2-$D$2)+$AF31</f>
        <v>3.3050000000000024E-3</v>
      </c>
      <c r="BR31" s="5">
        <f>($E4-$D4)*('Extrapolation average con.'!BR$29-$D$2)/($E$2-$D$2)+$AF31</f>
        <v>2.4700000000000069E-3</v>
      </c>
      <c r="BS31" s="5">
        <f>($E4-$D4)*('Extrapolation average con.'!BS$29-$D$2)/($E$2-$D$2)+$AF31</f>
        <v>1.6350000000000045E-3</v>
      </c>
      <c r="BT31" s="5">
        <f>($E4-$D4)*('Extrapolation average con.'!BT$29-$D$2)/($E$2-$D$2)+$AF31</f>
        <v>8.000000000000021E-4</v>
      </c>
      <c r="BU31" s="5">
        <f>($E4-$D4)*('Extrapolation average con.'!BU$29-$D$2)/($E$2-$D$2)+$AF31</f>
        <v>-3.5000000000000309E-5</v>
      </c>
      <c r="BV31" s="5">
        <f>($E4-$D4)*('Extrapolation average con.'!BV$29-$D$2)/($E$2-$D$2)+$AF31</f>
        <v>-8.7000000000000272E-4</v>
      </c>
      <c r="BW31" s="5">
        <f>($E4-$D4)*('Extrapolation average con.'!BW$29-$D$2)/($E$2-$D$2)+$AF31</f>
        <v>-1.7049999999999982E-3</v>
      </c>
      <c r="BX31" s="5">
        <f>($E4-$D4)*('Extrapolation average con.'!BX$29-$D$2)/($E$2-$D$2)+$AF31</f>
        <v>-2.5400000000000006E-3</v>
      </c>
      <c r="BY31" s="5">
        <f>($E4-$D4)*('Extrapolation average con.'!BY$29-$D$2)/($E$2-$D$2)+$AF31</f>
        <v>-3.3749999999999961E-3</v>
      </c>
      <c r="BZ31" s="5">
        <f>($E4-$D4)*('Extrapolation average con.'!BZ$29-$D$2)/($E$2-$D$2)+$AF31</f>
        <v>-4.2099999999999985E-3</v>
      </c>
      <c r="CA31" s="5">
        <f>($E4-$D4)*('Extrapolation average con.'!CA$29-$D$2)/($E$2-$D$2)+$AF31</f>
        <v>-5.0449999999999939E-3</v>
      </c>
      <c r="CB31" s="5">
        <f>($E4-$D4)*('Extrapolation average con.'!CB$29-$D$2)/($E$2-$D$2)+$AF31</f>
        <v>-5.8799999999999963E-3</v>
      </c>
      <c r="CC31" s="5">
        <f>($E4-$D4)*('Extrapolation average con.'!CC$29-$D$2)/($E$2-$D$2)+$AF31</f>
        <v>-6.7149999999999987E-3</v>
      </c>
      <c r="CD31" s="5">
        <f>($E4-$D4)*('Extrapolation average con.'!CD$29-$D$2)/($E$2-$D$2)+$AF31</f>
        <v>-7.5499999999999942E-3</v>
      </c>
    </row>
    <row r="32" spans="1:82">
      <c r="A32" s="10"/>
      <c r="B32" s="22" t="s">
        <v>175</v>
      </c>
      <c r="C32" s="2">
        <f>$C5*('Extrapolation average con.'!C$29-Parameters_Results!$D$10)/($C$2-Parameters_Results!$D$10)</f>
        <v>5.9999999999999995E-5</v>
      </c>
      <c r="D32" s="2">
        <f>$C5*('Extrapolation average con.'!D$29-Parameters_Results!$D$10)/($C$2-Parameters_Results!$D$10)</f>
        <v>1.1999999999999999E-4</v>
      </c>
      <c r="E32" s="2">
        <f>$C5*('Extrapolation average con.'!E$29-Parameters_Results!$D$10)/($C$2-Parameters_Results!$D$10)</f>
        <v>1.7999999999999998E-4</v>
      </c>
      <c r="F32" s="2">
        <f>$C5*('Extrapolation average con.'!F$29-Parameters_Results!$D$10)/($C$2-Parameters_Results!$D$10)</f>
        <v>2.3999999999999998E-4</v>
      </c>
      <c r="G32" s="2">
        <f>$C5*('Extrapolation average con.'!G$29-Parameters_Results!$D$10)/($C$2-Parameters_Results!$D$10)</f>
        <v>2.9999999999999997E-4</v>
      </c>
      <c r="H32" s="2">
        <f>$C5*('Extrapolation average con.'!H$29-Parameters_Results!$D$10)/($C$2-Parameters_Results!$D$10)</f>
        <v>3.5999999999999997E-4</v>
      </c>
      <c r="I32" s="2">
        <f>$C5*('Extrapolation average con.'!I$29-Parameters_Results!$D$10)/($C$2-Parameters_Results!$D$10)</f>
        <v>4.1999999999999996E-4</v>
      </c>
      <c r="J32" s="2">
        <f>$C5*('Extrapolation average con.'!J$29-Parameters_Results!$D$10)/($C$2-Parameters_Results!$D$10)</f>
        <v>4.7999999999999996E-4</v>
      </c>
      <c r="K32" s="2">
        <f>$C5*('Extrapolation average con.'!K$29-Parameters_Results!$D$10)/($C$2-Parameters_Results!$D$10)</f>
        <v>5.399999999999999E-4</v>
      </c>
      <c r="L32" s="7">
        <f>$C5*('Extrapolation average con.'!L$29-Parameters_Results!$D$10)/($C$2-Parameters_Results!$D$10)</f>
        <v>5.9999999999999995E-4</v>
      </c>
      <c r="M32" s="3">
        <f>($D5-$C5)*('Extrapolation average con.'!M$29-$C$2)/($D$2-$C$2)+$L32</f>
        <v>4.1400000000000005E-3</v>
      </c>
      <c r="N32" s="2">
        <f>($D5-$C5)*('Extrapolation average con.'!N$29-$C$2)/($D$2-$C$2)+$L32</f>
        <v>7.6800000000000002E-3</v>
      </c>
      <c r="O32" s="2">
        <f>($D5-$C5)*('Extrapolation average con.'!O$29-$C$2)/($D$2-$C$2)+$L32</f>
        <v>1.1220000000000001E-2</v>
      </c>
      <c r="P32" s="2">
        <f>($D5-$C5)*('Extrapolation average con.'!P$29-$C$2)/($D$2-$C$2)+$L32</f>
        <v>1.4760000000000001E-2</v>
      </c>
      <c r="Q32" s="2">
        <f>($D5-$C5)*('Extrapolation average con.'!Q$29-$C$2)/($D$2-$C$2)+$L32</f>
        <v>1.83E-2</v>
      </c>
      <c r="R32" s="2">
        <f>($D5-$C5)*('Extrapolation average con.'!R$29-$C$2)/($D$2-$C$2)+$L32</f>
        <v>2.1840000000000002E-2</v>
      </c>
      <c r="S32" s="2">
        <f>($D5-$C5)*('Extrapolation average con.'!S$29-$C$2)/($D$2-$C$2)+$L32</f>
        <v>2.5380000000000003E-2</v>
      </c>
      <c r="T32" s="2">
        <f>($D5-$C5)*('Extrapolation average con.'!T$29-$C$2)/($D$2-$C$2)+$L32</f>
        <v>2.8920000000000001E-2</v>
      </c>
      <c r="U32" s="2">
        <f>($D5-$C5)*('Extrapolation average con.'!U$29-$C$2)/($D$2-$C$2)+$L32</f>
        <v>3.2460000000000003E-2</v>
      </c>
      <c r="V32" s="2">
        <f>($D5-$C5)*('Extrapolation average con.'!V$29-$C$2)/($D$2-$C$2)+$L32</f>
        <v>3.6000000000000004E-2</v>
      </c>
      <c r="W32" s="2">
        <f>($D5-$C5)*('Extrapolation average con.'!W$29-$C$2)/($D$2-$C$2)+$L32</f>
        <v>3.9540000000000006E-2</v>
      </c>
      <c r="X32" s="2">
        <f>($D5-$C5)*('Extrapolation average con.'!X$29-$C$2)/($D$2-$C$2)+$L32</f>
        <v>4.3080000000000007E-2</v>
      </c>
      <c r="Y32" s="2">
        <f>($D5-$C5)*('Extrapolation average con.'!Y$29-$C$2)/($D$2-$C$2)+$L32</f>
        <v>4.6620000000000002E-2</v>
      </c>
      <c r="Z32" s="2">
        <f>($D5-$C5)*('Extrapolation average con.'!Z$29-$C$2)/($D$2-$C$2)+$L32</f>
        <v>5.016000000000001E-2</v>
      </c>
      <c r="AA32" s="2">
        <f>($D5-$C5)*('Extrapolation average con.'!AA$29-$C$2)/($D$2-$C$2)+$L32</f>
        <v>5.3700000000000005E-2</v>
      </c>
      <c r="AB32" s="2">
        <f>($D5-$C5)*('Extrapolation average con.'!AB$29-$C$2)/($D$2-$C$2)+$L32</f>
        <v>5.7240000000000006E-2</v>
      </c>
      <c r="AC32" s="2">
        <f>($D5-$C5)*('Extrapolation average con.'!AC$29-$C$2)/($D$2-$C$2)+$L32</f>
        <v>6.0780000000000001E-2</v>
      </c>
      <c r="AD32" s="2">
        <f>($D5-$C5)*('Extrapolation average con.'!AD$29-$C$2)/($D$2-$C$2)+$L32</f>
        <v>6.4320000000000002E-2</v>
      </c>
      <c r="AE32" s="2">
        <f>($D5-$C5)*('Extrapolation average con.'!AE$29-$C$2)/($D$2-$C$2)+$L32</f>
        <v>6.7860000000000004E-2</v>
      </c>
      <c r="AF32" s="2">
        <f>($D5-$C5)*('Extrapolation average con.'!AF$29-$C$2)/($D$2-$C$2)+$L32</f>
        <v>7.1400000000000005E-2</v>
      </c>
      <c r="AG32" s="5">
        <f>($E5-$D5)*('Extrapolation average con.'!AG$29-$D$2)/($E$2-$D$2)+$AF32</f>
        <v>6.8350000000000008E-2</v>
      </c>
      <c r="AH32" s="5">
        <f>($E5-$D5)*('Extrapolation average con.'!AH$29-$D$2)/($E$2-$D$2)+$AF32</f>
        <v>6.5300000000000011E-2</v>
      </c>
      <c r="AI32" s="5">
        <f>($E5-$D5)*('Extrapolation average con.'!AI$29-$D$2)/($E$2-$D$2)+$AF32</f>
        <v>6.225E-2</v>
      </c>
      <c r="AJ32" s="5">
        <f>($E5-$D5)*('Extrapolation average con.'!AJ$29-$D$2)/($E$2-$D$2)+$AF32</f>
        <v>5.9200000000000003E-2</v>
      </c>
      <c r="AK32" s="5">
        <f>($E5-$D5)*('Extrapolation average con.'!AK$29-$D$2)/($E$2-$D$2)+$AF32</f>
        <v>5.6150000000000005E-2</v>
      </c>
      <c r="AL32" s="5">
        <f>($E5-$D5)*('Extrapolation average con.'!AL$29-$D$2)/($E$2-$D$2)+$AF32</f>
        <v>5.3100000000000001E-2</v>
      </c>
      <c r="AM32" s="5">
        <f>($E5-$D5)*('Extrapolation average con.'!AM$29-$D$2)/($E$2-$D$2)+$AF32</f>
        <v>5.0050000000000004E-2</v>
      </c>
      <c r="AN32" s="5">
        <f>($E5-$D5)*('Extrapolation average con.'!AN$29-$D$2)/($E$2-$D$2)+$AF32</f>
        <v>4.7E-2</v>
      </c>
      <c r="AO32" s="5">
        <f>($E5-$D5)*('Extrapolation average con.'!AO$29-$D$2)/($E$2-$D$2)+$AF32</f>
        <v>4.3950000000000003E-2</v>
      </c>
      <c r="AP32" s="5">
        <f>($E5-$D5)*('Extrapolation average con.'!AP$29-$D$2)/($E$2-$D$2)+$AF32</f>
        <v>4.0899999999999999E-2</v>
      </c>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row>
    <row r="33" spans="1:82">
      <c r="A33" s="10"/>
      <c r="B33" s="22" t="s">
        <v>176</v>
      </c>
      <c r="C33" s="2">
        <f>$C6*('Extrapolation average con.'!C$29-Parameters_Results!$D$10)/($C$2-Parameters_Results!$D$10)</f>
        <v>0</v>
      </c>
      <c r="D33" s="2">
        <f>$C6*('Extrapolation average con.'!D$29-Parameters_Results!$D$10)/($C$2-Parameters_Results!$D$10)</f>
        <v>0</v>
      </c>
      <c r="E33" s="2">
        <f>$C6*('Extrapolation average con.'!E$29-Parameters_Results!$D$10)/($C$2-Parameters_Results!$D$10)</f>
        <v>0</v>
      </c>
      <c r="F33" s="2">
        <f>$C6*('Extrapolation average con.'!F$29-Parameters_Results!$D$10)/($C$2-Parameters_Results!$D$10)</f>
        <v>0</v>
      </c>
      <c r="G33" s="2">
        <f>$C6*('Extrapolation average con.'!G$29-Parameters_Results!$D$10)/($C$2-Parameters_Results!$D$10)</f>
        <v>0</v>
      </c>
      <c r="H33" s="2">
        <f>$C6*('Extrapolation average con.'!H$29-Parameters_Results!$D$10)/($C$2-Parameters_Results!$D$10)</f>
        <v>0</v>
      </c>
      <c r="I33" s="2">
        <f>$C6*('Extrapolation average con.'!I$29-Parameters_Results!$D$10)/($C$2-Parameters_Results!$D$10)</f>
        <v>0</v>
      </c>
      <c r="J33" s="2">
        <f>$C6*('Extrapolation average con.'!J$29-Parameters_Results!$D$10)/($C$2-Parameters_Results!$D$10)</f>
        <v>0</v>
      </c>
      <c r="K33" s="2">
        <f>$C6*('Extrapolation average con.'!K$29-Parameters_Results!$D$10)/($C$2-Parameters_Results!$D$10)</f>
        <v>0</v>
      </c>
      <c r="L33" s="7">
        <f>$C6*('Extrapolation average con.'!L$29-Parameters_Results!$D$10)/($C$2-Parameters_Results!$D$10)</f>
        <v>0</v>
      </c>
      <c r="M33" s="3">
        <f>($D6-$C6)*('Extrapolation average con.'!M$29-$C$2)/($D$2-$C$2)+$L33</f>
        <v>0</v>
      </c>
      <c r="N33" s="2">
        <f>($D6-$C6)*('Extrapolation average con.'!N$29-$C$2)/($D$2-$C$2)+$L33</f>
        <v>0</v>
      </c>
      <c r="O33" s="2">
        <f>($D6-$C6)*('Extrapolation average con.'!O$29-$C$2)/($D$2-$C$2)+$L33</f>
        <v>0</v>
      </c>
      <c r="P33" s="2">
        <f>($D6-$C6)*('Extrapolation average con.'!P$29-$C$2)/($D$2-$C$2)+$L33</f>
        <v>0</v>
      </c>
      <c r="Q33" s="2">
        <f>($D6-$C6)*('Extrapolation average con.'!Q$29-$C$2)/($D$2-$C$2)+$L33</f>
        <v>0</v>
      </c>
      <c r="R33" s="2">
        <f>($D6-$C6)*('Extrapolation average con.'!R$29-$C$2)/($D$2-$C$2)+$L33</f>
        <v>0</v>
      </c>
      <c r="S33" s="2">
        <f>($D6-$C6)*('Extrapolation average con.'!S$29-$C$2)/($D$2-$C$2)+$L33</f>
        <v>0</v>
      </c>
      <c r="T33" s="2">
        <f>($D6-$C6)*('Extrapolation average con.'!T$29-$C$2)/($D$2-$C$2)+$L33</f>
        <v>0</v>
      </c>
      <c r="U33" s="2">
        <f>($D6-$C6)*('Extrapolation average con.'!U$29-$C$2)/($D$2-$C$2)+$L33</f>
        <v>0</v>
      </c>
      <c r="V33" s="2">
        <f>($D6-$C6)*('Extrapolation average con.'!V$29-$C$2)/($D$2-$C$2)+$L33</f>
        <v>0</v>
      </c>
      <c r="W33" s="2">
        <f>($D6-$C6)*('Extrapolation average con.'!W$29-$C$2)/($D$2-$C$2)+$L33</f>
        <v>0</v>
      </c>
      <c r="X33" s="2">
        <f>($D6-$C6)*('Extrapolation average con.'!X$29-$C$2)/($D$2-$C$2)+$L33</f>
        <v>0</v>
      </c>
      <c r="Y33" s="2">
        <f>($D6-$C6)*('Extrapolation average con.'!Y$29-$C$2)/($D$2-$C$2)+$L33</f>
        <v>0</v>
      </c>
      <c r="Z33" s="2">
        <f>($D6-$C6)*('Extrapolation average con.'!Z$29-$C$2)/($D$2-$C$2)+$L33</f>
        <v>0</v>
      </c>
      <c r="AA33" s="2">
        <f>($D6-$C6)*('Extrapolation average con.'!AA$29-$C$2)/($D$2-$C$2)+$L33</f>
        <v>0</v>
      </c>
      <c r="AB33" s="2">
        <f>($D6-$C6)*('Extrapolation average con.'!AB$29-$C$2)/($D$2-$C$2)+$L33</f>
        <v>0</v>
      </c>
      <c r="AC33" s="2">
        <f>($D6-$C6)*('Extrapolation average con.'!AC$29-$C$2)/($D$2-$C$2)+$L33</f>
        <v>0</v>
      </c>
      <c r="AD33" s="2">
        <f>($D6-$C6)*('Extrapolation average con.'!AD$29-$C$2)/($D$2-$C$2)+$L33</f>
        <v>0</v>
      </c>
      <c r="AE33" s="2">
        <f>($D6-$C6)*('Extrapolation average con.'!AE$29-$C$2)/($D$2-$C$2)+$L33</f>
        <v>0</v>
      </c>
      <c r="AF33" s="2">
        <f>($D6-$C6)*('Extrapolation average con.'!AF$29-$C$2)/($D$2-$C$2)+$L33</f>
        <v>0</v>
      </c>
      <c r="AG33" s="5">
        <f>($E6-$D6)*('Extrapolation average con.'!AG$29-$D$2)/($E$2-$D$2)+$AF33</f>
        <v>0</v>
      </c>
      <c r="AH33" s="5">
        <f>($E6-$D6)*('Extrapolation average con.'!AH$29-$D$2)/($E$2-$D$2)+$AF33</f>
        <v>0</v>
      </c>
      <c r="AI33" s="5">
        <f>($E6-$D6)*('Extrapolation average con.'!AI$29-$D$2)/($E$2-$D$2)+$AF33</f>
        <v>0</v>
      </c>
      <c r="AJ33" s="5">
        <f>($E6-$D6)*('Extrapolation average con.'!AJ$29-$D$2)/($E$2-$D$2)+$AF33</f>
        <v>0</v>
      </c>
      <c r="AK33" s="5">
        <f>($E6-$D6)*('Extrapolation average con.'!AK$29-$D$2)/($E$2-$D$2)+$AF33</f>
        <v>0</v>
      </c>
      <c r="AL33" s="5">
        <f>($E6-$D6)*('Extrapolation average con.'!AL$29-$D$2)/($E$2-$D$2)+$AF33</f>
        <v>0</v>
      </c>
      <c r="AM33" s="5">
        <f>($E6-$D6)*('Extrapolation average con.'!AM$29-$D$2)/($E$2-$D$2)+$AF33</f>
        <v>0</v>
      </c>
      <c r="AN33" s="5">
        <f>($E6-$D6)*('Extrapolation average con.'!AN$29-$D$2)/($E$2-$D$2)+$AF33</f>
        <v>0</v>
      </c>
      <c r="AO33" s="5">
        <f>($E6-$D6)*('Extrapolation average con.'!AO$29-$D$2)/($E$2-$D$2)+$AF33</f>
        <v>0</v>
      </c>
      <c r="AP33" s="5">
        <f>($E6-$D6)*('Extrapolation average con.'!AP$29-$D$2)/($E$2-$D$2)+$AF33</f>
        <v>0</v>
      </c>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row>
    <row r="34" spans="1:82">
      <c r="A34" s="10"/>
      <c r="B34" s="22" t="s">
        <v>177</v>
      </c>
      <c r="C34" s="2">
        <f>$C7*('Extrapolation average con.'!C$29-Parameters_Results!$D$10)/($C$2-Parameters_Results!$D$10)</f>
        <v>0</v>
      </c>
      <c r="D34" s="2">
        <f>$C7*('Extrapolation average con.'!D$29-Parameters_Results!$D$10)/($C$2-Parameters_Results!$D$10)</f>
        <v>0</v>
      </c>
      <c r="E34" s="2">
        <f>$C7*('Extrapolation average con.'!E$29-Parameters_Results!$D$10)/($C$2-Parameters_Results!$D$10)</f>
        <v>0</v>
      </c>
      <c r="F34" s="2">
        <f>$C7*('Extrapolation average con.'!F$29-Parameters_Results!$D$10)/($C$2-Parameters_Results!$D$10)</f>
        <v>0</v>
      </c>
      <c r="G34" s="2">
        <f>$C7*('Extrapolation average con.'!G$29-Parameters_Results!$D$10)/($C$2-Parameters_Results!$D$10)</f>
        <v>0</v>
      </c>
      <c r="H34" s="2">
        <f>$C7*('Extrapolation average con.'!H$29-Parameters_Results!$D$10)/($C$2-Parameters_Results!$D$10)</f>
        <v>0</v>
      </c>
      <c r="I34" s="2">
        <f>$C7*('Extrapolation average con.'!I$29-Parameters_Results!$D$10)/($C$2-Parameters_Results!$D$10)</f>
        <v>0</v>
      </c>
      <c r="J34" s="2">
        <f>$C7*('Extrapolation average con.'!J$29-Parameters_Results!$D$10)/($C$2-Parameters_Results!$D$10)</f>
        <v>0</v>
      </c>
      <c r="K34" s="2">
        <f>$C7*('Extrapolation average con.'!K$29-Parameters_Results!$D$10)/($C$2-Parameters_Results!$D$10)</f>
        <v>0</v>
      </c>
      <c r="L34" s="7">
        <f>$C7*('Extrapolation average con.'!L$29-Parameters_Results!$D$10)/($C$2-Parameters_Results!$D$10)</f>
        <v>0</v>
      </c>
      <c r="M34" s="3">
        <f>($D7-$C7)*('Extrapolation average con.'!M$29-$C$2)/($D$2-$C$2)+$L34</f>
        <v>0</v>
      </c>
      <c r="N34" s="2">
        <f>($D7-$C7)*('Extrapolation average con.'!N$29-$C$2)/($D$2-$C$2)+$L34</f>
        <v>0</v>
      </c>
      <c r="O34" s="2">
        <f>($D7-$C7)*('Extrapolation average con.'!O$29-$C$2)/($D$2-$C$2)+$L34</f>
        <v>0</v>
      </c>
      <c r="P34" s="2">
        <f>($D7-$C7)*('Extrapolation average con.'!P$29-$C$2)/($D$2-$C$2)+$L34</f>
        <v>0</v>
      </c>
      <c r="Q34" s="2">
        <f>($D7-$C7)*('Extrapolation average con.'!Q$29-$C$2)/($D$2-$C$2)+$L34</f>
        <v>0</v>
      </c>
      <c r="R34" s="2">
        <f>($D7-$C7)*('Extrapolation average con.'!R$29-$C$2)/($D$2-$C$2)+$L34</f>
        <v>0</v>
      </c>
      <c r="S34" s="2">
        <f>($D7-$C7)*('Extrapolation average con.'!S$29-$C$2)/($D$2-$C$2)+$L34</f>
        <v>0</v>
      </c>
      <c r="T34" s="2">
        <f>($D7-$C7)*('Extrapolation average con.'!T$29-$C$2)/($D$2-$C$2)+$L34</f>
        <v>0</v>
      </c>
      <c r="U34" s="2">
        <f>($D7-$C7)*('Extrapolation average con.'!U$29-$C$2)/($D$2-$C$2)+$L34</f>
        <v>0</v>
      </c>
      <c r="V34" s="2">
        <f>($D7-$C7)*('Extrapolation average con.'!V$29-$C$2)/($D$2-$C$2)+$L34</f>
        <v>0</v>
      </c>
      <c r="W34" s="2">
        <f>($D7-$C7)*('Extrapolation average con.'!W$29-$C$2)/($D$2-$C$2)+$L34</f>
        <v>0</v>
      </c>
      <c r="X34" s="2">
        <f>($D7-$C7)*('Extrapolation average con.'!X$29-$C$2)/($D$2-$C$2)+$L34</f>
        <v>0</v>
      </c>
      <c r="Y34" s="2">
        <f>($D7-$C7)*('Extrapolation average con.'!Y$29-$C$2)/($D$2-$C$2)+$L34</f>
        <v>0</v>
      </c>
      <c r="Z34" s="2">
        <f>($D7-$C7)*('Extrapolation average con.'!Z$29-$C$2)/($D$2-$C$2)+$L34</f>
        <v>0</v>
      </c>
      <c r="AA34" s="2">
        <f>($D7-$C7)*('Extrapolation average con.'!AA$29-$C$2)/($D$2-$C$2)+$L34</f>
        <v>0</v>
      </c>
      <c r="AB34" s="2">
        <f>($D7-$C7)*('Extrapolation average con.'!AB$29-$C$2)/($D$2-$C$2)+$L34</f>
        <v>0</v>
      </c>
      <c r="AC34" s="2">
        <f>($D7-$C7)*('Extrapolation average con.'!AC$29-$C$2)/($D$2-$C$2)+$L34</f>
        <v>0</v>
      </c>
      <c r="AD34" s="2">
        <f>($D7-$C7)*('Extrapolation average con.'!AD$29-$C$2)/($D$2-$C$2)+$L34</f>
        <v>0</v>
      </c>
      <c r="AE34" s="2">
        <f>($D7-$C7)*('Extrapolation average con.'!AE$29-$C$2)/($D$2-$C$2)+$L34</f>
        <v>0</v>
      </c>
      <c r="AF34" s="2">
        <f>($D7-$C7)*('Extrapolation average con.'!AF$29-$C$2)/($D$2-$C$2)+$L34</f>
        <v>0</v>
      </c>
      <c r="AG34" s="5">
        <f>($E7-$D7)*('Extrapolation average con.'!AG$29-$D$2)/($E$2-$D$2)+$AF34</f>
        <v>0</v>
      </c>
      <c r="AH34" s="5">
        <f>($E7-$D7)*('Extrapolation average con.'!AH$29-$D$2)/($E$2-$D$2)+$AF34</f>
        <v>0</v>
      </c>
      <c r="AI34" s="5">
        <f>($E7-$D7)*('Extrapolation average con.'!AI$29-$D$2)/($E$2-$D$2)+$AF34</f>
        <v>0</v>
      </c>
      <c r="AJ34" s="5">
        <f>($E7-$D7)*('Extrapolation average con.'!AJ$29-$D$2)/($E$2-$D$2)+$AF34</f>
        <v>0</v>
      </c>
      <c r="AK34" s="5">
        <f>($E7-$D7)*('Extrapolation average con.'!AK$29-$D$2)/($E$2-$D$2)+$AF34</f>
        <v>0</v>
      </c>
      <c r="AL34" s="5">
        <f>($E7-$D7)*('Extrapolation average con.'!AL$29-$D$2)/($E$2-$D$2)+$AF34</f>
        <v>0</v>
      </c>
      <c r="AM34" s="5">
        <f>($E7-$D7)*('Extrapolation average con.'!AM$29-$D$2)/($E$2-$D$2)+$AF34</f>
        <v>0</v>
      </c>
      <c r="AN34" s="5">
        <f>($E7-$D7)*('Extrapolation average con.'!AN$29-$D$2)/($E$2-$D$2)+$AF34</f>
        <v>0</v>
      </c>
      <c r="AO34" s="5">
        <f>($E7-$D7)*('Extrapolation average con.'!AO$29-$D$2)/($E$2-$D$2)+$AF34</f>
        <v>0</v>
      </c>
      <c r="AP34" s="5">
        <f>($E7-$D7)*('Extrapolation average con.'!AP$29-$D$2)/($E$2-$D$2)+$AF34</f>
        <v>0</v>
      </c>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row>
    <row r="35" spans="1:82">
      <c r="A35" s="10"/>
      <c r="B35" s="22" t="s">
        <v>178</v>
      </c>
      <c r="C35" s="2">
        <f>$C8*('Extrapolation average con.'!C$29-Parameters_Results!$D$10)/($C$2-Parameters_Results!$D$10)</f>
        <v>0</v>
      </c>
      <c r="D35" s="2">
        <f>$C8*('Extrapolation average con.'!D$29-Parameters_Results!$D$10)/($C$2-Parameters_Results!$D$10)</f>
        <v>0</v>
      </c>
      <c r="E35" s="2">
        <f>$C8*('Extrapolation average con.'!E$29-Parameters_Results!$D$10)/($C$2-Parameters_Results!$D$10)</f>
        <v>0</v>
      </c>
      <c r="F35" s="2">
        <f>$C8*('Extrapolation average con.'!F$29-Parameters_Results!$D$10)/($C$2-Parameters_Results!$D$10)</f>
        <v>0</v>
      </c>
      <c r="G35" s="2">
        <f>$C8*('Extrapolation average con.'!G$29-Parameters_Results!$D$10)/($C$2-Parameters_Results!$D$10)</f>
        <v>0</v>
      </c>
      <c r="H35" s="2">
        <f>$C8*('Extrapolation average con.'!H$29-Parameters_Results!$D$10)/($C$2-Parameters_Results!$D$10)</f>
        <v>0</v>
      </c>
      <c r="I35" s="2">
        <f>$C8*('Extrapolation average con.'!I$29-Parameters_Results!$D$10)/($C$2-Parameters_Results!$D$10)</f>
        <v>0</v>
      </c>
      <c r="J35" s="2">
        <f>$C8*('Extrapolation average con.'!J$29-Parameters_Results!$D$10)/($C$2-Parameters_Results!$D$10)</f>
        <v>0</v>
      </c>
      <c r="K35" s="2">
        <f>$C8*('Extrapolation average con.'!K$29-Parameters_Results!$D$10)/($C$2-Parameters_Results!$D$10)</f>
        <v>0</v>
      </c>
      <c r="L35" s="7">
        <f>$C8*('Extrapolation average con.'!L$29-Parameters_Results!$D$10)/($C$2-Parameters_Results!$D$10)</f>
        <v>0</v>
      </c>
      <c r="M35" s="3">
        <f>($D8-$C8)*('Extrapolation average con.'!M$29-$C$2)/($D$2-$C$2)+$L35</f>
        <v>0</v>
      </c>
      <c r="N35" s="2">
        <f>($D8-$C8)*('Extrapolation average con.'!N$29-$C$2)/($D$2-$C$2)+$L35</f>
        <v>0</v>
      </c>
      <c r="O35" s="2">
        <f>($D8-$C8)*('Extrapolation average con.'!O$29-$C$2)/($D$2-$C$2)+$L35</f>
        <v>0</v>
      </c>
      <c r="P35" s="2">
        <f>($D8-$C8)*('Extrapolation average con.'!P$29-$C$2)/($D$2-$C$2)+$L35</f>
        <v>0</v>
      </c>
      <c r="Q35" s="2">
        <f>($D8-$C8)*('Extrapolation average con.'!Q$29-$C$2)/($D$2-$C$2)+$L35</f>
        <v>0</v>
      </c>
      <c r="R35" s="2">
        <f>($D8-$C8)*('Extrapolation average con.'!R$29-$C$2)/($D$2-$C$2)+$L35</f>
        <v>0</v>
      </c>
      <c r="S35" s="2">
        <f>($D8-$C8)*('Extrapolation average con.'!S$29-$C$2)/($D$2-$C$2)+$L35</f>
        <v>0</v>
      </c>
      <c r="T35" s="2">
        <f>($D8-$C8)*('Extrapolation average con.'!T$29-$C$2)/($D$2-$C$2)+$L35</f>
        <v>0</v>
      </c>
      <c r="U35" s="2">
        <f>($D8-$C8)*('Extrapolation average con.'!U$29-$C$2)/($D$2-$C$2)+$L35</f>
        <v>0</v>
      </c>
      <c r="V35" s="2">
        <f>($D8-$C8)*('Extrapolation average con.'!V$29-$C$2)/($D$2-$C$2)+$L35</f>
        <v>0</v>
      </c>
      <c r="W35" s="2">
        <f>($D8-$C8)*('Extrapolation average con.'!W$29-$C$2)/($D$2-$C$2)+$L35</f>
        <v>0</v>
      </c>
      <c r="X35" s="2">
        <f>($D8-$C8)*('Extrapolation average con.'!X$29-$C$2)/($D$2-$C$2)+$L35</f>
        <v>0</v>
      </c>
      <c r="Y35" s="2">
        <f>($D8-$C8)*('Extrapolation average con.'!Y$29-$C$2)/($D$2-$C$2)+$L35</f>
        <v>0</v>
      </c>
      <c r="Z35" s="2">
        <f>($D8-$C8)*('Extrapolation average con.'!Z$29-$C$2)/($D$2-$C$2)+$L35</f>
        <v>0</v>
      </c>
      <c r="AA35" s="2">
        <f>($D8-$C8)*('Extrapolation average con.'!AA$29-$C$2)/($D$2-$C$2)+$L35</f>
        <v>0</v>
      </c>
      <c r="AB35" s="2">
        <f>($D8-$C8)*('Extrapolation average con.'!AB$29-$C$2)/($D$2-$C$2)+$L35</f>
        <v>0</v>
      </c>
      <c r="AC35" s="2">
        <f>($D8-$C8)*('Extrapolation average con.'!AC$29-$C$2)/($D$2-$C$2)+$L35</f>
        <v>0</v>
      </c>
      <c r="AD35" s="2">
        <f>($D8-$C8)*('Extrapolation average con.'!AD$29-$C$2)/($D$2-$C$2)+$L35</f>
        <v>0</v>
      </c>
      <c r="AE35" s="2">
        <f>($D8-$C8)*('Extrapolation average con.'!AE$29-$C$2)/($D$2-$C$2)+$L35</f>
        <v>0</v>
      </c>
      <c r="AF35" s="2">
        <f>($D8-$C8)*('Extrapolation average con.'!AF$29-$C$2)/($D$2-$C$2)+$L35</f>
        <v>0</v>
      </c>
      <c r="AG35" s="5">
        <f>($E8-$D8)*('Extrapolation average con.'!AG$29-$D$2)/($E$2-$D$2)+$AF35</f>
        <v>0</v>
      </c>
      <c r="AH35" s="5">
        <f>($E8-$D8)*('Extrapolation average con.'!AH$29-$D$2)/($E$2-$D$2)+$AF35</f>
        <v>0</v>
      </c>
      <c r="AI35" s="5">
        <f>($E8-$D8)*('Extrapolation average con.'!AI$29-$D$2)/($E$2-$D$2)+$AF35</f>
        <v>0</v>
      </c>
      <c r="AJ35" s="5">
        <f>($E8-$D8)*('Extrapolation average con.'!AJ$29-$D$2)/($E$2-$D$2)+$AF35</f>
        <v>0</v>
      </c>
      <c r="AK35" s="5">
        <f>($E8-$D8)*('Extrapolation average con.'!AK$29-$D$2)/($E$2-$D$2)+$AF35</f>
        <v>0</v>
      </c>
      <c r="AL35" s="5">
        <f>($E8-$D8)*('Extrapolation average con.'!AL$29-$D$2)/($E$2-$D$2)+$AF35</f>
        <v>0</v>
      </c>
      <c r="AM35" s="5">
        <f>($E8-$D8)*('Extrapolation average con.'!AM$29-$D$2)/($E$2-$D$2)+$AF35</f>
        <v>0</v>
      </c>
      <c r="AN35" s="5">
        <f>($E8-$D8)*('Extrapolation average con.'!AN$29-$D$2)/($E$2-$D$2)+$AF35</f>
        <v>0</v>
      </c>
      <c r="AO35" s="5">
        <f>($E8-$D8)*('Extrapolation average con.'!AO$29-$D$2)/($E$2-$D$2)+$AF35</f>
        <v>0</v>
      </c>
      <c r="AP35" s="5">
        <f>($E8-$D8)*('Extrapolation average con.'!AP$29-$D$2)/($E$2-$D$2)+$AF35</f>
        <v>0</v>
      </c>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row>
    <row r="36" spans="1:82">
      <c r="A36" s="10"/>
      <c r="B36" s="250" t="s">
        <v>213</v>
      </c>
      <c r="C36" s="2">
        <f>((C30*34)+(C31*33)+(C32*33))/100</f>
        <v>1.132E-3</v>
      </c>
      <c r="D36" s="2">
        <f t="shared" ref="D36:AP36" si="0">((D30*34)+(D31*33)+(D32*33))/100</f>
        <v>2.264E-3</v>
      </c>
      <c r="E36" s="2">
        <f t="shared" si="0"/>
        <v>3.3960000000000001E-3</v>
      </c>
      <c r="F36" s="2">
        <f t="shared" si="0"/>
        <v>4.5279999999999999E-3</v>
      </c>
      <c r="G36" s="2">
        <f t="shared" si="0"/>
        <v>5.660000000000001E-3</v>
      </c>
      <c r="H36" s="2">
        <f t="shared" si="0"/>
        <v>6.7920000000000003E-3</v>
      </c>
      <c r="I36" s="2">
        <f t="shared" si="0"/>
        <v>7.9240000000000005E-3</v>
      </c>
      <c r="J36" s="2">
        <f t="shared" si="0"/>
        <v>9.0559999999999998E-3</v>
      </c>
      <c r="K36" s="2">
        <f t="shared" si="0"/>
        <v>1.0187999999999999E-2</v>
      </c>
      <c r="L36" s="2">
        <f t="shared" si="0"/>
        <v>1.1320000000000002E-2</v>
      </c>
      <c r="M36" s="2">
        <f t="shared" si="0"/>
        <v>1.2496399999999998E-2</v>
      </c>
      <c r="N36" s="2">
        <f t="shared" si="0"/>
        <v>1.3672800000000001E-2</v>
      </c>
      <c r="O36" s="2">
        <f t="shared" si="0"/>
        <v>1.4849200000000002E-2</v>
      </c>
      <c r="P36" s="2">
        <f t="shared" si="0"/>
        <v>1.6025600000000001E-2</v>
      </c>
      <c r="Q36" s="2">
        <f t="shared" si="0"/>
        <v>1.7202000000000002E-2</v>
      </c>
      <c r="R36" s="2">
        <f t="shared" si="0"/>
        <v>1.8378400000000003E-2</v>
      </c>
      <c r="S36" s="2">
        <f t="shared" si="0"/>
        <v>1.9554800000000001E-2</v>
      </c>
      <c r="T36" s="2">
        <f t="shared" si="0"/>
        <v>2.0731200000000002E-2</v>
      </c>
      <c r="U36" s="2">
        <f t="shared" si="0"/>
        <v>2.1907599999999999E-2</v>
      </c>
      <c r="V36" s="2">
        <f t="shared" si="0"/>
        <v>2.3084000000000004E-2</v>
      </c>
      <c r="W36" s="2">
        <f t="shared" si="0"/>
        <v>2.4260400000000005E-2</v>
      </c>
      <c r="X36" s="2">
        <f t="shared" si="0"/>
        <v>2.5436800000000002E-2</v>
      </c>
      <c r="Y36" s="2">
        <f t="shared" si="0"/>
        <v>2.66132E-2</v>
      </c>
      <c r="Z36" s="2">
        <f t="shared" si="0"/>
        <v>2.7789600000000005E-2</v>
      </c>
      <c r="AA36" s="2">
        <f t="shared" si="0"/>
        <v>2.8966000000000002E-2</v>
      </c>
      <c r="AB36" s="2">
        <f t="shared" si="0"/>
        <v>3.01424E-2</v>
      </c>
      <c r="AC36" s="2">
        <f t="shared" si="0"/>
        <v>3.1318800000000001E-2</v>
      </c>
      <c r="AD36" s="2">
        <f t="shared" si="0"/>
        <v>3.2495200000000002E-2</v>
      </c>
      <c r="AE36" s="2">
        <f t="shared" si="0"/>
        <v>3.3671600000000003E-2</v>
      </c>
      <c r="AF36" s="2">
        <f t="shared" si="0"/>
        <v>3.4848000000000004E-2</v>
      </c>
      <c r="AG36" s="2">
        <f t="shared" si="0"/>
        <v>3.3773350000000008E-2</v>
      </c>
      <c r="AH36" s="2">
        <f t="shared" si="0"/>
        <v>3.2698700000000004E-2</v>
      </c>
      <c r="AI36" s="2">
        <f t="shared" si="0"/>
        <v>3.1624050000000001E-2</v>
      </c>
      <c r="AJ36" s="2">
        <f t="shared" si="0"/>
        <v>3.0549400000000001E-2</v>
      </c>
      <c r="AK36" s="2">
        <f t="shared" si="0"/>
        <v>2.9474749999999997E-2</v>
      </c>
      <c r="AL36" s="2">
        <f t="shared" si="0"/>
        <v>2.8400099999999998E-2</v>
      </c>
      <c r="AM36" s="2">
        <f t="shared" si="0"/>
        <v>2.7325450000000001E-2</v>
      </c>
      <c r="AN36" s="2">
        <f t="shared" si="0"/>
        <v>2.6250800000000001E-2</v>
      </c>
      <c r="AO36" s="2">
        <f t="shared" si="0"/>
        <v>2.5176150000000001E-2</v>
      </c>
      <c r="AP36" s="2">
        <f t="shared" si="0"/>
        <v>2.4101499999999998E-2</v>
      </c>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row>
    <row r="37" spans="1:82">
      <c r="A37" s="10"/>
      <c r="B37" s="276" t="s">
        <v>214</v>
      </c>
      <c r="C37" s="2">
        <f>(C30*60+C31*40)/100</f>
        <v>1.536E-3</v>
      </c>
      <c r="D37" s="2">
        <f t="shared" ref="D37:AP37" si="1">(D30*60+D31*40)/100</f>
        <v>3.0720000000000001E-3</v>
      </c>
      <c r="E37" s="2">
        <f t="shared" si="1"/>
        <v>4.6080000000000001E-3</v>
      </c>
      <c r="F37" s="2">
        <f t="shared" si="1"/>
        <v>6.1440000000000002E-3</v>
      </c>
      <c r="G37" s="2">
        <f t="shared" si="1"/>
        <v>7.6800000000000002E-3</v>
      </c>
      <c r="H37" s="2">
        <f t="shared" si="1"/>
        <v>9.2160000000000002E-3</v>
      </c>
      <c r="I37" s="2">
        <f t="shared" si="1"/>
        <v>1.0752000000000001E-2</v>
      </c>
      <c r="J37" s="2">
        <f t="shared" si="1"/>
        <v>1.2288E-2</v>
      </c>
      <c r="K37" s="2">
        <f t="shared" si="1"/>
        <v>1.3824000000000001E-2</v>
      </c>
      <c r="L37" s="2">
        <f t="shared" si="1"/>
        <v>1.536E-2</v>
      </c>
      <c r="M37" s="2">
        <f t="shared" si="1"/>
        <v>1.5276000000000001E-2</v>
      </c>
      <c r="N37" s="2">
        <f t="shared" si="1"/>
        <v>1.5192000000000001E-2</v>
      </c>
      <c r="O37" s="2">
        <f t="shared" si="1"/>
        <v>1.5108E-2</v>
      </c>
      <c r="P37" s="2">
        <f t="shared" si="1"/>
        <v>1.5023999999999999E-2</v>
      </c>
      <c r="Q37" s="2">
        <f t="shared" si="1"/>
        <v>1.494E-2</v>
      </c>
      <c r="R37" s="2">
        <f t="shared" si="1"/>
        <v>1.4856000000000001E-2</v>
      </c>
      <c r="S37" s="2">
        <f t="shared" si="1"/>
        <v>1.4771999999999999E-2</v>
      </c>
      <c r="T37" s="2">
        <f t="shared" si="1"/>
        <v>1.4688E-2</v>
      </c>
      <c r="U37" s="2">
        <f t="shared" si="1"/>
        <v>1.4604000000000001E-2</v>
      </c>
      <c r="V37" s="2">
        <f t="shared" si="1"/>
        <v>1.452E-2</v>
      </c>
      <c r="W37" s="2">
        <f t="shared" si="1"/>
        <v>1.4435999999999999E-2</v>
      </c>
      <c r="X37" s="2">
        <f t="shared" si="1"/>
        <v>1.4352E-2</v>
      </c>
      <c r="Y37" s="2">
        <f t="shared" si="1"/>
        <v>1.4268000000000001E-2</v>
      </c>
      <c r="Z37" s="2">
        <f t="shared" si="1"/>
        <v>1.4183999999999999E-2</v>
      </c>
      <c r="AA37" s="2">
        <f t="shared" si="1"/>
        <v>1.4100000000000001E-2</v>
      </c>
      <c r="AB37" s="2">
        <f t="shared" si="1"/>
        <v>1.4016000000000002E-2</v>
      </c>
      <c r="AC37" s="2">
        <f t="shared" si="1"/>
        <v>1.3931999999999998E-2</v>
      </c>
      <c r="AD37" s="2">
        <f t="shared" si="1"/>
        <v>1.3848000000000003E-2</v>
      </c>
      <c r="AE37" s="2">
        <f t="shared" si="1"/>
        <v>1.3764E-2</v>
      </c>
      <c r="AF37" s="2">
        <f t="shared" si="1"/>
        <v>1.3680000000000001E-2</v>
      </c>
      <c r="AG37" s="2">
        <f t="shared" si="1"/>
        <v>1.3712E-2</v>
      </c>
      <c r="AH37" s="2">
        <f t="shared" si="1"/>
        <v>1.3744000000000001E-2</v>
      </c>
      <c r="AI37" s="2">
        <f t="shared" si="1"/>
        <v>1.3776000000000002E-2</v>
      </c>
      <c r="AJ37" s="2">
        <f t="shared" si="1"/>
        <v>1.3808000000000003E-2</v>
      </c>
      <c r="AK37" s="2">
        <f t="shared" si="1"/>
        <v>1.3840000000000002E-2</v>
      </c>
      <c r="AL37" s="2">
        <f t="shared" si="1"/>
        <v>1.3872000000000001E-2</v>
      </c>
      <c r="AM37" s="2">
        <f t="shared" si="1"/>
        <v>1.3904000000000001E-2</v>
      </c>
      <c r="AN37" s="2">
        <f t="shared" si="1"/>
        <v>1.3936000000000002E-2</v>
      </c>
      <c r="AO37" s="2">
        <f t="shared" si="1"/>
        <v>1.3968000000000003E-2</v>
      </c>
      <c r="AP37" s="2">
        <f t="shared" si="1"/>
        <v>1.4000000000000002E-2</v>
      </c>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row>
    <row r="38" spans="1:82">
      <c r="A38" s="10"/>
      <c r="B38" t="s">
        <v>167</v>
      </c>
      <c r="C38" s="2">
        <f>$C9*('Extrapolation average con.'!C$29-Parameters_Results!$D$10)/($C$2-Parameters_Results!$D$10)</f>
        <v>-2E-3</v>
      </c>
      <c r="D38" s="2">
        <f>$C9*('Extrapolation average con.'!D$29-Parameters_Results!$D$10)/($C$2-Parameters_Results!$D$10)</f>
        <v>-4.0000000000000001E-3</v>
      </c>
      <c r="E38" s="2">
        <f>$C9*('Extrapolation average con.'!E$29-Parameters_Results!$D$10)/($C$2-Parameters_Results!$D$10)</f>
        <v>-6.0000000000000001E-3</v>
      </c>
      <c r="F38" s="2">
        <f>$C9*('Extrapolation average con.'!F$29-Parameters_Results!$D$10)/($C$2-Parameters_Results!$D$10)</f>
        <v>-8.0000000000000002E-3</v>
      </c>
      <c r="G38" s="2">
        <f>$C9*('Extrapolation average con.'!G$29-Parameters_Results!$D$10)/($C$2-Parameters_Results!$D$10)</f>
        <v>-0.01</v>
      </c>
      <c r="H38" s="2">
        <f>$C9*('Extrapolation average con.'!H$29-Parameters_Results!$D$10)/($C$2-Parameters_Results!$D$10)</f>
        <v>-1.2E-2</v>
      </c>
      <c r="I38" s="2">
        <f>$C9*('Extrapolation average con.'!I$29-Parameters_Results!$D$10)/($C$2-Parameters_Results!$D$10)</f>
        <v>-1.4000000000000002E-2</v>
      </c>
      <c r="J38" s="2">
        <f>$C9*('Extrapolation average con.'!J$29-Parameters_Results!$D$10)/($C$2-Parameters_Results!$D$10)</f>
        <v>-1.6E-2</v>
      </c>
      <c r="K38" s="2">
        <f>$C9*('Extrapolation average con.'!K$29-Parameters_Results!$D$10)/($C$2-Parameters_Results!$D$10)</f>
        <v>-1.7999999999999999E-2</v>
      </c>
      <c r="L38" s="2">
        <f>$C9*('Extrapolation average con.'!L$29-Parameters_Results!$D$10)/($C$2-Parameters_Results!$D$10)</f>
        <v>-0.02</v>
      </c>
      <c r="M38" s="2">
        <f>$C9*('Extrapolation average con.'!M$29-Parameters_Results!$D$10)/($C$2-Parameters_Results!$D$10)</f>
        <v>-2.1999999999999999E-2</v>
      </c>
      <c r="N38" s="2">
        <f>$C9*('Extrapolation average con.'!N$29-Parameters_Results!$D$10)/($C$2-Parameters_Results!$D$10)</f>
        <v>-2.4E-2</v>
      </c>
      <c r="O38" s="2">
        <f>$C9*('Extrapolation average con.'!O$29-Parameters_Results!$D$10)/($C$2-Parameters_Results!$D$10)</f>
        <v>-2.6000000000000002E-2</v>
      </c>
      <c r="P38" s="2">
        <f>$C9*('Extrapolation average con.'!P$29-Parameters_Results!$D$10)/($C$2-Parameters_Results!$D$10)</f>
        <v>-2.8000000000000004E-2</v>
      </c>
      <c r="Q38" s="2">
        <f>$C9*('Extrapolation average con.'!Q$29-Parameters_Results!$D$10)/($C$2-Parameters_Results!$D$10)</f>
        <v>-0.03</v>
      </c>
      <c r="R38" s="2">
        <f>$C9*('Extrapolation average con.'!R$29-Parameters_Results!$D$10)/($C$2-Parameters_Results!$D$10)</f>
        <v>-3.2000000000000001E-2</v>
      </c>
      <c r="S38" s="2">
        <f>$C9*('Extrapolation average con.'!S$29-Parameters_Results!$D$10)/($C$2-Parameters_Results!$D$10)</f>
        <v>-3.4000000000000002E-2</v>
      </c>
      <c r="T38" s="2">
        <f>$C9*('Extrapolation average con.'!T$29-Parameters_Results!$D$10)/($C$2-Parameters_Results!$D$10)</f>
        <v>-3.5999999999999997E-2</v>
      </c>
      <c r="U38" s="2">
        <f>$C9*('Extrapolation average con.'!U$29-Parameters_Results!$D$10)/($C$2-Parameters_Results!$D$10)</f>
        <v>-3.7999999999999999E-2</v>
      </c>
      <c r="V38" s="2">
        <f>$C9*('Extrapolation average con.'!V$29-Parameters_Results!$D$10)/($C$2-Parameters_Results!$D$10)</f>
        <v>-0.04</v>
      </c>
      <c r="W38" s="2">
        <f>$C9*('Extrapolation average con.'!W$29-Parameters_Results!$D$10)/($C$2-Parameters_Results!$D$10)</f>
        <v>-4.1999999999999996E-2</v>
      </c>
      <c r="X38" s="2">
        <f>$C9*('Extrapolation average con.'!X$29-Parameters_Results!$D$10)/($C$2-Parameters_Results!$D$10)</f>
        <v>-4.3999999999999997E-2</v>
      </c>
      <c r="Y38" s="2">
        <f>$C9*('Extrapolation average con.'!Y$29-Parameters_Results!$D$10)/($C$2-Parameters_Results!$D$10)</f>
        <v>-4.5999999999999999E-2</v>
      </c>
      <c r="Z38" s="2">
        <f>$C9*('Extrapolation average con.'!Z$29-Parameters_Results!$D$10)/($C$2-Parameters_Results!$D$10)</f>
        <v>-4.8000000000000001E-2</v>
      </c>
      <c r="AA38" s="2">
        <f>$C9*('Extrapolation average con.'!AA$29-Parameters_Results!$D$10)/($C$2-Parameters_Results!$D$10)</f>
        <v>-0.05</v>
      </c>
      <c r="AB38" s="2">
        <f>$C9*('Extrapolation average con.'!AB$29-Parameters_Results!$D$10)/($C$2-Parameters_Results!$D$10)</f>
        <v>-5.2000000000000005E-2</v>
      </c>
      <c r="AC38" s="2">
        <f>$C9*('Extrapolation average con.'!AC$29-Parameters_Results!$D$10)/($C$2-Parameters_Results!$D$10)</f>
        <v>-5.4000000000000006E-2</v>
      </c>
      <c r="AD38" s="2">
        <f>$C9*('Extrapolation average con.'!AD$29-Parameters_Results!$D$10)/($C$2-Parameters_Results!$D$10)</f>
        <v>-5.6000000000000008E-2</v>
      </c>
      <c r="AE38" s="2">
        <f>$C9*('Extrapolation average con.'!AE$29-Parameters_Results!$D$10)/($C$2-Parameters_Results!$D$10)</f>
        <v>-5.7999999999999996E-2</v>
      </c>
      <c r="AF38" s="2">
        <f>$C9*('Extrapolation average con.'!AF$29-Parameters_Results!$D$10)/($C$2-Parameters_Results!$D$10)</f>
        <v>-0.06</v>
      </c>
      <c r="AG38" s="2">
        <f>$C9*('Extrapolation average con.'!AG$29-Parameters_Results!$D$10)/($C$2-Parameters_Results!$D$10)</f>
        <v>-6.2E-2</v>
      </c>
      <c r="AH38" s="2">
        <f>$C9*('Extrapolation average con.'!AH$29-Parameters_Results!$D$10)/($C$2-Parameters_Results!$D$10)</f>
        <v>-6.4000000000000001E-2</v>
      </c>
      <c r="AI38" s="2">
        <f>$C9*('Extrapolation average con.'!AI$29-Parameters_Results!$D$10)/($C$2-Parameters_Results!$D$10)</f>
        <v>-6.6000000000000003E-2</v>
      </c>
      <c r="AJ38" s="2">
        <f>$C9*('Extrapolation average con.'!AJ$29-Parameters_Results!$D$10)/($C$2-Parameters_Results!$D$10)</f>
        <v>-6.8000000000000005E-2</v>
      </c>
      <c r="AK38" s="2">
        <f>$C9*('Extrapolation average con.'!AK$29-Parameters_Results!$D$10)/($C$2-Parameters_Results!$D$10)</f>
        <v>-7.0000000000000007E-2</v>
      </c>
      <c r="AL38" s="2">
        <f>$C9*('Extrapolation average con.'!AL$29-Parameters_Results!$D$10)/($C$2-Parameters_Results!$D$10)</f>
        <v>-7.1999999999999995E-2</v>
      </c>
      <c r="AM38" s="2">
        <f>$C9*('Extrapolation average con.'!AM$29-Parameters_Results!$D$10)/($C$2-Parameters_Results!$D$10)</f>
        <v>-7.3999999999999996E-2</v>
      </c>
      <c r="AN38" s="2">
        <f>$C9*('Extrapolation average con.'!AN$29-Parameters_Results!$D$10)/($C$2-Parameters_Results!$D$10)</f>
        <v>-7.5999999999999998E-2</v>
      </c>
      <c r="AO38" s="2">
        <f>$C9*('Extrapolation average con.'!AO$29-Parameters_Results!$D$10)/($C$2-Parameters_Results!$D$10)</f>
        <v>-7.8E-2</v>
      </c>
      <c r="AP38" s="2">
        <f>$C9*('Extrapolation average con.'!AP$29-Parameters_Results!$D$10)/($C$2-Parameters_Results!$D$10)</f>
        <v>-0.08</v>
      </c>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row>
    <row r="39" spans="1:82">
      <c r="A39" s="10"/>
      <c r="B39" t="s">
        <v>179</v>
      </c>
      <c r="C39" s="2">
        <f>$C10*('Extrapolation average con.'!C$29-Parameters_Results!$D$10)/($C$2-Parameters_Results!$D$10)</f>
        <v>0</v>
      </c>
      <c r="D39" s="2">
        <f>$C10*('Extrapolation average con.'!D$29-Parameters_Results!$D$10)/($C$2-Parameters_Results!$D$10)</f>
        <v>0</v>
      </c>
      <c r="E39" s="2">
        <f>$C10*('Extrapolation average con.'!E$29-Parameters_Results!$D$10)/($C$2-Parameters_Results!$D$10)</f>
        <v>0</v>
      </c>
      <c r="F39" s="2">
        <f>$C10*('Extrapolation average con.'!F$29-Parameters_Results!$D$10)/($C$2-Parameters_Results!$D$10)</f>
        <v>0</v>
      </c>
      <c r="G39" s="2">
        <f>$C10*('Extrapolation average con.'!G$29-Parameters_Results!$D$10)/($C$2-Parameters_Results!$D$10)</f>
        <v>0</v>
      </c>
      <c r="H39" s="2">
        <f>$C10*('Extrapolation average con.'!H$29-Parameters_Results!$D$10)/($C$2-Parameters_Results!$D$10)</f>
        <v>0</v>
      </c>
      <c r="I39" s="2">
        <f>$C10*('Extrapolation average con.'!I$29-Parameters_Results!$D$10)/($C$2-Parameters_Results!$D$10)</f>
        <v>0</v>
      </c>
      <c r="J39" s="2">
        <f>$C10*('Extrapolation average con.'!J$29-Parameters_Results!$D$10)/($C$2-Parameters_Results!$D$10)</f>
        <v>0</v>
      </c>
      <c r="K39" s="2">
        <f>$C10*('Extrapolation average con.'!K$29-Parameters_Results!$D$10)/($C$2-Parameters_Results!$D$10)</f>
        <v>0</v>
      </c>
      <c r="L39" s="2">
        <f>$C10*('Extrapolation average con.'!L$29-Parameters_Results!$D$10)/($C$2-Parameters_Results!$D$10)</f>
        <v>0</v>
      </c>
      <c r="M39" s="2">
        <f>$C10*('Extrapolation average con.'!M$29-Parameters_Results!$D$10)/($C$2-Parameters_Results!$D$10)</f>
        <v>0</v>
      </c>
      <c r="N39" s="2">
        <f>$C10*('Extrapolation average con.'!N$29-Parameters_Results!$D$10)/($C$2-Parameters_Results!$D$10)</f>
        <v>0</v>
      </c>
      <c r="O39" s="2">
        <f>$C10*('Extrapolation average con.'!O$29-Parameters_Results!$D$10)/($C$2-Parameters_Results!$D$10)</f>
        <v>0</v>
      </c>
      <c r="P39" s="2">
        <f>$C10*('Extrapolation average con.'!P$29-Parameters_Results!$D$10)/($C$2-Parameters_Results!$D$10)</f>
        <v>0</v>
      </c>
      <c r="Q39" s="2">
        <f>$C10*('Extrapolation average con.'!Q$29-Parameters_Results!$D$10)/($C$2-Parameters_Results!$D$10)</f>
        <v>0</v>
      </c>
      <c r="R39" s="2">
        <f>$C10*('Extrapolation average con.'!R$29-Parameters_Results!$D$10)/($C$2-Parameters_Results!$D$10)</f>
        <v>0</v>
      </c>
      <c r="S39" s="2">
        <f>$C10*('Extrapolation average con.'!S$29-Parameters_Results!$D$10)/($C$2-Parameters_Results!$D$10)</f>
        <v>0</v>
      </c>
      <c r="T39" s="2">
        <f>$C10*('Extrapolation average con.'!T$29-Parameters_Results!$D$10)/($C$2-Parameters_Results!$D$10)</f>
        <v>0</v>
      </c>
      <c r="U39" s="2">
        <f>$C10*('Extrapolation average con.'!U$29-Parameters_Results!$D$10)/($C$2-Parameters_Results!$D$10)</f>
        <v>0</v>
      </c>
      <c r="V39" s="2">
        <f>$C10*('Extrapolation average con.'!V$29-Parameters_Results!$D$10)/($C$2-Parameters_Results!$D$10)</f>
        <v>0</v>
      </c>
      <c r="W39" s="2">
        <f>$C10*('Extrapolation average con.'!W$29-Parameters_Results!$D$10)/($C$2-Parameters_Results!$D$10)</f>
        <v>0</v>
      </c>
      <c r="X39" s="2">
        <f>$C10*('Extrapolation average con.'!X$29-Parameters_Results!$D$10)/($C$2-Parameters_Results!$D$10)</f>
        <v>0</v>
      </c>
      <c r="Y39" s="2">
        <f>$C10*('Extrapolation average con.'!Y$29-Parameters_Results!$D$10)/($C$2-Parameters_Results!$D$10)</f>
        <v>0</v>
      </c>
      <c r="Z39" s="2">
        <f>$C10*('Extrapolation average con.'!Z$29-Parameters_Results!$D$10)/($C$2-Parameters_Results!$D$10)</f>
        <v>0</v>
      </c>
      <c r="AA39" s="2">
        <f>$C10*('Extrapolation average con.'!AA$29-Parameters_Results!$D$10)/($C$2-Parameters_Results!$D$10)</f>
        <v>0</v>
      </c>
      <c r="AB39" s="2">
        <f>$C10*('Extrapolation average con.'!AB$29-Parameters_Results!$D$10)/($C$2-Parameters_Results!$D$10)</f>
        <v>0</v>
      </c>
      <c r="AC39" s="2">
        <f>$C10*('Extrapolation average con.'!AC$29-Parameters_Results!$D$10)/($C$2-Parameters_Results!$D$10)</f>
        <v>0</v>
      </c>
      <c r="AD39" s="2">
        <f>$C10*('Extrapolation average con.'!AD$29-Parameters_Results!$D$10)/($C$2-Parameters_Results!$D$10)</f>
        <v>0</v>
      </c>
      <c r="AE39" s="2">
        <f>$C10*('Extrapolation average con.'!AE$29-Parameters_Results!$D$10)/($C$2-Parameters_Results!$D$10)</f>
        <v>0</v>
      </c>
      <c r="AF39" s="2">
        <f>$C10*('Extrapolation average con.'!AF$29-Parameters_Results!$D$10)/($C$2-Parameters_Results!$D$10)</f>
        <v>0</v>
      </c>
      <c r="AG39" s="2">
        <f>$C10*('Extrapolation average con.'!AG$29-Parameters_Results!$D$10)/($C$2-Parameters_Results!$D$10)</f>
        <v>0</v>
      </c>
      <c r="AH39" s="2">
        <f>$C10*('Extrapolation average con.'!AH$29-Parameters_Results!$D$10)/($C$2-Parameters_Results!$D$10)</f>
        <v>0</v>
      </c>
      <c r="AI39" s="2">
        <f>$C10*('Extrapolation average con.'!AI$29-Parameters_Results!$D$10)/($C$2-Parameters_Results!$D$10)</f>
        <v>0</v>
      </c>
      <c r="AJ39" s="2">
        <f>$C10*('Extrapolation average con.'!AJ$29-Parameters_Results!$D$10)/($C$2-Parameters_Results!$D$10)</f>
        <v>0</v>
      </c>
      <c r="AK39" s="2">
        <f>$C10*('Extrapolation average con.'!AK$29-Parameters_Results!$D$10)/($C$2-Parameters_Results!$D$10)</f>
        <v>0</v>
      </c>
      <c r="AL39" s="2">
        <f>$C10*('Extrapolation average con.'!AL$29-Parameters_Results!$D$10)/($C$2-Parameters_Results!$D$10)</f>
        <v>0</v>
      </c>
      <c r="AM39" s="2">
        <f>$C10*('Extrapolation average con.'!AM$29-Parameters_Results!$D$10)/($C$2-Parameters_Results!$D$10)</f>
        <v>0</v>
      </c>
      <c r="AN39" s="2">
        <f>$C10*('Extrapolation average con.'!AN$29-Parameters_Results!$D$10)/($C$2-Parameters_Results!$D$10)</f>
        <v>0</v>
      </c>
      <c r="AO39" s="2">
        <f>$C10*('Extrapolation average con.'!AO$29-Parameters_Results!$D$10)/($C$2-Parameters_Results!$D$10)</f>
        <v>0</v>
      </c>
      <c r="AP39" s="2">
        <f>$C10*('Extrapolation average con.'!AP$29-Parameters_Results!$D$10)/($C$2-Parameters_Results!$D$10)</f>
        <v>0</v>
      </c>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row>
    <row r="40" spans="1:82">
      <c r="A40" s="10"/>
      <c r="B40" s="271" t="s">
        <v>202</v>
      </c>
      <c r="C40" s="2">
        <f>$C11*('Extrapolation average con.'!C$29-Parameters_Results!$D$10)/($C$2-Parameters_Results!$D$10)</f>
        <v>-2E-3</v>
      </c>
      <c r="D40" s="2">
        <f>$C11*('Extrapolation average con.'!D$29-Parameters_Results!$D$10)/($C$2-Parameters_Results!$D$10)</f>
        <v>-4.0000000000000001E-3</v>
      </c>
      <c r="E40" s="2">
        <f>$C11*('Extrapolation average con.'!E$29-Parameters_Results!$D$10)/($C$2-Parameters_Results!$D$10)</f>
        <v>-6.0000000000000001E-3</v>
      </c>
      <c r="F40" s="2">
        <f>$C11*('Extrapolation average con.'!F$29-Parameters_Results!$D$10)/($C$2-Parameters_Results!$D$10)</f>
        <v>-8.0000000000000002E-3</v>
      </c>
      <c r="G40" s="2">
        <f>$C11*('Extrapolation average con.'!G$29-Parameters_Results!$D$10)/($C$2-Parameters_Results!$D$10)</f>
        <v>-0.01</v>
      </c>
      <c r="H40" s="2">
        <f>$C11*('Extrapolation average con.'!H$29-Parameters_Results!$D$10)/($C$2-Parameters_Results!$D$10)</f>
        <v>-1.2E-2</v>
      </c>
      <c r="I40" s="2">
        <f>$C11*('Extrapolation average con.'!I$29-Parameters_Results!$D$10)/($C$2-Parameters_Results!$D$10)</f>
        <v>-1.4000000000000002E-2</v>
      </c>
      <c r="J40" s="2">
        <f>$C11*('Extrapolation average con.'!J$29-Parameters_Results!$D$10)/($C$2-Parameters_Results!$D$10)</f>
        <v>-1.6E-2</v>
      </c>
      <c r="K40" s="2">
        <f>$C11*('Extrapolation average con.'!K$29-Parameters_Results!$D$10)/($C$2-Parameters_Results!$D$10)</f>
        <v>-1.7999999999999999E-2</v>
      </c>
      <c r="L40" s="2">
        <f>$C11*('Extrapolation average con.'!L$29-Parameters_Results!$D$10)/($C$2-Parameters_Results!$D$10)</f>
        <v>-0.02</v>
      </c>
      <c r="M40" s="2">
        <f>$C11*('Extrapolation average con.'!M$29-Parameters_Results!$D$10)/($C$2-Parameters_Results!$D$10)</f>
        <v>-2.1999999999999999E-2</v>
      </c>
      <c r="N40" s="2">
        <f>$C11*('Extrapolation average con.'!N$29-Parameters_Results!$D$10)/($C$2-Parameters_Results!$D$10)</f>
        <v>-2.4E-2</v>
      </c>
      <c r="O40" s="2">
        <f>$C11*('Extrapolation average con.'!O$29-Parameters_Results!$D$10)/($C$2-Parameters_Results!$D$10)</f>
        <v>-2.6000000000000002E-2</v>
      </c>
      <c r="P40" s="2">
        <f>$C11*('Extrapolation average con.'!P$29-Parameters_Results!$D$10)/($C$2-Parameters_Results!$D$10)</f>
        <v>-2.8000000000000004E-2</v>
      </c>
      <c r="Q40" s="2">
        <f>$C11*('Extrapolation average con.'!Q$29-Parameters_Results!$D$10)/($C$2-Parameters_Results!$D$10)</f>
        <v>-0.03</v>
      </c>
      <c r="R40" s="2">
        <f>$C11*('Extrapolation average con.'!R$29-Parameters_Results!$D$10)/($C$2-Parameters_Results!$D$10)</f>
        <v>-3.2000000000000001E-2</v>
      </c>
      <c r="S40" s="2">
        <f>$C11*('Extrapolation average con.'!S$29-Parameters_Results!$D$10)/($C$2-Parameters_Results!$D$10)</f>
        <v>-3.4000000000000002E-2</v>
      </c>
      <c r="T40" s="2">
        <f>$C11*('Extrapolation average con.'!T$29-Parameters_Results!$D$10)/($C$2-Parameters_Results!$D$10)</f>
        <v>-3.5999999999999997E-2</v>
      </c>
      <c r="U40" s="2">
        <f>$C11*('Extrapolation average con.'!U$29-Parameters_Results!$D$10)/($C$2-Parameters_Results!$D$10)</f>
        <v>-3.7999999999999999E-2</v>
      </c>
      <c r="V40" s="2">
        <f>$C11*('Extrapolation average con.'!V$29-Parameters_Results!$D$10)/($C$2-Parameters_Results!$D$10)</f>
        <v>-0.04</v>
      </c>
      <c r="W40" s="2">
        <f>$C11*('Extrapolation average con.'!W$29-Parameters_Results!$D$10)/($C$2-Parameters_Results!$D$10)</f>
        <v>-4.1999999999999996E-2</v>
      </c>
      <c r="X40" s="2">
        <f>$C11*('Extrapolation average con.'!X$29-Parameters_Results!$D$10)/($C$2-Parameters_Results!$D$10)</f>
        <v>-4.3999999999999997E-2</v>
      </c>
      <c r="Y40" s="2">
        <f>$C11*('Extrapolation average con.'!Y$29-Parameters_Results!$D$10)/($C$2-Parameters_Results!$D$10)</f>
        <v>-4.5999999999999999E-2</v>
      </c>
      <c r="Z40" s="2">
        <f>$C11*('Extrapolation average con.'!Z$29-Parameters_Results!$D$10)/($C$2-Parameters_Results!$D$10)</f>
        <v>-4.8000000000000001E-2</v>
      </c>
      <c r="AA40" s="2">
        <f>$C11*('Extrapolation average con.'!AA$29-Parameters_Results!$D$10)/($C$2-Parameters_Results!$D$10)</f>
        <v>-0.05</v>
      </c>
      <c r="AB40" s="2">
        <f>$C11*('Extrapolation average con.'!AB$29-Parameters_Results!$D$10)/($C$2-Parameters_Results!$D$10)</f>
        <v>-5.2000000000000005E-2</v>
      </c>
      <c r="AC40" s="2">
        <f>$C11*('Extrapolation average con.'!AC$29-Parameters_Results!$D$10)/($C$2-Parameters_Results!$D$10)</f>
        <v>-5.4000000000000006E-2</v>
      </c>
      <c r="AD40" s="2">
        <f>$C11*('Extrapolation average con.'!AD$29-Parameters_Results!$D$10)/($C$2-Parameters_Results!$D$10)</f>
        <v>-5.6000000000000008E-2</v>
      </c>
      <c r="AE40" s="2">
        <f>$C11*('Extrapolation average con.'!AE$29-Parameters_Results!$D$10)/($C$2-Parameters_Results!$D$10)</f>
        <v>-5.7999999999999996E-2</v>
      </c>
      <c r="AF40" s="2">
        <f>$C11*('Extrapolation average con.'!AF$29-Parameters_Results!$D$10)/($C$2-Parameters_Results!$D$10)</f>
        <v>-0.06</v>
      </c>
      <c r="AG40" s="2">
        <f>$C11*('Extrapolation average con.'!AG$29-Parameters_Results!$D$10)/($C$2-Parameters_Results!$D$10)</f>
        <v>-6.2E-2</v>
      </c>
      <c r="AH40" s="2">
        <f>$C11*('Extrapolation average con.'!AH$29-Parameters_Results!$D$10)/($C$2-Parameters_Results!$D$10)</f>
        <v>-6.4000000000000001E-2</v>
      </c>
      <c r="AI40" s="2">
        <f>$C11*('Extrapolation average con.'!AI$29-Parameters_Results!$D$10)/($C$2-Parameters_Results!$D$10)</f>
        <v>-6.6000000000000003E-2</v>
      </c>
      <c r="AJ40" s="2">
        <f>$C11*('Extrapolation average con.'!AJ$29-Parameters_Results!$D$10)/($C$2-Parameters_Results!$D$10)</f>
        <v>-6.8000000000000005E-2</v>
      </c>
      <c r="AK40" s="2">
        <f>$C11*('Extrapolation average con.'!AK$29-Parameters_Results!$D$10)/($C$2-Parameters_Results!$D$10)</f>
        <v>-7.0000000000000007E-2</v>
      </c>
      <c r="AL40" s="2">
        <f>$C11*('Extrapolation average con.'!AL$29-Parameters_Results!$D$10)/($C$2-Parameters_Results!$D$10)</f>
        <v>-7.1999999999999995E-2</v>
      </c>
      <c r="AM40" s="2">
        <f>$C11*('Extrapolation average con.'!AM$29-Parameters_Results!$D$10)/($C$2-Parameters_Results!$D$10)</f>
        <v>-7.3999999999999996E-2</v>
      </c>
      <c r="AN40" s="2">
        <f>$C11*('Extrapolation average con.'!AN$29-Parameters_Results!$D$10)/($C$2-Parameters_Results!$D$10)</f>
        <v>-7.5999999999999998E-2</v>
      </c>
      <c r="AO40" s="2">
        <f>$C11*('Extrapolation average con.'!AO$29-Parameters_Results!$D$10)/($C$2-Parameters_Results!$D$10)</f>
        <v>-7.8E-2</v>
      </c>
      <c r="AP40" s="2">
        <f>$C11*('Extrapolation average con.'!AP$29-Parameters_Results!$D$10)/($C$2-Parameters_Results!$D$10)</f>
        <v>-0.08</v>
      </c>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row>
    <row r="41" spans="1:82">
      <c r="A41" s="10"/>
      <c r="B41" s="271" t="s">
        <v>203</v>
      </c>
      <c r="C41" s="2">
        <f>$C12*('Extrapolation average con.'!C$29-Parameters_Results!$D$10)/($C$2-Parameters_Results!$D$10)</f>
        <v>-2E-3</v>
      </c>
      <c r="D41" s="2">
        <f>$C12*('Extrapolation average con.'!D$29-Parameters_Results!$D$10)/($C$2-Parameters_Results!$D$10)</f>
        <v>-4.0000000000000001E-3</v>
      </c>
      <c r="E41" s="2">
        <f>$C12*('Extrapolation average con.'!E$29-Parameters_Results!$D$10)/($C$2-Parameters_Results!$D$10)</f>
        <v>-6.0000000000000001E-3</v>
      </c>
      <c r="F41" s="2">
        <f>$C12*('Extrapolation average con.'!F$29-Parameters_Results!$D$10)/($C$2-Parameters_Results!$D$10)</f>
        <v>-8.0000000000000002E-3</v>
      </c>
      <c r="G41" s="2">
        <f>$C12*('Extrapolation average con.'!G$29-Parameters_Results!$D$10)/($C$2-Parameters_Results!$D$10)</f>
        <v>-0.01</v>
      </c>
      <c r="H41" s="2">
        <f>$C12*('Extrapolation average con.'!H$29-Parameters_Results!$D$10)/($C$2-Parameters_Results!$D$10)</f>
        <v>-1.2E-2</v>
      </c>
      <c r="I41" s="2">
        <f>$C12*('Extrapolation average con.'!I$29-Parameters_Results!$D$10)/($C$2-Parameters_Results!$D$10)</f>
        <v>-1.4000000000000002E-2</v>
      </c>
      <c r="J41" s="2">
        <f>$C12*('Extrapolation average con.'!J$29-Parameters_Results!$D$10)/($C$2-Parameters_Results!$D$10)</f>
        <v>-1.6E-2</v>
      </c>
      <c r="K41" s="2">
        <f>$C12*('Extrapolation average con.'!K$29-Parameters_Results!$D$10)/($C$2-Parameters_Results!$D$10)</f>
        <v>-1.7999999999999999E-2</v>
      </c>
      <c r="L41" s="2">
        <f>$C12*('Extrapolation average con.'!L$29-Parameters_Results!$D$10)/($C$2-Parameters_Results!$D$10)</f>
        <v>-0.02</v>
      </c>
      <c r="M41" s="2">
        <f>$C12*('Extrapolation average con.'!M$29-Parameters_Results!$D$10)/($C$2-Parameters_Results!$D$10)</f>
        <v>-2.1999999999999999E-2</v>
      </c>
      <c r="N41" s="2">
        <f>$C12*('Extrapolation average con.'!N$29-Parameters_Results!$D$10)/($C$2-Parameters_Results!$D$10)</f>
        <v>-2.4E-2</v>
      </c>
      <c r="O41" s="2">
        <f>$C12*('Extrapolation average con.'!O$29-Parameters_Results!$D$10)/($C$2-Parameters_Results!$D$10)</f>
        <v>-2.6000000000000002E-2</v>
      </c>
      <c r="P41" s="2">
        <f>$C12*('Extrapolation average con.'!P$29-Parameters_Results!$D$10)/($C$2-Parameters_Results!$D$10)</f>
        <v>-2.8000000000000004E-2</v>
      </c>
      <c r="Q41" s="2">
        <f>$C12*('Extrapolation average con.'!Q$29-Parameters_Results!$D$10)/($C$2-Parameters_Results!$D$10)</f>
        <v>-0.03</v>
      </c>
      <c r="R41" s="2">
        <f>$C12*('Extrapolation average con.'!R$29-Parameters_Results!$D$10)/($C$2-Parameters_Results!$D$10)</f>
        <v>-3.2000000000000001E-2</v>
      </c>
      <c r="S41" s="2">
        <f>$C12*('Extrapolation average con.'!S$29-Parameters_Results!$D$10)/($C$2-Parameters_Results!$D$10)</f>
        <v>-3.4000000000000002E-2</v>
      </c>
      <c r="T41" s="2">
        <f>$C12*('Extrapolation average con.'!T$29-Parameters_Results!$D$10)/($C$2-Parameters_Results!$D$10)</f>
        <v>-3.5999999999999997E-2</v>
      </c>
      <c r="U41" s="2">
        <f>$C12*('Extrapolation average con.'!U$29-Parameters_Results!$D$10)/($C$2-Parameters_Results!$D$10)</f>
        <v>-3.7999999999999999E-2</v>
      </c>
      <c r="V41" s="2">
        <f>$C12*('Extrapolation average con.'!V$29-Parameters_Results!$D$10)/($C$2-Parameters_Results!$D$10)</f>
        <v>-0.04</v>
      </c>
      <c r="W41" s="2">
        <f>$C12*('Extrapolation average con.'!W$29-Parameters_Results!$D$10)/($C$2-Parameters_Results!$D$10)</f>
        <v>-4.1999999999999996E-2</v>
      </c>
      <c r="X41" s="2">
        <f>$C12*('Extrapolation average con.'!X$29-Parameters_Results!$D$10)/($C$2-Parameters_Results!$D$10)</f>
        <v>-4.3999999999999997E-2</v>
      </c>
      <c r="Y41" s="2">
        <f>$C12*('Extrapolation average con.'!Y$29-Parameters_Results!$D$10)/($C$2-Parameters_Results!$D$10)</f>
        <v>-4.5999999999999999E-2</v>
      </c>
      <c r="Z41" s="2">
        <f>$C12*('Extrapolation average con.'!Z$29-Parameters_Results!$D$10)/($C$2-Parameters_Results!$D$10)</f>
        <v>-4.8000000000000001E-2</v>
      </c>
      <c r="AA41" s="2">
        <f>$C12*('Extrapolation average con.'!AA$29-Parameters_Results!$D$10)/($C$2-Parameters_Results!$D$10)</f>
        <v>-0.05</v>
      </c>
      <c r="AB41" s="2">
        <f>$C12*('Extrapolation average con.'!AB$29-Parameters_Results!$D$10)/($C$2-Parameters_Results!$D$10)</f>
        <v>-5.2000000000000005E-2</v>
      </c>
      <c r="AC41" s="2">
        <f>$C12*('Extrapolation average con.'!AC$29-Parameters_Results!$D$10)/($C$2-Parameters_Results!$D$10)</f>
        <v>-5.4000000000000006E-2</v>
      </c>
      <c r="AD41" s="2">
        <f>$C12*('Extrapolation average con.'!AD$29-Parameters_Results!$D$10)/($C$2-Parameters_Results!$D$10)</f>
        <v>-5.6000000000000008E-2</v>
      </c>
      <c r="AE41" s="2">
        <f>$C12*('Extrapolation average con.'!AE$29-Parameters_Results!$D$10)/($C$2-Parameters_Results!$D$10)</f>
        <v>-5.7999999999999996E-2</v>
      </c>
      <c r="AF41" s="2">
        <f>$C12*('Extrapolation average con.'!AF$29-Parameters_Results!$D$10)/($C$2-Parameters_Results!$D$10)</f>
        <v>-0.06</v>
      </c>
      <c r="AG41" s="2">
        <f>$C12*('Extrapolation average con.'!AG$29-Parameters_Results!$D$10)/($C$2-Parameters_Results!$D$10)</f>
        <v>-6.2E-2</v>
      </c>
      <c r="AH41" s="2">
        <f>$C12*('Extrapolation average con.'!AH$29-Parameters_Results!$D$10)/($C$2-Parameters_Results!$D$10)</f>
        <v>-6.4000000000000001E-2</v>
      </c>
      <c r="AI41" s="2">
        <f>$C12*('Extrapolation average con.'!AI$29-Parameters_Results!$D$10)/($C$2-Parameters_Results!$D$10)</f>
        <v>-6.6000000000000003E-2</v>
      </c>
      <c r="AJ41" s="2">
        <f>$C12*('Extrapolation average con.'!AJ$29-Parameters_Results!$D$10)/($C$2-Parameters_Results!$D$10)</f>
        <v>-6.8000000000000005E-2</v>
      </c>
      <c r="AK41" s="2">
        <f>$C12*('Extrapolation average con.'!AK$29-Parameters_Results!$D$10)/($C$2-Parameters_Results!$D$10)</f>
        <v>-7.0000000000000007E-2</v>
      </c>
      <c r="AL41" s="2">
        <f>$C12*('Extrapolation average con.'!AL$29-Parameters_Results!$D$10)/($C$2-Parameters_Results!$D$10)</f>
        <v>-7.1999999999999995E-2</v>
      </c>
      <c r="AM41" s="2">
        <f>$C12*('Extrapolation average con.'!AM$29-Parameters_Results!$D$10)/($C$2-Parameters_Results!$D$10)</f>
        <v>-7.3999999999999996E-2</v>
      </c>
      <c r="AN41" s="2">
        <f>$C12*('Extrapolation average con.'!AN$29-Parameters_Results!$D$10)/($C$2-Parameters_Results!$D$10)</f>
        <v>-7.5999999999999998E-2</v>
      </c>
      <c r="AO41" s="2">
        <f>$C12*('Extrapolation average con.'!AO$29-Parameters_Results!$D$10)/($C$2-Parameters_Results!$D$10)</f>
        <v>-7.8E-2</v>
      </c>
      <c r="AP41" s="2">
        <f>$C12*('Extrapolation average con.'!AP$29-Parameters_Results!$D$10)/($C$2-Parameters_Results!$D$10)</f>
        <v>-0.08</v>
      </c>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row>
    <row r="42" spans="1:82">
      <c r="A42" s="10"/>
      <c r="B42" t="s">
        <v>17</v>
      </c>
      <c r="C42" s="2">
        <f>$C13*('Extrapolation average con.'!C$29-Parameters_Results!$D$10)/($C$2-Parameters_Results!$D$10)</f>
        <v>4.0000000000000002E-4</v>
      </c>
      <c r="D42" s="2">
        <f>$C13*('Extrapolation average con.'!D$29-Parameters_Results!$D$10)/($C$2-Parameters_Results!$D$10)</f>
        <v>8.0000000000000004E-4</v>
      </c>
      <c r="E42" s="2">
        <f>$C13*('Extrapolation average con.'!E$29-Parameters_Results!$D$10)/($C$2-Parameters_Results!$D$10)</f>
        <v>1.2000000000000001E-3</v>
      </c>
      <c r="F42" s="2">
        <f>$C13*('Extrapolation average con.'!F$29-Parameters_Results!$D$10)/($C$2-Parameters_Results!$D$10)</f>
        <v>1.6000000000000001E-3</v>
      </c>
      <c r="G42" s="2">
        <f>$C13*('Extrapolation average con.'!G$29-Parameters_Results!$D$10)/($C$2-Parameters_Results!$D$10)</f>
        <v>2E-3</v>
      </c>
      <c r="H42" s="2">
        <f>$C13*('Extrapolation average con.'!H$29-Parameters_Results!$D$10)/($C$2-Parameters_Results!$D$10)</f>
        <v>2.4000000000000002E-3</v>
      </c>
      <c r="I42" s="2">
        <f>$C13*('Extrapolation average con.'!I$29-Parameters_Results!$D$10)/($C$2-Parameters_Results!$D$10)</f>
        <v>2.8E-3</v>
      </c>
      <c r="J42" s="2">
        <f>$C13*('Extrapolation average con.'!J$29-Parameters_Results!$D$10)/($C$2-Parameters_Results!$D$10)</f>
        <v>3.2000000000000002E-3</v>
      </c>
      <c r="K42" s="2">
        <f>$C13*('Extrapolation average con.'!K$29-Parameters_Results!$D$10)/($C$2-Parameters_Results!$D$10)</f>
        <v>3.6000000000000003E-3</v>
      </c>
      <c r="L42" s="2">
        <f>$C13*('Extrapolation average con.'!L$29-Parameters_Results!$D$10)/($C$2-Parameters_Results!$D$10)</f>
        <v>4.0000000000000001E-3</v>
      </c>
      <c r="M42" s="2">
        <f>$C13*('Extrapolation average con.'!M$29-Parameters_Results!$D$10)/($C$2-Parameters_Results!$D$10)</f>
        <v>4.3999999999999994E-3</v>
      </c>
      <c r="N42" s="2">
        <f>$C13*('Extrapolation average con.'!N$29-Parameters_Results!$D$10)/($C$2-Parameters_Results!$D$10)</f>
        <v>4.8000000000000004E-3</v>
      </c>
      <c r="O42" s="2">
        <f>$C13*('Extrapolation average con.'!O$29-Parameters_Results!$D$10)/($C$2-Parameters_Results!$D$10)</f>
        <v>5.2000000000000006E-3</v>
      </c>
      <c r="P42" s="2">
        <f>$C13*('Extrapolation average con.'!P$29-Parameters_Results!$D$10)/($C$2-Parameters_Results!$D$10)</f>
        <v>5.5999999999999999E-3</v>
      </c>
      <c r="Q42" s="2">
        <f>$C13*('Extrapolation average con.'!Q$29-Parameters_Results!$D$10)/($C$2-Parameters_Results!$D$10)</f>
        <v>6.0000000000000001E-3</v>
      </c>
      <c r="R42" s="2">
        <f>$C13*('Extrapolation average con.'!R$29-Parameters_Results!$D$10)/($C$2-Parameters_Results!$D$10)</f>
        <v>6.4000000000000003E-3</v>
      </c>
      <c r="S42" s="2">
        <f>$C13*('Extrapolation average con.'!S$29-Parameters_Results!$D$10)/($C$2-Parameters_Results!$D$10)</f>
        <v>6.8000000000000005E-3</v>
      </c>
      <c r="T42" s="2">
        <f>$C13*('Extrapolation average con.'!T$29-Parameters_Results!$D$10)/($C$2-Parameters_Results!$D$10)</f>
        <v>7.2000000000000007E-3</v>
      </c>
      <c r="U42" s="2">
        <f>$C13*('Extrapolation average con.'!U$29-Parameters_Results!$D$10)/($C$2-Parameters_Results!$D$10)</f>
        <v>7.6E-3</v>
      </c>
      <c r="V42" s="2">
        <f>$C13*('Extrapolation average con.'!V$29-Parameters_Results!$D$10)/($C$2-Parameters_Results!$D$10)</f>
        <v>8.0000000000000002E-3</v>
      </c>
      <c r="W42" s="2">
        <f>$C13*('Extrapolation average con.'!W$29-Parameters_Results!$D$10)/($C$2-Parameters_Results!$D$10)</f>
        <v>8.4000000000000012E-3</v>
      </c>
      <c r="X42" s="2">
        <f>$C13*('Extrapolation average con.'!X$29-Parameters_Results!$D$10)/($C$2-Parameters_Results!$D$10)</f>
        <v>8.7999999999999988E-3</v>
      </c>
      <c r="Y42" s="2">
        <f>$C13*('Extrapolation average con.'!Y$29-Parameters_Results!$D$10)/($C$2-Parameters_Results!$D$10)</f>
        <v>9.1999999999999998E-3</v>
      </c>
      <c r="Z42" s="2">
        <f>$C13*('Extrapolation average con.'!Z$29-Parameters_Results!$D$10)/($C$2-Parameters_Results!$D$10)</f>
        <v>9.6000000000000009E-3</v>
      </c>
      <c r="AA42" s="2">
        <f>$C13*('Extrapolation average con.'!AA$29-Parameters_Results!$D$10)/($C$2-Parameters_Results!$D$10)</f>
        <v>0.01</v>
      </c>
      <c r="AB42" s="2">
        <f>$C13*('Extrapolation average con.'!AB$29-Parameters_Results!$D$10)/($C$2-Parameters_Results!$D$10)</f>
        <v>1.0400000000000001E-2</v>
      </c>
      <c r="AC42" s="2">
        <f>$C13*('Extrapolation average con.'!AC$29-Parameters_Results!$D$10)/($C$2-Parameters_Results!$D$10)</f>
        <v>1.0800000000000001E-2</v>
      </c>
      <c r="AD42" s="2">
        <f>$C13*('Extrapolation average con.'!AD$29-Parameters_Results!$D$10)/($C$2-Parameters_Results!$D$10)</f>
        <v>1.12E-2</v>
      </c>
      <c r="AE42" s="2">
        <f>$C13*('Extrapolation average con.'!AE$29-Parameters_Results!$D$10)/($C$2-Parameters_Results!$D$10)</f>
        <v>1.1600000000000001E-2</v>
      </c>
      <c r="AF42" s="2">
        <f>$C13*('Extrapolation average con.'!AF$29-Parameters_Results!$D$10)/($C$2-Parameters_Results!$D$10)</f>
        <v>1.2E-2</v>
      </c>
      <c r="AG42" s="2">
        <f>$C13*('Extrapolation average con.'!AG$29-Parameters_Results!$D$10)/($C$2-Parameters_Results!$D$10)</f>
        <v>1.24E-2</v>
      </c>
      <c r="AH42" s="2">
        <f>$C13*('Extrapolation average con.'!AH$29-Parameters_Results!$D$10)/($C$2-Parameters_Results!$D$10)</f>
        <v>1.2800000000000001E-2</v>
      </c>
      <c r="AI42" s="2">
        <f>$C13*('Extrapolation average con.'!AI$29-Parameters_Results!$D$10)/($C$2-Parameters_Results!$D$10)</f>
        <v>1.32E-2</v>
      </c>
      <c r="AJ42" s="2">
        <f>$C13*('Extrapolation average con.'!AJ$29-Parameters_Results!$D$10)/($C$2-Parameters_Results!$D$10)</f>
        <v>1.3600000000000001E-2</v>
      </c>
      <c r="AK42" s="2">
        <f>$C13*('Extrapolation average con.'!AK$29-Parameters_Results!$D$10)/($C$2-Parameters_Results!$D$10)</f>
        <v>1.4000000000000002E-2</v>
      </c>
      <c r="AL42" s="2">
        <f>$C13*('Extrapolation average con.'!AL$29-Parameters_Results!$D$10)/($C$2-Parameters_Results!$D$10)</f>
        <v>1.4400000000000001E-2</v>
      </c>
      <c r="AM42" s="2">
        <f>$C13*('Extrapolation average con.'!AM$29-Parameters_Results!$D$10)/($C$2-Parameters_Results!$D$10)</f>
        <v>1.4799999999999999E-2</v>
      </c>
      <c r="AN42" s="2">
        <f>$C13*('Extrapolation average con.'!AN$29-Parameters_Results!$D$10)/($C$2-Parameters_Results!$D$10)</f>
        <v>1.52E-2</v>
      </c>
      <c r="AO42" s="2">
        <f>$C13*('Extrapolation average con.'!AO$29-Parameters_Results!$D$10)/($C$2-Parameters_Results!$D$10)</f>
        <v>1.5599999999999999E-2</v>
      </c>
      <c r="AP42" s="2">
        <f>$C13*('Extrapolation average con.'!AP$29-Parameters_Results!$D$10)/($C$2-Parameters_Results!$D$10)</f>
        <v>1.6E-2</v>
      </c>
      <c r="AQ42" s="5">
        <f>($E12-$D12)*('Extrapolation average con.'!AQ$29-$D$2)/($E$2-$D$2)+$AF42</f>
        <v>-4.4999999999999971E-3</v>
      </c>
      <c r="AR42" s="5">
        <f>($E12-$D12)*('Extrapolation average con.'!AR$29-$D$2)/($E$2-$D$2)+$AF42</f>
        <v>-5.9999999999999984E-3</v>
      </c>
      <c r="AS42" s="5">
        <f>($E12-$D12)*('Extrapolation average con.'!AS$29-$D$2)/($E$2-$D$2)+$AF42</f>
        <v>-7.4999999999999997E-3</v>
      </c>
      <c r="AT42" s="5">
        <f>($E12-$D12)*('Extrapolation average con.'!AT$29-$D$2)/($E$2-$D$2)+$AF42</f>
        <v>-8.9999999999999976E-3</v>
      </c>
      <c r="AU42" s="5">
        <f>($E12-$D12)*('Extrapolation average con.'!AU$29-$D$2)/($E$2-$D$2)+$AF42</f>
        <v>-1.0499999999999999E-2</v>
      </c>
      <c r="AV42" s="5">
        <f>($E12-$D12)*('Extrapolation average con.'!AV$29-$D$2)/($E$2-$D$2)+$AF42</f>
        <v>-1.2E-2</v>
      </c>
      <c r="AW42" s="5">
        <f>($E12-$D12)*('Extrapolation average con.'!AW$29-$D$2)/($E$2-$D$2)+$AF42</f>
        <v>-1.3500000000000002E-2</v>
      </c>
      <c r="AX42" s="5">
        <f>($E12-$D12)*('Extrapolation average con.'!AX$29-$D$2)/($E$2-$D$2)+$AF42</f>
        <v>-1.5000000000000003E-2</v>
      </c>
      <c r="AY42" s="5">
        <f>($E12-$D12)*('Extrapolation average con.'!AY$29-$D$2)/($E$2-$D$2)+$AF42</f>
        <v>-1.6499999999999997E-2</v>
      </c>
      <c r="AZ42" s="5">
        <f>($E12-$D12)*('Extrapolation average con.'!AZ$29-$D$2)/($E$2-$D$2)+$AF42</f>
        <v>-1.7999999999999999E-2</v>
      </c>
      <c r="BA42" s="5">
        <f>($E12-$D12)*('Extrapolation average con.'!BA$29-$D$2)/($E$2-$D$2)+$AF42</f>
        <v>-1.95E-2</v>
      </c>
      <c r="BB42" s="5">
        <f>($E12-$D12)*('Extrapolation average con.'!BB$29-$D$2)/($E$2-$D$2)+$AF42</f>
        <v>-2.0999999999999994E-2</v>
      </c>
      <c r="BC42" s="5">
        <f>($E12-$D12)*('Extrapolation average con.'!BC$29-$D$2)/($E$2-$D$2)+$AF42</f>
        <v>-2.2499999999999996E-2</v>
      </c>
      <c r="BD42" s="5">
        <f>($E12-$D12)*('Extrapolation average con.'!BD$29-$D$2)/($E$2-$D$2)+$AF42</f>
        <v>-2.3999999999999997E-2</v>
      </c>
      <c r="BE42" s="5">
        <f>($E12-$D12)*('Extrapolation average con.'!BE$29-$D$2)/($E$2-$D$2)+$AF42</f>
        <v>-2.5499999999999998E-2</v>
      </c>
      <c r="BF42" s="5">
        <f>($E12-$D12)*('Extrapolation average con.'!BF$29-$D$2)/($E$2-$D$2)+$AF42</f>
        <v>-2.7E-2</v>
      </c>
      <c r="BG42" s="5">
        <f>($E12-$D12)*('Extrapolation average con.'!BG$29-$D$2)/($E$2-$D$2)+$AF42</f>
        <v>-2.8499999999999994E-2</v>
      </c>
      <c r="BH42" s="5">
        <f>($E12-$D12)*('Extrapolation average con.'!BH$29-$D$2)/($E$2-$D$2)+$AF42</f>
        <v>-2.9999999999999995E-2</v>
      </c>
      <c r="BI42" s="5">
        <f>($E12-$D12)*('Extrapolation average con.'!BI$29-$D$2)/($E$2-$D$2)+$AF42</f>
        <v>-3.15E-2</v>
      </c>
      <c r="BJ42" s="5">
        <f>($E12-$D12)*('Extrapolation average con.'!BJ$29-$D$2)/($E$2-$D$2)+$AF42</f>
        <v>-3.3000000000000002E-2</v>
      </c>
      <c r="BK42" s="5">
        <f>($E12-$D12)*('Extrapolation average con.'!BK$29-$D$2)/($E$2-$D$2)+$AF42</f>
        <v>-3.4500000000000003E-2</v>
      </c>
      <c r="BL42" s="5">
        <f>($E12-$D12)*('Extrapolation average con.'!BL$29-$D$2)/($E$2-$D$2)+$AF42</f>
        <v>-3.6000000000000004E-2</v>
      </c>
      <c r="BM42" s="5">
        <f>($E12-$D12)*('Extrapolation average con.'!BM$29-$D$2)/($E$2-$D$2)+$AF42</f>
        <v>-3.7500000000000006E-2</v>
      </c>
      <c r="BN42" s="5">
        <f>($E12-$D12)*('Extrapolation average con.'!BN$29-$D$2)/($E$2-$D$2)+$AF42</f>
        <v>-3.9000000000000007E-2</v>
      </c>
      <c r="BO42" s="5">
        <f>($E12-$D12)*('Extrapolation average con.'!BO$29-$D$2)/($E$2-$D$2)+$AF42</f>
        <v>-4.0500000000000008E-2</v>
      </c>
      <c r="BP42" s="5">
        <f>($E12-$D12)*('Extrapolation average con.'!BP$29-$D$2)/($E$2-$D$2)+$AF42</f>
        <v>-4.200000000000001E-2</v>
      </c>
      <c r="BQ42" s="5">
        <f>($E12-$D12)*('Extrapolation average con.'!BQ$29-$D$2)/($E$2-$D$2)+$AF42</f>
        <v>-4.3499999999999997E-2</v>
      </c>
      <c r="BR42" s="5">
        <f>($E12-$D12)*('Extrapolation average con.'!BR$29-$D$2)/($E$2-$D$2)+$AF42</f>
        <v>-4.4999999999999998E-2</v>
      </c>
      <c r="BS42" s="5">
        <f>($E12-$D12)*('Extrapolation average con.'!BS$29-$D$2)/($E$2-$D$2)+$AF42</f>
        <v>-4.65E-2</v>
      </c>
      <c r="BT42" s="5">
        <f>($E12-$D12)*('Extrapolation average con.'!BT$29-$D$2)/($E$2-$D$2)+$AF42</f>
        <v>-4.8000000000000001E-2</v>
      </c>
      <c r="BU42" s="5">
        <f>($E12-$D12)*('Extrapolation average con.'!BU$29-$D$2)/($E$2-$D$2)+$AF42</f>
        <v>-4.9500000000000002E-2</v>
      </c>
      <c r="BV42" s="5">
        <f>($E12-$D12)*('Extrapolation average con.'!BV$29-$D$2)/($E$2-$D$2)+$AF42</f>
        <v>-5.1000000000000004E-2</v>
      </c>
      <c r="BW42" s="5">
        <f>($E12-$D12)*('Extrapolation average con.'!BW$29-$D$2)/($E$2-$D$2)+$AF42</f>
        <v>-5.2500000000000005E-2</v>
      </c>
      <c r="BX42" s="5">
        <f>($E12-$D12)*('Extrapolation average con.'!BX$29-$D$2)/($E$2-$D$2)+$AF42</f>
        <v>-5.3999999999999992E-2</v>
      </c>
      <c r="BY42" s="5">
        <f>($E12-$D12)*('Extrapolation average con.'!BY$29-$D$2)/($E$2-$D$2)+$AF42</f>
        <v>-5.5499999999999994E-2</v>
      </c>
      <c r="BZ42" s="5">
        <f>($E12-$D12)*('Extrapolation average con.'!BZ$29-$D$2)/($E$2-$D$2)+$AF42</f>
        <v>-5.6999999999999995E-2</v>
      </c>
      <c r="CA42" s="5">
        <f>($E12-$D12)*('Extrapolation average con.'!CA$29-$D$2)/($E$2-$D$2)+$AF42</f>
        <v>-5.8499999999999996E-2</v>
      </c>
      <c r="CB42" s="5">
        <f>($E12-$D12)*('Extrapolation average con.'!CB$29-$D$2)/($E$2-$D$2)+$AF42</f>
        <v>-0.06</v>
      </c>
      <c r="CC42" s="5">
        <f>($E12-$D12)*('Extrapolation average con.'!CC$29-$D$2)/($E$2-$D$2)+$AF42</f>
        <v>-6.1499999999999999E-2</v>
      </c>
      <c r="CD42" s="5">
        <f>($E12-$D12)*('Extrapolation average con.'!CD$29-$D$2)/($E$2-$D$2)+$AF42</f>
        <v>-6.3E-2</v>
      </c>
    </row>
    <row r="43" spans="1:82">
      <c r="A43" s="10" t="s">
        <v>11</v>
      </c>
      <c r="B43" s="22" t="s">
        <v>173</v>
      </c>
      <c r="C43" s="2">
        <f>$C13*('Extrapolation average con.'!C$29-Parameters_Results!$D$10)/($C$2-Parameters_Results!$D$10)</f>
        <v>4.0000000000000002E-4</v>
      </c>
      <c r="D43" s="2">
        <f>$C13*('Extrapolation average con.'!D$29-Parameters_Results!$D$10)/($C$2-Parameters_Results!$D$10)</f>
        <v>8.0000000000000004E-4</v>
      </c>
      <c r="E43" s="2">
        <f>$C13*('Extrapolation average con.'!E$29-Parameters_Results!$D$10)/($C$2-Parameters_Results!$D$10)</f>
        <v>1.2000000000000001E-3</v>
      </c>
      <c r="F43" s="2">
        <f>$C13*('Extrapolation average con.'!F$29-Parameters_Results!$D$10)/($C$2-Parameters_Results!$D$10)</f>
        <v>1.6000000000000001E-3</v>
      </c>
      <c r="G43" s="2">
        <f>$C13*('Extrapolation average con.'!G$29-Parameters_Results!$D$10)/($C$2-Parameters_Results!$D$10)</f>
        <v>2E-3</v>
      </c>
      <c r="H43" s="2">
        <f>$C13*('Extrapolation average con.'!H$29-Parameters_Results!$D$10)/($C$2-Parameters_Results!$D$10)</f>
        <v>2.4000000000000002E-3</v>
      </c>
      <c r="I43" s="2">
        <f>$C13*('Extrapolation average con.'!I$29-Parameters_Results!$D$10)/($C$2-Parameters_Results!$D$10)</f>
        <v>2.8E-3</v>
      </c>
      <c r="J43" s="2">
        <f>$C13*('Extrapolation average con.'!J$29-Parameters_Results!$D$10)/($C$2-Parameters_Results!$D$10)</f>
        <v>3.2000000000000002E-3</v>
      </c>
      <c r="K43" s="2">
        <f>$C13*('Extrapolation average con.'!K$29-Parameters_Results!$D$10)/($C$2-Parameters_Results!$D$10)</f>
        <v>3.6000000000000003E-3</v>
      </c>
      <c r="L43" s="7">
        <f>$C13*('Extrapolation average con.'!L$29-Parameters_Results!$D$10)/($C$2-Parameters_Results!$D$10)</f>
        <v>4.0000000000000001E-3</v>
      </c>
      <c r="M43" s="2">
        <f>($D13-$C13)*('Extrapolation average con.'!M$29-$C$2)/($D$2-$C$2)+$L43</f>
        <v>4.0800000000000003E-3</v>
      </c>
      <c r="N43" s="2">
        <f>($D13-$C13)*('Extrapolation average con.'!N$29-$C$2)/($D$2-$C$2)+$L43</f>
        <v>4.1600000000000005E-3</v>
      </c>
      <c r="O43" s="2">
        <f>($D13-$C13)*('Extrapolation average con.'!O$29-$C$2)/($D$2-$C$2)+$L43</f>
        <v>4.2399999999999998E-3</v>
      </c>
      <c r="P43" s="2">
        <f>($D13-$C13)*('Extrapolation average con.'!P$29-$C$2)/($D$2-$C$2)+$L43</f>
        <v>4.3200000000000001E-3</v>
      </c>
      <c r="Q43" s="2">
        <f>($D13-$C13)*('Extrapolation average con.'!Q$29-$C$2)/($D$2-$C$2)+$L43</f>
        <v>4.4000000000000003E-3</v>
      </c>
      <c r="R43" s="2">
        <f>($D13-$C13)*('Extrapolation average con.'!R$29-$C$2)/($D$2-$C$2)+$L43</f>
        <v>4.4799999999999996E-3</v>
      </c>
      <c r="S43" s="2">
        <f>($D13-$C13)*('Extrapolation average con.'!S$29-$C$2)/($D$2-$C$2)+$L43</f>
        <v>4.5599999999999998E-3</v>
      </c>
      <c r="T43" s="2">
        <f>($D13-$C13)*('Extrapolation average con.'!T$29-$C$2)/($D$2-$C$2)+$L43</f>
        <v>4.64E-3</v>
      </c>
      <c r="U43" s="2">
        <f>($D13-$C13)*('Extrapolation average con.'!U$29-$C$2)/($D$2-$C$2)+$L43</f>
        <v>4.7200000000000002E-3</v>
      </c>
      <c r="V43" s="2">
        <f>($D13-$C13)*('Extrapolation average con.'!V$29-$C$2)/($D$2-$C$2)+$L43</f>
        <v>4.8000000000000004E-3</v>
      </c>
      <c r="W43" s="2">
        <f>($D13-$C13)*('Extrapolation average con.'!W$29-$C$2)/($D$2-$C$2)+$L43</f>
        <v>4.8799999999999998E-3</v>
      </c>
      <c r="X43" s="2">
        <f>($D13-$C13)*('Extrapolation average con.'!X$29-$C$2)/($D$2-$C$2)+$L43</f>
        <v>4.96E-3</v>
      </c>
      <c r="Y43" s="2">
        <f>($D13-$C13)*('Extrapolation average con.'!Y$29-$C$2)/($D$2-$C$2)+$L43</f>
        <v>5.0400000000000002E-3</v>
      </c>
      <c r="Z43" s="2">
        <f>($D13-$C13)*('Extrapolation average con.'!Z$29-$C$2)/($D$2-$C$2)+$L43</f>
        <v>5.1199999999999996E-3</v>
      </c>
      <c r="AA43" s="2">
        <f>($D13-$C13)*('Extrapolation average con.'!AA$29-$C$2)/($D$2-$C$2)+$L43</f>
        <v>5.1999999999999998E-3</v>
      </c>
      <c r="AB43" s="2">
        <f>($D13-$C13)*('Extrapolation average con.'!AB$29-$C$2)/($D$2-$C$2)+$L43</f>
        <v>5.28E-3</v>
      </c>
      <c r="AC43" s="2">
        <f>($D13-$C13)*('Extrapolation average con.'!AC$29-$C$2)/($D$2-$C$2)+$L43</f>
        <v>5.3600000000000002E-3</v>
      </c>
      <c r="AD43" s="2">
        <f>($D13-$C13)*('Extrapolation average con.'!AD$29-$C$2)/($D$2-$C$2)+$L43</f>
        <v>5.4400000000000004E-3</v>
      </c>
      <c r="AE43" s="2">
        <f>($D13-$C13)*('Extrapolation average con.'!AE$29-$C$2)/($D$2-$C$2)+$L43</f>
        <v>5.5199999999999997E-3</v>
      </c>
      <c r="AF43" s="2">
        <f>($D13-$C13)*('Extrapolation average con.'!AF$29-$C$2)/($D$2-$C$2)+$L43</f>
        <v>5.5999999999999999E-3</v>
      </c>
      <c r="AG43" s="5">
        <f>($E13-$D13)*('Extrapolation average con.'!AG$29-$D$2)/($E$2-$D$2)+$AF43</f>
        <v>5.5750000000000001E-3</v>
      </c>
      <c r="AH43" s="5">
        <f>($E13-$D13)*('Extrapolation average con.'!AH$29-$D$2)/($E$2-$D$2)+$AF43</f>
        <v>5.5500000000000002E-3</v>
      </c>
      <c r="AI43" s="5">
        <f>($E13-$D13)*('Extrapolation average con.'!AI$29-$D$2)/($E$2-$D$2)+$AF43</f>
        <v>5.5250000000000004E-3</v>
      </c>
      <c r="AJ43" s="5">
        <f>($E13-$D13)*('Extrapolation average con.'!AJ$29-$D$2)/($E$2-$D$2)+$AF43</f>
        <v>5.4999999999999997E-3</v>
      </c>
      <c r="AK43" s="5">
        <f>($E13-$D13)*('Extrapolation average con.'!AK$29-$D$2)/($E$2-$D$2)+$AF43</f>
        <v>5.4749999999999998E-3</v>
      </c>
      <c r="AL43" s="5">
        <f>($E13-$D13)*('Extrapolation average con.'!AL$29-$D$2)/($E$2-$D$2)+$AF43</f>
        <v>5.45E-3</v>
      </c>
      <c r="AM43" s="5">
        <f>($E13-$D13)*('Extrapolation average con.'!AM$29-$D$2)/($E$2-$D$2)+$AF43</f>
        <v>5.4250000000000001E-3</v>
      </c>
      <c r="AN43" s="5">
        <f>($E13-$D13)*('Extrapolation average con.'!AN$29-$D$2)/($E$2-$D$2)+$AF43</f>
        <v>5.4000000000000003E-3</v>
      </c>
      <c r="AO43" s="5">
        <f>($E13-$D13)*('Extrapolation average con.'!AO$29-$D$2)/($E$2-$D$2)+$AF43</f>
        <v>5.3750000000000004E-3</v>
      </c>
      <c r="AP43" s="5">
        <f>($E13-$D13)*('Extrapolation average con.'!AP$29-$D$2)/($E$2-$D$2)+$AF43</f>
        <v>5.3500000000000006E-3</v>
      </c>
      <c r="AQ43" s="5">
        <f>($E13-$D13)*('Extrapolation average con.'!AQ$29-$D$2)/($E$2-$D$2)+$AF43</f>
        <v>5.3249999999999999E-3</v>
      </c>
      <c r="AR43" s="5">
        <f>($E13-$D13)*('Extrapolation average con.'!AR$29-$D$2)/($E$2-$D$2)+$AF43</f>
        <v>5.3E-3</v>
      </c>
      <c r="AS43" s="5">
        <f>($E13-$D13)*('Extrapolation average con.'!AS$29-$D$2)/($E$2-$D$2)+$AF43</f>
        <v>5.2750000000000002E-3</v>
      </c>
      <c r="AT43" s="5">
        <f>($E13-$D13)*('Extrapolation average con.'!AT$29-$D$2)/($E$2-$D$2)+$AF43</f>
        <v>5.2500000000000003E-3</v>
      </c>
      <c r="AU43" s="5">
        <f>($E13-$D13)*('Extrapolation average con.'!AU$29-$D$2)/($E$2-$D$2)+$AF43</f>
        <v>5.2250000000000005E-3</v>
      </c>
      <c r="AV43" s="5">
        <f>($E13-$D13)*('Extrapolation average con.'!AV$29-$D$2)/($E$2-$D$2)+$AF43</f>
        <v>5.2000000000000006E-3</v>
      </c>
      <c r="AW43" s="5">
        <f>($E13-$D13)*('Extrapolation average con.'!AW$29-$D$2)/($E$2-$D$2)+$AF43</f>
        <v>5.1749999999999999E-3</v>
      </c>
      <c r="AX43" s="5">
        <f>($E13-$D13)*('Extrapolation average con.'!AX$29-$D$2)/($E$2-$D$2)+$AF43</f>
        <v>5.1500000000000001E-3</v>
      </c>
      <c r="AY43" s="5">
        <f>($E13-$D13)*('Extrapolation average con.'!AY$29-$D$2)/($E$2-$D$2)+$AF43</f>
        <v>5.1250000000000002E-3</v>
      </c>
      <c r="AZ43" s="5">
        <f>($E13-$D13)*('Extrapolation average con.'!AZ$29-$D$2)/($E$2-$D$2)+$AF43</f>
        <v>5.1000000000000004E-3</v>
      </c>
      <c r="BA43" s="5">
        <f>($E13-$D13)*('Extrapolation average con.'!BA$29-$D$2)/($E$2-$D$2)+$AF43</f>
        <v>5.0750000000000005E-3</v>
      </c>
      <c r="BB43" s="5">
        <f>($E13-$D13)*('Extrapolation average con.'!BB$29-$D$2)/($E$2-$D$2)+$AF43</f>
        <v>5.0500000000000007E-3</v>
      </c>
      <c r="BC43" s="5">
        <f>($E13-$D13)*('Extrapolation average con.'!BC$29-$D$2)/($E$2-$D$2)+$AF43</f>
        <v>5.0250000000000008E-3</v>
      </c>
      <c r="BD43" s="5">
        <f>($E13-$D13)*('Extrapolation average con.'!BD$29-$D$2)/($E$2-$D$2)+$AF43</f>
        <v>5.0000000000000001E-3</v>
      </c>
      <c r="BE43" s="5">
        <f>($E13-$D13)*('Extrapolation average con.'!BE$29-$D$2)/($E$2-$D$2)+$AF43</f>
        <v>4.9750000000000003E-3</v>
      </c>
      <c r="BF43" s="5">
        <f>($E13-$D13)*('Extrapolation average con.'!BF$29-$D$2)/($E$2-$D$2)+$AF43</f>
        <v>4.9500000000000004E-3</v>
      </c>
      <c r="BG43" s="5">
        <f>($E13-$D13)*('Extrapolation average con.'!BG$29-$D$2)/($E$2-$D$2)+$AF43</f>
        <v>4.9250000000000006E-3</v>
      </c>
      <c r="BH43" s="5">
        <f>($E13-$D13)*('Extrapolation average con.'!BH$29-$D$2)/($E$2-$D$2)+$AF43</f>
        <v>4.9000000000000007E-3</v>
      </c>
      <c r="BI43" s="5">
        <f>($E13-$D13)*('Extrapolation average con.'!BI$29-$D$2)/($E$2-$D$2)+$AF43</f>
        <v>4.8750000000000009E-3</v>
      </c>
      <c r="BJ43" s="5">
        <f>($E13-$D13)*('Extrapolation average con.'!BJ$29-$D$2)/($E$2-$D$2)+$AF43</f>
        <v>4.8500000000000001E-3</v>
      </c>
      <c r="BK43" s="5">
        <f>($E13-$D13)*('Extrapolation average con.'!BK$29-$D$2)/($E$2-$D$2)+$AF43</f>
        <v>4.8250000000000003E-3</v>
      </c>
      <c r="BL43" s="5">
        <f>($E13-$D13)*('Extrapolation average con.'!BL$29-$D$2)/($E$2-$D$2)+$AF43</f>
        <v>4.8000000000000004E-3</v>
      </c>
      <c r="BM43" s="5">
        <f>($E13-$D13)*('Extrapolation average con.'!BM$29-$D$2)/($E$2-$D$2)+$AF43</f>
        <v>4.7750000000000006E-3</v>
      </c>
      <c r="BN43" s="5">
        <f>($E13-$D13)*('Extrapolation average con.'!BN$29-$D$2)/($E$2-$D$2)+$AF43</f>
        <v>4.7500000000000007E-3</v>
      </c>
      <c r="BO43" s="5">
        <f>($E13-$D13)*('Extrapolation average con.'!BO$29-$D$2)/($E$2-$D$2)+$AF43</f>
        <v>4.7250000000000009E-3</v>
      </c>
      <c r="BP43" s="5">
        <f>($E13-$D13)*('Extrapolation average con.'!BP$29-$D$2)/($E$2-$D$2)+$AF43</f>
        <v>4.7000000000000011E-3</v>
      </c>
      <c r="BQ43" s="5">
        <f>($E13-$D13)*('Extrapolation average con.'!BQ$29-$D$2)/($E$2-$D$2)+$AF43</f>
        <v>4.6750000000000003E-3</v>
      </c>
      <c r="BR43" s="5">
        <f>($E13-$D13)*('Extrapolation average con.'!BR$29-$D$2)/($E$2-$D$2)+$AF43</f>
        <v>4.6500000000000005E-3</v>
      </c>
      <c r="BS43" s="5">
        <f>($E13-$D13)*('Extrapolation average con.'!BS$29-$D$2)/($E$2-$D$2)+$AF43</f>
        <v>4.6250000000000006E-3</v>
      </c>
      <c r="BT43" s="5">
        <f>($E13-$D13)*('Extrapolation average con.'!BT$29-$D$2)/($E$2-$D$2)+$AF43</f>
        <v>4.6000000000000008E-3</v>
      </c>
      <c r="BU43" s="5">
        <f>($E13-$D13)*('Extrapolation average con.'!BU$29-$D$2)/($E$2-$D$2)+$AF43</f>
        <v>4.5750000000000009E-3</v>
      </c>
      <c r="BV43" s="5">
        <f>($E13-$D13)*('Extrapolation average con.'!BV$29-$D$2)/($E$2-$D$2)+$AF43</f>
        <v>4.5500000000000002E-3</v>
      </c>
      <c r="BW43" s="5">
        <f>($E13-$D13)*('Extrapolation average con.'!BW$29-$D$2)/($E$2-$D$2)+$AF43</f>
        <v>4.5250000000000012E-3</v>
      </c>
      <c r="BX43" s="5">
        <f>($E13-$D13)*('Extrapolation average con.'!BX$29-$D$2)/($E$2-$D$2)+$AF43</f>
        <v>4.5000000000000005E-3</v>
      </c>
      <c r="BY43" s="5">
        <f>($E13-$D13)*('Extrapolation average con.'!BY$29-$D$2)/($E$2-$D$2)+$AF43</f>
        <v>4.4750000000000007E-3</v>
      </c>
      <c r="BZ43" s="5">
        <f>($E13-$D13)*('Extrapolation average con.'!BZ$29-$D$2)/($E$2-$D$2)+$AF43</f>
        <v>4.4500000000000008E-3</v>
      </c>
      <c r="CA43" s="5">
        <f>($E13-$D13)*('Extrapolation average con.'!CA$29-$D$2)/($E$2-$D$2)+$AF43</f>
        <v>4.425000000000001E-3</v>
      </c>
      <c r="CB43" s="5">
        <f>($E13-$D13)*('Extrapolation average con.'!CB$29-$D$2)/($E$2-$D$2)+$AF43</f>
        <v>4.4000000000000011E-3</v>
      </c>
      <c r="CC43" s="5">
        <f>($E13-$D13)*('Extrapolation average con.'!CC$29-$D$2)/($E$2-$D$2)+$AF43</f>
        <v>4.3750000000000004E-3</v>
      </c>
      <c r="CD43" s="5">
        <f>($E13-$D13)*('Extrapolation average con.'!CD$29-$D$2)/($E$2-$D$2)+$AF43</f>
        <v>4.3500000000000014E-3</v>
      </c>
    </row>
    <row r="44" spans="1:82">
      <c r="A44" s="10"/>
      <c r="B44" s="22" t="s">
        <v>174</v>
      </c>
      <c r="C44" s="2">
        <f>$C14*('Extrapolation average con.'!C$29-Parameters_Results!$D$10)/($C$2-Parameters_Results!$D$10)</f>
        <v>-3.3E-4</v>
      </c>
      <c r="D44" s="2">
        <f>$C14*('Extrapolation average con.'!D$29-Parameters_Results!$D$10)/($C$2-Parameters_Results!$D$10)</f>
        <v>-6.6E-4</v>
      </c>
      <c r="E44" s="2">
        <f>$C14*('Extrapolation average con.'!E$29-Parameters_Results!$D$10)/($C$2-Parameters_Results!$D$10)</f>
        <v>-9.8999999999999999E-4</v>
      </c>
      <c r="F44" s="2">
        <f>$C14*('Extrapolation average con.'!F$29-Parameters_Results!$D$10)/($C$2-Parameters_Results!$D$10)</f>
        <v>-1.32E-3</v>
      </c>
      <c r="G44" s="2">
        <f>$C14*('Extrapolation average con.'!G$29-Parameters_Results!$D$10)/($C$2-Parameters_Results!$D$10)</f>
        <v>-1.65E-3</v>
      </c>
      <c r="H44" s="2">
        <f>$C14*('Extrapolation average con.'!H$29-Parameters_Results!$D$10)/($C$2-Parameters_Results!$D$10)</f>
        <v>-1.98E-3</v>
      </c>
      <c r="I44" s="2">
        <f>$C14*('Extrapolation average con.'!I$29-Parameters_Results!$D$10)/($C$2-Parameters_Results!$D$10)</f>
        <v>-2.31E-3</v>
      </c>
      <c r="J44" s="2">
        <f>$C14*('Extrapolation average con.'!J$29-Parameters_Results!$D$10)/($C$2-Parameters_Results!$D$10)</f>
        <v>-2.64E-3</v>
      </c>
      <c r="K44" s="2">
        <f>$C14*('Extrapolation average con.'!K$29-Parameters_Results!$D$10)/($C$2-Parameters_Results!$D$10)</f>
        <v>-2.97E-3</v>
      </c>
      <c r="L44" s="7">
        <f>$C14*('Extrapolation average con.'!L$29-Parameters_Results!$D$10)/($C$2-Parameters_Results!$D$10)</f>
        <v>-3.3E-3</v>
      </c>
      <c r="M44" s="2">
        <f>($D14-$C14)*('Extrapolation average con.'!M$29-$C$2)/($D$2-$C$2)+$L44</f>
        <v>-3.2650000000000001E-3</v>
      </c>
      <c r="N44" s="2">
        <f>($D14-$C14)*('Extrapolation average con.'!N$29-$C$2)/($D$2-$C$2)+$L44</f>
        <v>-3.2299999999999998E-3</v>
      </c>
      <c r="O44" s="2">
        <f>($D14-$C14)*('Extrapolation average con.'!O$29-$C$2)/($D$2-$C$2)+$L44</f>
        <v>-3.1949999999999999E-3</v>
      </c>
      <c r="P44" s="2">
        <f>($D14-$C14)*('Extrapolation average con.'!P$29-$C$2)/($D$2-$C$2)+$L44</f>
        <v>-3.16E-3</v>
      </c>
      <c r="Q44" s="2">
        <f>($D14-$C14)*('Extrapolation average con.'!Q$29-$C$2)/($D$2-$C$2)+$L44</f>
        <v>-3.1250000000000002E-3</v>
      </c>
      <c r="R44" s="2">
        <f>($D14-$C14)*('Extrapolation average con.'!R$29-$C$2)/($D$2-$C$2)+$L44</f>
        <v>-3.0899999999999999E-3</v>
      </c>
      <c r="S44" s="2">
        <f>($D14-$C14)*('Extrapolation average con.'!S$29-$C$2)/($D$2-$C$2)+$L44</f>
        <v>-3.055E-3</v>
      </c>
      <c r="T44" s="2">
        <f>($D14-$C14)*('Extrapolation average con.'!T$29-$C$2)/($D$2-$C$2)+$L44</f>
        <v>-3.0200000000000001E-3</v>
      </c>
      <c r="U44" s="2">
        <f>($D14-$C14)*('Extrapolation average con.'!U$29-$C$2)/($D$2-$C$2)+$L44</f>
        <v>-2.9849999999999998E-3</v>
      </c>
      <c r="V44" s="2">
        <f>($D14-$C14)*('Extrapolation average con.'!V$29-$C$2)/($D$2-$C$2)+$L44</f>
        <v>-2.9499999999999999E-3</v>
      </c>
      <c r="W44" s="2">
        <f>($D14-$C14)*('Extrapolation average con.'!W$29-$C$2)/($D$2-$C$2)+$L44</f>
        <v>-2.9150000000000001E-3</v>
      </c>
      <c r="X44" s="2">
        <f>($D14-$C14)*('Extrapolation average con.'!X$29-$C$2)/($D$2-$C$2)+$L44</f>
        <v>-2.8799999999999997E-3</v>
      </c>
      <c r="Y44" s="2">
        <f>($D14-$C14)*('Extrapolation average con.'!Y$29-$C$2)/($D$2-$C$2)+$L44</f>
        <v>-2.8449999999999999E-3</v>
      </c>
      <c r="Z44" s="2">
        <f>($D14-$C14)*('Extrapolation average con.'!Z$29-$C$2)/($D$2-$C$2)+$L44</f>
        <v>-2.81E-3</v>
      </c>
      <c r="AA44" s="2">
        <f>($D14-$C14)*('Extrapolation average con.'!AA$29-$C$2)/($D$2-$C$2)+$L44</f>
        <v>-2.7749999999999997E-3</v>
      </c>
      <c r="AB44" s="2">
        <f>($D14-$C14)*('Extrapolation average con.'!AB$29-$C$2)/($D$2-$C$2)+$L44</f>
        <v>-2.7399999999999998E-3</v>
      </c>
      <c r="AC44" s="2">
        <f>($D14-$C14)*('Extrapolation average con.'!AC$29-$C$2)/($D$2-$C$2)+$L44</f>
        <v>-2.7049999999999999E-3</v>
      </c>
      <c r="AD44" s="2">
        <f>($D14-$C14)*('Extrapolation average con.'!AD$29-$C$2)/($D$2-$C$2)+$L44</f>
        <v>-2.6699999999999996E-3</v>
      </c>
      <c r="AE44" s="2">
        <f>($D14-$C14)*('Extrapolation average con.'!AE$29-$C$2)/($D$2-$C$2)+$L44</f>
        <v>-2.6349999999999998E-3</v>
      </c>
      <c r="AF44" s="2">
        <f>($D14-$C14)*('Extrapolation average con.'!AF$29-$C$2)/($D$2-$C$2)+$L44</f>
        <v>-2.5999999999999999E-3</v>
      </c>
      <c r="AG44" s="5">
        <f>($E14-$D14)*('Extrapolation average con.'!AG$29-$D$2)/($E$2-$D$2)+$AF44</f>
        <v>-3.4449999999999997E-3</v>
      </c>
      <c r="AH44" s="5">
        <f>($E14-$D14)*('Extrapolation average con.'!AH$29-$D$2)/($E$2-$D$2)+$AF44</f>
        <v>-4.2899999999999995E-3</v>
      </c>
      <c r="AI44" s="5">
        <f>($E14-$D14)*('Extrapolation average con.'!AI$29-$D$2)/($E$2-$D$2)+$AF44</f>
        <v>-5.1349999999999998E-3</v>
      </c>
      <c r="AJ44" s="5">
        <f>($E14-$D14)*('Extrapolation average con.'!AJ$29-$D$2)/($E$2-$D$2)+$AF44</f>
        <v>-5.9799999999999992E-3</v>
      </c>
      <c r="AK44" s="5">
        <f>($E14-$D14)*('Extrapolation average con.'!AK$29-$D$2)/($E$2-$D$2)+$AF44</f>
        <v>-6.8249999999999995E-3</v>
      </c>
      <c r="AL44" s="5">
        <f>($E14-$D14)*('Extrapolation average con.'!AL$29-$D$2)/($E$2-$D$2)+$AF44</f>
        <v>-7.6699999999999997E-3</v>
      </c>
      <c r="AM44" s="5">
        <f>($E14-$D14)*('Extrapolation average con.'!AM$29-$D$2)/($E$2-$D$2)+$AF44</f>
        <v>-8.5149999999999983E-3</v>
      </c>
      <c r="AN44" s="5">
        <f>($E14-$D14)*('Extrapolation average con.'!AN$29-$D$2)/($E$2-$D$2)+$AF44</f>
        <v>-9.3600000000000003E-3</v>
      </c>
      <c r="AO44" s="5">
        <f>($E14-$D14)*('Extrapolation average con.'!AO$29-$D$2)/($E$2-$D$2)+$AF44</f>
        <v>-1.0204999999999999E-2</v>
      </c>
      <c r="AP44" s="5">
        <f>($E14-$D14)*('Extrapolation average con.'!AP$29-$D$2)/($E$2-$D$2)+$AF44</f>
        <v>-1.1049999999999999E-2</v>
      </c>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row>
    <row r="45" spans="1:82">
      <c r="A45" s="10"/>
      <c r="B45" s="22" t="s">
        <v>175</v>
      </c>
      <c r="C45" s="2">
        <f>$C15*('Extrapolation average con.'!C$29-Parameters_Results!$D$10)/($C$2-Parameters_Results!$D$10)</f>
        <v>3.8500000000000001E-3</v>
      </c>
      <c r="D45" s="2">
        <f>$C15*('Extrapolation average con.'!D$29-Parameters_Results!$D$10)/($C$2-Parameters_Results!$D$10)</f>
        <v>7.7000000000000002E-3</v>
      </c>
      <c r="E45" s="2">
        <f>$C15*('Extrapolation average con.'!E$29-Parameters_Results!$D$10)/($C$2-Parameters_Results!$D$10)</f>
        <v>1.155E-2</v>
      </c>
      <c r="F45" s="2">
        <f>$C15*('Extrapolation average con.'!F$29-Parameters_Results!$D$10)/($C$2-Parameters_Results!$D$10)</f>
        <v>1.54E-2</v>
      </c>
      <c r="G45" s="2">
        <f>$C15*('Extrapolation average con.'!G$29-Parameters_Results!$D$10)/($C$2-Parameters_Results!$D$10)</f>
        <v>1.925E-2</v>
      </c>
      <c r="H45" s="2">
        <f>$C15*('Extrapolation average con.'!H$29-Parameters_Results!$D$10)/($C$2-Parameters_Results!$D$10)</f>
        <v>2.3099999999999999E-2</v>
      </c>
      <c r="I45" s="2">
        <f>$C15*('Extrapolation average con.'!I$29-Parameters_Results!$D$10)/($C$2-Parameters_Results!$D$10)</f>
        <v>2.6950000000000002E-2</v>
      </c>
      <c r="J45" s="2">
        <f>$C15*('Extrapolation average con.'!J$29-Parameters_Results!$D$10)/($C$2-Parameters_Results!$D$10)</f>
        <v>3.0800000000000001E-2</v>
      </c>
      <c r="K45" s="2">
        <f>$C15*('Extrapolation average con.'!K$29-Parameters_Results!$D$10)/($C$2-Parameters_Results!$D$10)</f>
        <v>3.465E-2</v>
      </c>
      <c r="L45" s="7">
        <f>$C15*('Extrapolation average con.'!L$29-Parameters_Results!$D$10)/($C$2-Parameters_Results!$D$10)</f>
        <v>3.85E-2</v>
      </c>
      <c r="M45" s="2">
        <f>($D15-$C15)*('Extrapolation average con.'!M$29-$C$2)/($D$2-$C$2)+$L45</f>
        <v>3.6694999999999998E-2</v>
      </c>
      <c r="N45" s="2">
        <f>($D15-$C15)*('Extrapolation average con.'!N$29-$C$2)/($D$2-$C$2)+$L45</f>
        <v>3.4889999999999997E-2</v>
      </c>
      <c r="O45" s="2">
        <f>($D15-$C15)*('Extrapolation average con.'!O$29-$C$2)/($D$2-$C$2)+$L45</f>
        <v>3.3084999999999996E-2</v>
      </c>
      <c r="P45" s="2">
        <f>($D15-$C15)*('Extrapolation average con.'!P$29-$C$2)/($D$2-$C$2)+$L45</f>
        <v>3.1280000000000002E-2</v>
      </c>
      <c r="Q45" s="2">
        <f>($D15-$C15)*('Extrapolation average con.'!Q$29-$C$2)/($D$2-$C$2)+$L45</f>
        <v>2.9475000000000001E-2</v>
      </c>
      <c r="R45" s="2">
        <f>($D15-$C15)*('Extrapolation average con.'!R$29-$C$2)/($D$2-$C$2)+$L45</f>
        <v>2.767E-2</v>
      </c>
      <c r="S45" s="2">
        <f>($D15-$C15)*('Extrapolation average con.'!S$29-$C$2)/($D$2-$C$2)+$L45</f>
        <v>2.5864999999999999E-2</v>
      </c>
      <c r="T45" s="2">
        <f>($D15-$C15)*('Extrapolation average con.'!T$29-$C$2)/($D$2-$C$2)+$L45</f>
        <v>2.4059999999999998E-2</v>
      </c>
      <c r="U45" s="2">
        <f>($D15-$C15)*('Extrapolation average con.'!U$29-$C$2)/($D$2-$C$2)+$L45</f>
        <v>2.2254999999999997E-2</v>
      </c>
      <c r="V45" s="2">
        <f>($D15-$C15)*('Extrapolation average con.'!V$29-$C$2)/($D$2-$C$2)+$L45</f>
        <v>2.0449999999999999E-2</v>
      </c>
      <c r="W45" s="2">
        <f>($D15-$C15)*('Extrapolation average con.'!W$29-$C$2)/($D$2-$C$2)+$L45</f>
        <v>1.8644999999999998E-2</v>
      </c>
      <c r="X45" s="2">
        <f>($D15-$C15)*('Extrapolation average con.'!X$29-$C$2)/($D$2-$C$2)+$L45</f>
        <v>1.6839999999999997E-2</v>
      </c>
      <c r="Y45" s="2">
        <f>($D15-$C15)*('Extrapolation average con.'!Y$29-$C$2)/($D$2-$C$2)+$L45</f>
        <v>1.5035E-2</v>
      </c>
      <c r="Z45" s="2">
        <f>($D15-$C15)*('Extrapolation average con.'!Z$29-$C$2)/($D$2-$C$2)+$L45</f>
        <v>1.3230000000000002E-2</v>
      </c>
      <c r="AA45" s="2">
        <f>($D15-$C15)*('Extrapolation average con.'!AA$29-$C$2)/($D$2-$C$2)+$L45</f>
        <v>1.1425000000000001E-2</v>
      </c>
      <c r="AB45" s="2">
        <f>($D15-$C15)*('Extrapolation average con.'!AB$29-$C$2)/($D$2-$C$2)+$L45</f>
        <v>9.6200000000000001E-3</v>
      </c>
      <c r="AC45" s="2">
        <f>($D15-$C15)*('Extrapolation average con.'!AC$29-$C$2)/($D$2-$C$2)+$L45</f>
        <v>7.814999999999999E-3</v>
      </c>
      <c r="AD45" s="2">
        <f>($D15-$C15)*('Extrapolation average con.'!AD$29-$C$2)/($D$2-$C$2)+$L45</f>
        <v>6.0099999999999945E-3</v>
      </c>
      <c r="AE45" s="2">
        <f>($D15-$C15)*('Extrapolation average con.'!AE$29-$C$2)/($D$2-$C$2)+$L45</f>
        <v>4.2050000000000004E-3</v>
      </c>
      <c r="AF45" s="2">
        <f>($D15-$C15)*('Extrapolation average con.'!AF$29-$C$2)/($D$2-$C$2)+$L45</f>
        <v>2.3999999999999994E-3</v>
      </c>
      <c r="AG45" s="5">
        <f>($E15-$D15)*('Extrapolation average con.'!AG$29-$D$2)/($E$2-$D$2)+$AF45</f>
        <v>2.5049999999999994E-3</v>
      </c>
      <c r="AH45" s="5">
        <f>($E15-$D15)*('Extrapolation average con.'!AH$29-$D$2)/($E$2-$D$2)+$AF45</f>
        <v>2.6099999999999995E-3</v>
      </c>
      <c r="AI45" s="5">
        <f>($E15-$D15)*('Extrapolation average con.'!AI$29-$D$2)/($E$2-$D$2)+$AF45</f>
        <v>2.7149999999999995E-3</v>
      </c>
      <c r="AJ45" s="5">
        <f>($E15-$D15)*('Extrapolation average con.'!AJ$29-$D$2)/($E$2-$D$2)+$AF45</f>
        <v>2.8199999999999992E-3</v>
      </c>
      <c r="AK45" s="5">
        <f>($E15-$D15)*('Extrapolation average con.'!AK$29-$D$2)/($E$2-$D$2)+$AF45</f>
        <v>2.9249999999999992E-3</v>
      </c>
      <c r="AL45" s="5">
        <f>($E15-$D15)*('Extrapolation average con.'!AL$29-$D$2)/($E$2-$D$2)+$AF45</f>
        <v>3.0299999999999993E-3</v>
      </c>
      <c r="AM45" s="5">
        <f>($E15-$D15)*('Extrapolation average con.'!AM$29-$D$2)/($E$2-$D$2)+$AF45</f>
        <v>3.1349999999999993E-3</v>
      </c>
      <c r="AN45" s="5">
        <f>($E15-$D15)*('Extrapolation average con.'!AN$29-$D$2)/($E$2-$D$2)+$AF45</f>
        <v>3.2399999999999994E-3</v>
      </c>
      <c r="AO45" s="5">
        <f>($E15-$D15)*('Extrapolation average con.'!AO$29-$D$2)/($E$2-$D$2)+$AF45</f>
        <v>3.3449999999999994E-3</v>
      </c>
      <c r="AP45" s="5">
        <f>($E15-$D15)*('Extrapolation average con.'!AP$29-$D$2)/($E$2-$D$2)+$AF45</f>
        <v>3.4499999999999991E-3</v>
      </c>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row>
    <row r="46" spans="1:82">
      <c r="A46" s="10"/>
      <c r="B46" s="250" t="s">
        <v>213</v>
      </c>
      <c r="C46" s="2">
        <f>((C43*34)+(C44*33)+(C45*33))/100</f>
        <v>1.2975999999999999E-3</v>
      </c>
      <c r="D46" s="2">
        <f t="shared" ref="D46:AP46" si="2">((D43*34)+(D44*33)+(D45*33))/100</f>
        <v>2.5951999999999998E-3</v>
      </c>
      <c r="E46" s="2">
        <f t="shared" si="2"/>
        <v>3.8928000000000001E-3</v>
      </c>
      <c r="F46" s="2">
        <f t="shared" si="2"/>
        <v>5.1903999999999995E-3</v>
      </c>
      <c r="G46" s="2">
        <f t="shared" si="2"/>
        <v>6.4880000000000007E-3</v>
      </c>
      <c r="H46" s="2">
        <f t="shared" si="2"/>
        <v>7.7856000000000002E-3</v>
      </c>
      <c r="I46" s="2">
        <f t="shared" si="2"/>
        <v>9.0831999999999996E-3</v>
      </c>
      <c r="J46" s="2">
        <f t="shared" si="2"/>
        <v>1.0380799999999999E-2</v>
      </c>
      <c r="K46" s="2">
        <f t="shared" si="2"/>
        <v>1.16784E-2</v>
      </c>
      <c r="L46" s="2">
        <f t="shared" si="2"/>
        <v>1.2976000000000001E-2</v>
      </c>
      <c r="M46" s="2">
        <f t="shared" si="2"/>
        <v>1.2419099999999999E-2</v>
      </c>
      <c r="N46" s="2">
        <f t="shared" si="2"/>
        <v>1.18622E-2</v>
      </c>
      <c r="O46" s="2">
        <f t="shared" si="2"/>
        <v>1.1305299999999997E-2</v>
      </c>
      <c r="P46" s="2">
        <f t="shared" si="2"/>
        <v>1.07484E-2</v>
      </c>
      <c r="Q46" s="2">
        <f t="shared" si="2"/>
        <v>1.0191499999999999E-2</v>
      </c>
      <c r="R46" s="2">
        <f t="shared" si="2"/>
        <v>9.6346000000000001E-3</v>
      </c>
      <c r="S46" s="2">
        <f t="shared" si="2"/>
        <v>9.0776999999999993E-3</v>
      </c>
      <c r="T46" s="2">
        <f t="shared" si="2"/>
        <v>8.5208000000000002E-3</v>
      </c>
      <c r="U46" s="2">
        <f t="shared" si="2"/>
        <v>7.9638999999999995E-3</v>
      </c>
      <c r="V46" s="2">
        <f t="shared" si="2"/>
        <v>7.4069999999999995E-3</v>
      </c>
      <c r="W46" s="2">
        <f t="shared" si="2"/>
        <v>6.8500999999999987E-3</v>
      </c>
      <c r="X46" s="2">
        <f t="shared" si="2"/>
        <v>6.2931999999999988E-3</v>
      </c>
      <c r="Y46" s="2">
        <f t="shared" si="2"/>
        <v>5.7363000000000006E-3</v>
      </c>
      <c r="Z46" s="2">
        <f t="shared" si="2"/>
        <v>5.1794000000000007E-3</v>
      </c>
      <c r="AA46" s="2">
        <f t="shared" si="2"/>
        <v>4.6225000000000007E-3</v>
      </c>
      <c r="AB46" s="2">
        <f t="shared" si="2"/>
        <v>4.0655999999999999E-3</v>
      </c>
      <c r="AC46" s="2">
        <f t="shared" si="2"/>
        <v>3.5087E-3</v>
      </c>
      <c r="AD46" s="2">
        <f t="shared" si="2"/>
        <v>2.9517999999999983E-3</v>
      </c>
      <c r="AE46" s="2">
        <f t="shared" si="2"/>
        <v>2.3949000000000002E-3</v>
      </c>
      <c r="AF46" s="2">
        <f t="shared" si="2"/>
        <v>1.8379999999999996E-3</v>
      </c>
      <c r="AG46" s="2">
        <f t="shared" si="2"/>
        <v>1.5852999999999998E-3</v>
      </c>
      <c r="AH46" s="2">
        <f t="shared" si="2"/>
        <v>1.3326000000000002E-3</v>
      </c>
      <c r="AI46" s="2">
        <f t="shared" si="2"/>
        <v>1.0799E-3</v>
      </c>
      <c r="AJ46" s="2">
        <f t="shared" si="2"/>
        <v>8.2720000000000016E-4</v>
      </c>
      <c r="AK46" s="2">
        <f t="shared" si="2"/>
        <v>5.7449999999999971E-4</v>
      </c>
      <c r="AL46" s="2">
        <f t="shared" si="2"/>
        <v>3.2179999999999974E-4</v>
      </c>
      <c r="AM46" s="2">
        <f t="shared" si="2"/>
        <v>6.9100000000000406E-5</v>
      </c>
      <c r="AN46" s="2">
        <f t="shared" si="2"/>
        <v>-1.8360000000000002E-4</v>
      </c>
      <c r="AO46" s="2">
        <f t="shared" si="2"/>
        <v>-4.3629999999999976E-4</v>
      </c>
      <c r="AP46" s="2">
        <f t="shared" si="2"/>
        <v>-6.8900000000000005E-4</v>
      </c>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row>
    <row r="47" spans="1:82">
      <c r="A47" s="10"/>
      <c r="B47" s="276" t="s">
        <v>214</v>
      </c>
      <c r="C47" s="2">
        <f>C43*60+C44*40</f>
        <v>1.0800000000000001E-2</v>
      </c>
      <c r="D47" s="2">
        <f t="shared" ref="D47:AP47" si="3">D43*60+D44*40</f>
        <v>2.1600000000000001E-2</v>
      </c>
      <c r="E47" s="2">
        <f t="shared" si="3"/>
        <v>3.2400000000000012E-2</v>
      </c>
      <c r="F47" s="2">
        <f t="shared" si="3"/>
        <v>4.3200000000000002E-2</v>
      </c>
      <c r="G47" s="2">
        <f t="shared" si="3"/>
        <v>5.3999999999999992E-2</v>
      </c>
      <c r="H47" s="2">
        <f t="shared" si="3"/>
        <v>6.4800000000000024E-2</v>
      </c>
      <c r="I47" s="2">
        <f t="shared" si="3"/>
        <v>7.5600000000000014E-2</v>
      </c>
      <c r="J47" s="2">
        <f t="shared" si="3"/>
        <v>8.6400000000000005E-2</v>
      </c>
      <c r="K47" s="2">
        <f t="shared" si="3"/>
        <v>9.7200000000000022E-2</v>
      </c>
      <c r="L47" s="2">
        <f t="shared" si="3"/>
        <v>0.10799999999999998</v>
      </c>
      <c r="M47" s="2">
        <f t="shared" si="3"/>
        <v>0.11420000000000002</v>
      </c>
      <c r="N47" s="2">
        <f t="shared" si="3"/>
        <v>0.12040000000000006</v>
      </c>
      <c r="O47" s="2">
        <f t="shared" si="3"/>
        <v>0.12660000000000002</v>
      </c>
      <c r="P47" s="2">
        <f t="shared" si="3"/>
        <v>0.13279999999999997</v>
      </c>
      <c r="Q47" s="2">
        <f t="shared" si="3"/>
        <v>0.13900000000000001</v>
      </c>
      <c r="R47" s="2">
        <f t="shared" si="3"/>
        <v>0.1452</v>
      </c>
      <c r="S47" s="2">
        <f t="shared" si="3"/>
        <v>0.15140000000000001</v>
      </c>
      <c r="T47" s="2">
        <f t="shared" si="3"/>
        <v>0.15759999999999996</v>
      </c>
      <c r="U47" s="2">
        <f t="shared" si="3"/>
        <v>0.1638</v>
      </c>
      <c r="V47" s="2">
        <f t="shared" si="3"/>
        <v>0.17000000000000004</v>
      </c>
      <c r="W47" s="2">
        <f t="shared" si="3"/>
        <v>0.1762</v>
      </c>
      <c r="X47" s="2">
        <f t="shared" si="3"/>
        <v>0.18239999999999998</v>
      </c>
      <c r="Y47" s="2">
        <f t="shared" si="3"/>
        <v>0.18859999999999999</v>
      </c>
      <c r="Z47" s="2">
        <f t="shared" si="3"/>
        <v>0.19479999999999997</v>
      </c>
      <c r="AA47" s="2">
        <f t="shared" si="3"/>
        <v>0.20100000000000001</v>
      </c>
      <c r="AB47" s="2">
        <f t="shared" si="3"/>
        <v>0.2072</v>
      </c>
      <c r="AC47" s="2">
        <f t="shared" si="3"/>
        <v>0.21340000000000001</v>
      </c>
      <c r="AD47" s="2">
        <f t="shared" si="3"/>
        <v>0.21960000000000005</v>
      </c>
      <c r="AE47" s="2">
        <f t="shared" si="3"/>
        <v>0.2258</v>
      </c>
      <c r="AF47" s="2">
        <f t="shared" si="3"/>
        <v>0.23200000000000004</v>
      </c>
      <c r="AG47" s="2">
        <f t="shared" si="3"/>
        <v>0.19670000000000004</v>
      </c>
      <c r="AH47" s="2">
        <f t="shared" si="3"/>
        <v>0.16140000000000004</v>
      </c>
      <c r="AI47" s="2">
        <f t="shared" si="3"/>
        <v>0.12610000000000002</v>
      </c>
      <c r="AJ47" s="2">
        <f t="shared" si="3"/>
        <v>9.0799999999999992E-2</v>
      </c>
      <c r="AK47" s="2">
        <f t="shared" si="3"/>
        <v>5.5500000000000049E-2</v>
      </c>
      <c r="AL47" s="2">
        <f t="shared" si="3"/>
        <v>2.0200000000000051E-2</v>
      </c>
      <c r="AM47" s="2">
        <f t="shared" si="3"/>
        <v>-1.5099999999999891E-2</v>
      </c>
      <c r="AN47" s="2">
        <f t="shared" si="3"/>
        <v>-5.04E-2</v>
      </c>
      <c r="AO47" s="2">
        <f t="shared" si="3"/>
        <v>-8.5699999999999943E-2</v>
      </c>
      <c r="AP47" s="2">
        <f t="shared" si="3"/>
        <v>-0.12099999999999989</v>
      </c>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row>
    <row r="48" spans="1:82">
      <c r="A48" s="10"/>
      <c r="B48" s="43" t="s">
        <v>204</v>
      </c>
      <c r="C48" s="2">
        <f>$C16*('Extrapolation average con.'!C$29-Parameters_Results!$D$10)/($C$2-Parameters_Results!$D$10)</f>
        <v>0</v>
      </c>
      <c r="D48" s="2">
        <f>$C16*('Extrapolation average con.'!D$29-Parameters_Results!$D$10)/($C$2-Parameters_Results!$D$10)</f>
        <v>0</v>
      </c>
      <c r="E48" s="2">
        <f>$C16*('Extrapolation average con.'!E$29-Parameters_Results!$D$10)/($C$2-Parameters_Results!$D$10)</f>
        <v>0</v>
      </c>
      <c r="F48" s="2">
        <f>$C16*('Extrapolation average con.'!F$29-Parameters_Results!$D$10)/($C$2-Parameters_Results!$D$10)</f>
        <v>0</v>
      </c>
      <c r="G48" s="2">
        <f>$C16*('Extrapolation average con.'!G$29-Parameters_Results!$D$10)/($C$2-Parameters_Results!$D$10)</f>
        <v>0</v>
      </c>
      <c r="H48" s="2">
        <f>$C16*('Extrapolation average con.'!H$29-Parameters_Results!$D$10)/($C$2-Parameters_Results!$D$10)</f>
        <v>0</v>
      </c>
      <c r="I48" s="2">
        <f>$C16*('Extrapolation average con.'!I$29-Parameters_Results!$D$10)/($C$2-Parameters_Results!$D$10)</f>
        <v>0</v>
      </c>
      <c r="J48" s="2">
        <f>$C16*('Extrapolation average con.'!J$29-Parameters_Results!$D$10)/($C$2-Parameters_Results!$D$10)</f>
        <v>0</v>
      </c>
      <c r="K48" s="2">
        <f>$C16*('Extrapolation average con.'!K$29-Parameters_Results!$D$10)/($C$2-Parameters_Results!$D$10)</f>
        <v>0</v>
      </c>
      <c r="L48" s="7">
        <f>$C16*('Extrapolation average con.'!L$29-Parameters_Results!$D$10)/($C$2-Parameters_Results!$D$10)</f>
        <v>0</v>
      </c>
      <c r="M48" s="2">
        <f>($D16-$C16)*('Extrapolation average con.'!M$29-$C$2)/($D$2-$C$2)+$L48</f>
        <v>5.0000000000000001E-4</v>
      </c>
      <c r="N48" s="2">
        <f>($D16-$C16)*('Extrapolation average con.'!N$29-$C$2)/($D$2-$C$2)+$L48</f>
        <v>1E-3</v>
      </c>
      <c r="O48" s="2">
        <f>($D16-$C16)*('Extrapolation average con.'!O$29-$C$2)/($D$2-$C$2)+$L48</f>
        <v>1.5E-3</v>
      </c>
      <c r="P48" s="2">
        <f>($D16-$C16)*('Extrapolation average con.'!P$29-$C$2)/($D$2-$C$2)+$L48</f>
        <v>2E-3</v>
      </c>
      <c r="Q48" s="2">
        <f>($D16-$C16)*('Extrapolation average con.'!Q$29-$C$2)/($D$2-$C$2)+$L48</f>
        <v>2.5000000000000001E-3</v>
      </c>
      <c r="R48" s="2">
        <f>($D16-$C16)*('Extrapolation average con.'!R$29-$C$2)/($D$2-$C$2)+$L48</f>
        <v>3.0000000000000001E-3</v>
      </c>
      <c r="S48" s="2">
        <f>($D16-$C16)*('Extrapolation average con.'!S$29-$C$2)/($D$2-$C$2)+$L48</f>
        <v>3.5000000000000005E-3</v>
      </c>
      <c r="T48" s="2">
        <f>($D16-$C16)*('Extrapolation average con.'!T$29-$C$2)/($D$2-$C$2)+$L48</f>
        <v>4.0000000000000001E-3</v>
      </c>
      <c r="U48" s="2">
        <f>($D16-$C16)*('Extrapolation average con.'!U$29-$C$2)/($D$2-$C$2)+$L48</f>
        <v>4.4999999999999997E-3</v>
      </c>
      <c r="V48" s="2">
        <f>($D16-$C16)*('Extrapolation average con.'!V$29-$C$2)/($D$2-$C$2)+$L48</f>
        <v>5.0000000000000001E-3</v>
      </c>
      <c r="W48" s="2">
        <f>($D16-$C16)*('Extrapolation average con.'!W$29-$C$2)/($D$2-$C$2)+$L48</f>
        <v>5.4999999999999997E-3</v>
      </c>
      <c r="X48" s="2">
        <f>($D16-$C16)*('Extrapolation average con.'!X$29-$C$2)/($D$2-$C$2)+$L48</f>
        <v>6.0000000000000001E-3</v>
      </c>
      <c r="Y48" s="2">
        <f>($D16-$C16)*('Extrapolation average con.'!Y$29-$C$2)/($D$2-$C$2)+$L48</f>
        <v>6.5000000000000006E-3</v>
      </c>
      <c r="Z48" s="2">
        <f>($D16-$C16)*('Extrapolation average con.'!Z$29-$C$2)/($D$2-$C$2)+$L48</f>
        <v>7.000000000000001E-3</v>
      </c>
      <c r="AA48" s="2">
        <f>($D16-$C16)*('Extrapolation average con.'!AA$29-$C$2)/($D$2-$C$2)+$L48</f>
        <v>7.4999999999999997E-3</v>
      </c>
      <c r="AB48" s="2">
        <f>($D16-$C16)*('Extrapolation average con.'!AB$29-$C$2)/($D$2-$C$2)+$L48</f>
        <v>8.0000000000000002E-3</v>
      </c>
      <c r="AC48" s="2">
        <f>($D16-$C16)*('Extrapolation average con.'!AC$29-$C$2)/($D$2-$C$2)+$L48</f>
        <v>8.5000000000000006E-3</v>
      </c>
      <c r="AD48" s="2">
        <f>($D16-$C16)*('Extrapolation average con.'!AD$29-$C$2)/($D$2-$C$2)+$L48</f>
        <v>8.9999999999999993E-3</v>
      </c>
      <c r="AE48" s="2">
        <f>($D16-$C16)*('Extrapolation average con.'!AE$29-$C$2)/($D$2-$C$2)+$L48</f>
        <v>9.4999999999999998E-3</v>
      </c>
      <c r="AF48" s="2">
        <f>($D16-$C16)*('Extrapolation average con.'!AF$29-$C$2)/($D$2-$C$2)+$L48</f>
        <v>0.01</v>
      </c>
      <c r="AG48" s="5">
        <f>($E16-$D16)*('Extrapolation average con.'!AG$29-$D$2)/($E$2-$D$2)+$AF48</f>
        <v>1.0500000000000001E-2</v>
      </c>
      <c r="AH48" s="5">
        <f>($E16-$D16)*('Extrapolation average con.'!AH$29-$D$2)/($E$2-$D$2)+$AF48</f>
        <v>1.0999999999999999E-2</v>
      </c>
      <c r="AI48" s="5">
        <f>($E16-$D16)*('Extrapolation average con.'!AI$29-$D$2)/($E$2-$D$2)+$AF48</f>
        <v>1.15E-2</v>
      </c>
      <c r="AJ48" s="5">
        <f>($E16-$D16)*('Extrapolation average con.'!AJ$29-$D$2)/($E$2-$D$2)+$AF48</f>
        <v>1.2E-2</v>
      </c>
      <c r="AK48" s="5">
        <f>($E16-$D16)*('Extrapolation average con.'!AK$29-$D$2)/($E$2-$D$2)+$AF48</f>
        <v>1.2500000000000001E-2</v>
      </c>
      <c r="AL48" s="5">
        <f>($E16-$D16)*('Extrapolation average con.'!AL$29-$D$2)/($E$2-$D$2)+$AF48</f>
        <v>1.3000000000000001E-2</v>
      </c>
      <c r="AM48" s="5">
        <f>($E16-$D16)*('Extrapolation average con.'!AM$29-$D$2)/($E$2-$D$2)+$AF48</f>
        <v>1.3500000000000002E-2</v>
      </c>
      <c r="AN48" s="5">
        <f>($E16-$D16)*('Extrapolation average con.'!AN$29-$D$2)/($E$2-$D$2)+$AF48</f>
        <v>1.4E-2</v>
      </c>
      <c r="AO48" s="5">
        <f>($E16-$D16)*('Extrapolation average con.'!AO$29-$D$2)/($E$2-$D$2)+$AF48</f>
        <v>1.4499999999999999E-2</v>
      </c>
      <c r="AP48" s="5">
        <f>($E16-$D16)*('Extrapolation average con.'!AP$29-$D$2)/($E$2-$D$2)+$AF48</f>
        <v>1.4999999999999999E-2</v>
      </c>
      <c r="AQ48" s="5">
        <f>($E16-$D16)*('Extrapolation average con.'!AQ$29-$D$2)/($E$2-$D$2)+$AF48</f>
        <v>1.55E-2</v>
      </c>
      <c r="AR48" s="5">
        <f>($E16-$D16)*('Extrapolation average con.'!AR$29-$D$2)/($E$2-$D$2)+$AF48</f>
        <v>1.6E-2</v>
      </c>
      <c r="AS48" s="5">
        <f>($E16-$D16)*('Extrapolation average con.'!AS$29-$D$2)/($E$2-$D$2)+$AF48</f>
        <v>1.6500000000000001E-2</v>
      </c>
      <c r="AT48" s="5">
        <f>($E16-$D16)*('Extrapolation average con.'!AT$29-$D$2)/($E$2-$D$2)+$AF48</f>
        <v>1.7000000000000001E-2</v>
      </c>
      <c r="AU48" s="5">
        <f>($E16-$D16)*('Extrapolation average con.'!AU$29-$D$2)/($E$2-$D$2)+$AF48</f>
        <v>1.7500000000000002E-2</v>
      </c>
      <c r="AV48" s="5">
        <f>($E16-$D16)*('Extrapolation average con.'!AV$29-$D$2)/($E$2-$D$2)+$AF48</f>
        <v>1.8000000000000002E-2</v>
      </c>
      <c r="AW48" s="5">
        <f>($E16-$D16)*('Extrapolation average con.'!AW$29-$D$2)/($E$2-$D$2)+$AF48</f>
        <v>1.8500000000000003E-2</v>
      </c>
      <c r="AX48" s="5">
        <f>($E16-$D16)*('Extrapolation average con.'!AX$29-$D$2)/($E$2-$D$2)+$AF48</f>
        <v>1.9E-2</v>
      </c>
      <c r="AY48" s="5">
        <f>($E16-$D16)*('Extrapolation average con.'!AY$29-$D$2)/($E$2-$D$2)+$AF48</f>
        <v>1.95E-2</v>
      </c>
      <c r="AZ48" s="5">
        <f>($E16-$D16)*('Extrapolation average con.'!AZ$29-$D$2)/($E$2-$D$2)+$AF48</f>
        <v>0.02</v>
      </c>
      <c r="BA48" s="5">
        <f>($E16-$D16)*('Extrapolation average con.'!BA$29-$D$2)/($E$2-$D$2)+$AF48</f>
        <v>2.0499999999999997E-2</v>
      </c>
      <c r="BB48" s="5">
        <f>($E16-$D16)*('Extrapolation average con.'!BB$29-$D$2)/($E$2-$D$2)+$AF48</f>
        <v>2.0999999999999998E-2</v>
      </c>
      <c r="BC48" s="5">
        <f>($E16-$D16)*('Extrapolation average con.'!BC$29-$D$2)/($E$2-$D$2)+$AF48</f>
        <v>2.1499999999999998E-2</v>
      </c>
      <c r="BD48" s="5">
        <f>($E16-$D16)*('Extrapolation average con.'!BD$29-$D$2)/($E$2-$D$2)+$AF48</f>
        <v>2.1999999999999999E-2</v>
      </c>
      <c r="BE48" s="5">
        <f>($E16-$D16)*('Extrapolation average con.'!BE$29-$D$2)/($E$2-$D$2)+$AF48</f>
        <v>2.2499999999999999E-2</v>
      </c>
      <c r="BF48" s="5">
        <f>($E16-$D16)*('Extrapolation average con.'!BF$29-$D$2)/($E$2-$D$2)+$AF48</f>
        <v>2.3E-2</v>
      </c>
      <c r="BG48" s="5">
        <f>($E16-$D16)*('Extrapolation average con.'!BG$29-$D$2)/($E$2-$D$2)+$AF48</f>
        <v>2.35E-2</v>
      </c>
      <c r="BH48" s="5">
        <f>($E16-$D16)*('Extrapolation average con.'!BH$29-$D$2)/($E$2-$D$2)+$AF48</f>
        <v>2.4E-2</v>
      </c>
      <c r="BI48" s="5">
        <f>($E16-$D16)*('Extrapolation average con.'!BI$29-$D$2)/($E$2-$D$2)+$AF48</f>
        <v>2.4500000000000001E-2</v>
      </c>
      <c r="BJ48" s="5">
        <f>($E16-$D16)*('Extrapolation average con.'!BJ$29-$D$2)/($E$2-$D$2)+$AF48</f>
        <v>2.5000000000000001E-2</v>
      </c>
      <c r="BK48" s="5">
        <f>($E16-$D16)*('Extrapolation average con.'!BK$29-$D$2)/($E$2-$D$2)+$AF48</f>
        <v>2.5500000000000002E-2</v>
      </c>
      <c r="BL48" s="5">
        <f>($E16-$D16)*('Extrapolation average con.'!BL$29-$D$2)/($E$2-$D$2)+$AF48</f>
        <v>2.6000000000000002E-2</v>
      </c>
      <c r="BM48" s="5">
        <f>($E16-$D16)*('Extrapolation average con.'!BM$29-$D$2)/($E$2-$D$2)+$AF48</f>
        <v>2.6500000000000003E-2</v>
      </c>
      <c r="BN48" s="5">
        <f>($E16-$D16)*('Extrapolation average con.'!BN$29-$D$2)/($E$2-$D$2)+$AF48</f>
        <v>2.7000000000000003E-2</v>
      </c>
      <c r="BO48" s="5">
        <f>($E16-$D16)*('Extrapolation average con.'!BO$29-$D$2)/($E$2-$D$2)+$AF48</f>
        <v>2.7500000000000004E-2</v>
      </c>
      <c r="BP48" s="5">
        <f>($E16-$D16)*('Extrapolation average con.'!BP$29-$D$2)/($E$2-$D$2)+$AF48</f>
        <v>2.7999999999999997E-2</v>
      </c>
      <c r="BQ48" s="5">
        <f>($E16-$D16)*('Extrapolation average con.'!BQ$29-$D$2)/($E$2-$D$2)+$AF48</f>
        <v>2.8499999999999998E-2</v>
      </c>
      <c r="BR48" s="5">
        <f>($E16-$D16)*('Extrapolation average con.'!BR$29-$D$2)/($E$2-$D$2)+$AF48</f>
        <v>2.8999999999999998E-2</v>
      </c>
      <c r="BS48" s="5">
        <f>($E16-$D16)*('Extrapolation average con.'!BS$29-$D$2)/($E$2-$D$2)+$AF48</f>
        <v>2.9499999999999998E-2</v>
      </c>
      <c r="BT48" s="5">
        <f>($E16-$D16)*('Extrapolation average con.'!BT$29-$D$2)/($E$2-$D$2)+$AF48</f>
        <v>0.03</v>
      </c>
      <c r="BU48" s="5">
        <f>($E16-$D16)*('Extrapolation average con.'!BU$29-$D$2)/($E$2-$D$2)+$AF48</f>
        <v>3.0499999999999999E-2</v>
      </c>
      <c r="BV48" s="5">
        <f>($E16-$D16)*('Extrapolation average con.'!BV$29-$D$2)/($E$2-$D$2)+$AF48</f>
        <v>3.1E-2</v>
      </c>
      <c r="BW48" s="5">
        <f>($E16-$D16)*('Extrapolation average con.'!BW$29-$D$2)/($E$2-$D$2)+$AF48</f>
        <v>3.15E-2</v>
      </c>
      <c r="BX48" s="5">
        <f>($E16-$D16)*('Extrapolation average con.'!BX$29-$D$2)/($E$2-$D$2)+$AF48</f>
        <v>3.2000000000000001E-2</v>
      </c>
      <c r="BY48" s="5">
        <f>($E16-$D16)*('Extrapolation average con.'!BY$29-$D$2)/($E$2-$D$2)+$AF48</f>
        <v>3.2500000000000001E-2</v>
      </c>
      <c r="BZ48" s="5">
        <f>($E16-$D16)*('Extrapolation average con.'!BZ$29-$D$2)/($E$2-$D$2)+$AF48</f>
        <v>3.3000000000000002E-2</v>
      </c>
      <c r="CA48" s="5">
        <f>($E16-$D16)*('Extrapolation average con.'!CA$29-$D$2)/($E$2-$D$2)+$AF48</f>
        <v>3.3500000000000002E-2</v>
      </c>
      <c r="CB48" s="5">
        <f>($E16-$D16)*('Extrapolation average con.'!CB$29-$D$2)/($E$2-$D$2)+$AF48</f>
        <v>3.4000000000000002E-2</v>
      </c>
      <c r="CC48" s="5">
        <f>($E16-$D16)*('Extrapolation average con.'!CC$29-$D$2)/($E$2-$D$2)+$AF48</f>
        <v>3.4500000000000003E-2</v>
      </c>
      <c r="CD48" s="5">
        <f>($E16-$D16)*('Extrapolation average con.'!CD$29-$D$2)/($E$2-$D$2)+$AF48</f>
        <v>3.5000000000000003E-2</v>
      </c>
    </row>
    <row r="49" spans="1:82">
      <c r="A49" s="10"/>
      <c r="C49" s="2">
        <f>$C17*('Extrapolation average con.'!C$29-Parameters_Results!$D$10)/($C$2-Parameters_Results!$D$10)</f>
        <v>0</v>
      </c>
      <c r="D49" s="2">
        <f>$C17*('Extrapolation average con.'!D$29-Parameters_Results!$D$10)/($C$2-Parameters_Results!$D$10)</f>
        <v>0</v>
      </c>
      <c r="E49" s="2">
        <f>$C17*('Extrapolation average con.'!E$29-Parameters_Results!$D$10)/($C$2-Parameters_Results!$D$10)</f>
        <v>0</v>
      </c>
      <c r="F49" s="2">
        <f>$C17*('Extrapolation average con.'!F$29-Parameters_Results!$D$10)/($C$2-Parameters_Results!$D$10)</f>
        <v>0</v>
      </c>
      <c r="G49" s="2">
        <f>$C17*('Extrapolation average con.'!G$29-Parameters_Results!$D$10)/($C$2-Parameters_Results!$D$10)</f>
        <v>0</v>
      </c>
      <c r="H49" s="2">
        <f>$C17*('Extrapolation average con.'!H$29-Parameters_Results!$D$10)/($C$2-Parameters_Results!$D$10)</f>
        <v>0</v>
      </c>
      <c r="I49" s="2">
        <f>$C17*('Extrapolation average con.'!I$29-Parameters_Results!$D$10)/($C$2-Parameters_Results!$D$10)</f>
        <v>0</v>
      </c>
      <c r="J49" s="2">
        <f>$C17*('Extrapolation average con.'!J$29-Parameters_Results!$D$10)/($C$2-Parameters_Results!$D$10)</f>
        <v>0</v>
      </c>
      <c r="K49" s="2">
        <f>$C17*('Extrapolation average con.'!K$29-Parameters_Results!$D$10)/($C$2-Parameters_Results!$D$10)</f>
        <v>0</v>
      </c>
      <c r="L49" s="7">
        <f>$C17*('Extrapolation average con.'!L$29-Parameters_Results!$D$10)/($C$2-Parameters_Results!$D$10)</f>
        <v>0</v>
      </c>
      <c r="M49" s="2">
        <f>($D17-$C17)*('Extrapolation average con.'!M$29-$C$2)/($D$2-$C$2)+$L49</f>
        <v>0</v>
      </c>
      <c r="N49" s="2">
        <f>($D17-$C17)*('Extrapolation average con.'!N$29-$C$2)/($D$2-$C$2)+$L49</f>
        <v>0</v>
      </c>
      <c r="O49" s="2">
        <f>($D17-$C17)*('Extrapolation average con.'!O$29-$C$2)/($D$2-$C$2)+$L49</f>
        <v>0</v>
      </c>
      <c r="P49" s="2">
        <f>($D17-$C17)*('Extrapolation average con.'!P$29-$C$2)/($D$2-$C$2)+$L49</f>
        <v>0</v>
      </c>
      <c r="Q49" s="2">
        <f>($D17-$C17)*('Extrapolation average con.'!Q$29-$C$2)/($D$2-$C$2)+$L49</f>
        <v>0</v>
      </c>
      <c r="R49" s="2">
        <f>($D17-$C17)*('Extrapolation average con.'!R$29-$C$2)/($D$2-$C$2)+$L49</f>
        <v>0</v>
      </c>
      <c r="S49" s="2">
        <f>($D17-$C17)*('Extrapolation average con.'!S$29-$C$2)/($D$2-$C$2)+$L49</f>
        <v>0</v>
      </c>
      <c r="T49" s="2">
        <f>($D17-$C17)*('Extrapolation average con.'!T$29-$C$2)/($D$2-$C$2)+$L49</f>
        <v>0</v>
      </c>
      <c r="U49" s="2">
        <f>($D17-$C17)*('Extrapolation average con.'!U$29-$C$2)/($D$2-$C$2)+$L49</f>
        <v>0</v>
      </c>
      <c r="V49" s="2">
        <f>($D17-$C17)*('Extrapolation average con.'!V$29-$C$2)/($D$2-$C$2)+$L49</f>
        <v>0</v>
      </c>
      <c r="W49" s="2">
        <f>($D17-$C17)*('Extrapolation average con.'!W$29-$C$2)/($D$2-$C$2)+$L49</f>
        <v>0</v>
      </c>
      <c r="X49" s="2">
        <f>($D17-$C17)*('Extrapolation average con.'!X$29-$C$2)/($D$2-$C$2)+$L49</f>
        <v>0</v>
      </c>
      <c r="Y49" s="2">
        <f>($D17-$C17)*('Extrapolation average con.'!Y$29-$C$2)/($D$2-$C$2)+$L49</f>
        <v>0</v>
      </c>
      <c r="Z49" s="2">
        <f>($D17-$C17)*('Extrapolation average con.'!Z$29-$C$2)/($D$2-$C$2)+$L49</f>
        <v>0</v>
      </c>
      <c r="AA49" s="2">
        <f>($D17-$C17)*('Extrapolation average con.'!AA$29-$C$2)/($D$2-$C$2)+$L49</f>
        <v>0</v>
      </c>
      <c r="AB49" s="2">
        <f>($D17-$C17)*('Extrapolation average con.'!AB$29-$C$2)/($D$2-$C$2)+$L49</f>
        <v>0</v>
      </c>
      <c r="AC49" s="2">
        <f>($D17-$C17)*('Extrapolation average con.'!AC$29-$C$2)/($D$2-$C$2)+$L49</f>
        <v>0</v>
      </c>
      <c r="AD49" s="2">
        <f>($D17-$C17)*('Extrapolation average con.'!AD$29-$C$2)/($D$2-$C$2)+$L49</f>
        <v>0</v>
      </c>
      <c r="AE49" s="2">
        <f>($D17-$C17)*('Extrapolation average con.'!AE$29-$C$2)/($D$2-$C$2)+$L49</f>
        <v>0</v>
      </c>
      <c r="AF49" s="2">
        <f>($D17-$C17)*('Extrapolation average con.'!AF$29-$C$2)/($D$2-$C$2)+$L49</f>
        <v>0</v>
      </c>
      <c r="AG49" s="5">
        <f>($E17-$D17)*('Extrapolation average con.'!AG$29-$D$2)/($E$2-$D$2)+$AF49</f>
        <v>0</v>
      </c>
      <c r="AH49" s="5">
        <f>($E17-$D17)*('Extrapolation average con.'!AH$29-$D$2)/($E$2-$D$2)+$AF49</f>
        <v>0</v>
      </c>
      <c r="AI49" s="5">
        <f>($E17-$D17)*('Extrapolation average con.'!AI$29-$D$2)/($E$2-$D$2)+$AF49</f>
        <v>0</v>
      </c>
      <c r="AJ49" s="5">
        <f>($E17-$D17)*('Extrapolation average con.'!AJ$29-$D$2)/($E$2-$D$2)+$AF49</f>
        <v>0</v>
      </c>
      <c r="AK49" s="5">
        <f>($E17-$D17)*('Extrapolation average con.'!AK$29-$D$2)/($E$2-$D$2)+$AF49</f>
        <v>0</v>
      </c>
      <c r="AL49" s="5">
        <f>($E17-$D17)*('Extrapolation average con.'!AL$29-$D$2)/($E$2-$D$2)+$AF49</f>
        <v>0</v>
      </c>
      <c r="AM49" s="5">
        <f>($E17-$D17)*('Extrapolation average con.'!AM$29-$D$2)/($E$2-$D$2)+$AF49</f>
        <v>0</v>
      </c>
      <c r="AN49" s="5">
        <f>($E17-$D17)*('Extrapolation average con.'!AN$29-$D$2)/($E$2-$D$2)+$AF49</f>
        <v>0</v>
      </c>
      <c r="AO49" s="5">
        <f>($E17-$D17)*('Extrapolation average con.'!AO$29-$D$2)/($E$2-$D$2)+$AF49</f>
        <v>0</v>
      </c>
      <c r="AP49" s="5">
        <f>($E17-$D17)*('Extrapolation average con.'!AP$29-$D$2)/($E$2-$D$2)+$AF49</f>
        <v>0</v>
      </c>
      <c r="AQ49" s="5">
        <f>($E17-$D17)*('Extrapolation average con.'!AQ$29-$D$2)/($E$2-$D$2)+$AF49</f>
        <v>0</v>
      </c>
      <c r="AR49" s="5">
        <f>($E17-$D17)*('Extrapolation average con.'!AR$29-$D$2)/($E$2-$D$2)+$AF49</f>
        <v>0</v>
      </c>
      <c r="AS49" s="5">
        <f>($E17-$D17)*('Extrapolation average con.'!AS$29-$D$2)/($E$2-$D$2)+$AF49</f>
        <v>0</v>
      </c>
      <c r="AT49" s="5">
        <f>($E17-$D17)*('Extrapolation average con.'!AT$29-$D$2)/($E$2-$D$2)+$AF49</f>
        <v>0</v>
      </c>
      <c r="AU49" s="5">
        <f>($E17-$D17)*('Extrapolation average con.'!AU$29-$D$2)/($E$2-$D$2)+$AF49</f>
        <v>0</v>
      </c>
      <c r="AV49" s="5">
        <f>($E17-$D17)*('Extrapolation average con.'!AV$29-$D$2)/($E$2-$D$2)+$AF49</f>
        <v>0</v>
      </c>
      <c r="AW49" s="5">
        <f>($E17-$D17)*('Extrapolation average con.'!AW$29-$D$2)/($E$2-$D$2)+$AF49</f>
        <v>0</v>
      </c>
      <c r="AX49" s="5">
        <f>($E17-$D17)*('Extrapolation average con.'!AX$29-$D$2)/($E$2-$D$2)+$AF49</f>
        <v>0</v>
      </c>
      <c r="AY49" s="5">
        <f>($E17-$D17)*('Extrapolation average con.'!AY$29-$D$2)/($E$2-$D$2)+$AF49</f>
        <v>0</v>
      </c>
      <c r="AZ49" s="5">
        <f>($E17-$D17)*('Extrapolation average con.'!AZ$29-$D$2)/($E$2-$D$2)+$AF49</f>
        <v>0</v>
      </c>
      <c r="BA49" s="5">
        <f>($E17-$D17)*('Extrapolation average con.'!BA$29-$D$2)/($E$2-$D$2)+$AF49</f>
        <v>0</v>
      </c>
      <c r="BB49" s="5">
        <f>($E17-$D17)*('Extrapolation average con.'!BB$29-$D$2)/($E$2-$D$2)+$AF49</f>
        <v>0</v>
      </c>
      <c r="BC49" s="5">
        <f>($E17-$D17)*('Extrapolation average con.'!BC$29-$D$2)/($E$2-$D$2)+$AF49</f>
        <v>0</v>
      </c>
      <c r="BD49" s="5">
        <f>($E17-$D17)*('Extrapolation average con.'!BD$29-$D$2)/($E$2-$D$2)+$AF49</f>
        <v>0</v>
      </c>
      <c r="BE49" s="5">
        <f>($E17-$D17)*('Extrapolation average con.'!BE$29-$D$2)/($E$2-$D$2)+$AF49</f>
        <v>0</v>
      </c>
      <c r="BF49" s="5">
        <f>($E17-$D17)*('Extrapolation average con.'!BF$29-$D$2)/($E$2-$D$2)+$AF49</f>
        <v>0</v>
      </c>
      <c r="BG49" s="5">
        <f>($E17-$D17)*('Extrapolation average con.'!BG$29-$D$2)/($E$2-$D$2)+$AF49</f>
        <v>0</v>
      </c>
      <c r="BH49" s="5">
        <f>($E17-$D17)*('Extrapolation average con.'!BH$29-$D$2)/($E$2-$D$2)+$AF49</f>
        <v>0</v>
      </c>
      <c r="BI49" s="5">
        <f>($E17-$D17)*('Extrapolation average con.'!BI$29-$D$2)/($E$2-$D$2)+$AF49</f>
        <v>0</v>
      </c>
      <c r="BJ49" s="5">
        <f>($E17-$D17)*('Extrapolation average con.'!BJ$29-$D$2)/($E$2-$D$2)+$AF49</f>
        <v>0</v>
      </c>
      <c r="BK49" s="5">
        <f>($E17-$D17)*('Extrapolation average con.'!BK$29-$D$2)/($E$2-$D$2)+$AF49</f>
        <v>0</v>
      </c>
      <c r="BL49" s="5">
        <f>($E17-$D17)*('Extrapolation average con.'!BL$29-$D$2)/($E$2-$D$2)+$AF49</f>
        <v>0</v>
      </c>
      <c r="BM49" s="5">
        <f>($E17-$D17)*('Extrapolation average con.'!BM$29-$D$2)/($E$2-$D$2)+$AF49</f>
        <v>0</v>
      </c>
      <c r="BN49" s="5">
        <f>($E17-$D17)*('Extrapolation average con.'!BN$29-$D$2)/($E$2-$D$2)+$AF49</f>
        <v>0</v>
      </c>
      <c r="BO49" s="5">
        <f>($E17-$D17)*('Extrapolation average con.'!BO$29-$D$2)/($E$2-$D$2)+$AF49</f>
        <v>0</v>
      </c>
      <c r="BP49" s="5">
        <f>($E17-$D17)*('Extrapolation average con.'!BP$29-$D$2)/($E$2-$D$2)+$AF49</f>
        <v>0</v>
      </c>
      <c r="BQ49" s="5">
        <f>($E17-$D17)*('Extrapolation average con.'!BQ$29-$D$2)/($E$2-$D$2)+$AF49</f>
        <v>0</v>
      </c>
      <c r="BR49" s="5">
        <f>($E17-$D17)*('Extrapolation average con.'!BR$29-$D$2)/($E$2-$D$2)+$AF49</f>
        <v>0</v>
      </c>
      <c r="BS49" s="5">
        <f>($E17-$D17)*('Extrapolation average con.'!BS$29-$D$2)/($E$2-$D$2)+$AF49</f>
        <v>0</v>
      </c>
      <c r="BT49" s="5">
        <f>($E17-$D17)*('Extrapolation average con.'!BT$29-$D$2)/($E$2-$D$2)+$AF49</f>
        <v>0</v>
      </c>
      <c r="BU49" s="5">
        <f>($E17-$D17)*('Extrapolation average con.'!BU$29-$D$2)/($E$2-$D$2)+$AF49</f>
        <v>0</v>
      </c>
      <c r="BV49" s="5">
        <f>($E17-$D17)*('Extrapolation average con.'!BV$29-$D$2)/($E$2-$D$2)+$AF49</f>
        <v>0</v>
      </c>
      <c r="BW49" s="5">
        <f>($E17-$D17)*('Extrapolation average con.'!BW$29-$D$2)/($E$2-$D$2)+$AF49</f>
        <v>0</v>
      </c>
      <c r="BX49" s="5">
        <f>($E17-$D17)*('Extrapolation average con.'!BX$29-$D$2)/($E$2-$D$2)+$AF49</f>
        <v>0</v>
      </c>
      <c r="BY49" s="5">
        <f>($E17-$D17)*('Extrapolation average con.'!BY$29-$D$2)/($E$2-$D$2)+$AF49</f>
        <v>0</v>
      </c>
      <c r="BZ49" s="5">
        <f>($E17-$D17)*('Extrapolation average con.'!BZ$29-$D$2)/($E$2-$D$2)+$AF49</f>
        <v>0</v>
      </c>
      <c r="CA49" s="5">
        <f>($E17-$D17)*('Extrapolation average con.'!CA$29-$D$2)/($E$2-$D$2)+$AF49</f>
        <v>0</v>
      </c>
      <c r="CB49" s="5">
        <f>($E17-$D17)*('Extrapolation average con.'!CB$29-$D$2)/($E$2-$D$2)+$AF49</f>
        <v>0</v>
      </c>
      <c r="CC49" s="5">
        <f>($E17-$D17)*('Extrapolation average con.'!CC$29-$D$2)/($E$2-$D$2)+$AF49</f>
        <v>0</v>
      </c>
      <c r="CD49" s="5">
        <f>($E17-$D17)*('Extrapolation average con.'!CD$29-$D$2)/($E$2-$D$2)+$AF49</f>
        <v>0</v>
      </c>
    </row>
    <row r="50" spans="1:82">
      <c r="A50" s="10" t="s">
        <v>12</v>
      </c>
      <c r="B50" t="s">
        <v>24</v>
      </c>
      <c r="C50" s="2">
        <f>$C18*('Extrapolation average con.'!C$29-Parameters_Results!$D$10)/($C$2-Parameters_Results!$D$10)</f>
        <v>0</v>
      </c>
      <c r="D50" s="2">
        <f>$C18*('Extrapolation average con.'!D$29-Parameters_Results!$D$10)/($C$2-Parameters_Results!$D$10)</f>
        <v>0</v>
      </c>
      <c r="E50" s="2">
        <f>$C18*('Extrapolation average con.'!E$29-Parameters_Results!$D$10)/($C$2-Parameters_Results!$D$10)</f>
        <v>0</v>
      </c>
      <c r="F50" s="2">
        <f>$C18*('Extrapolation average con.'!F$29-Parameters_Results!$D$10)/($C$2-Parameters_Results!$D$10)</f>
        <v>0</v>
      </c>
      <c r="G50" s="2">
        <f>$C18*('Extrapolation average con.'!G$29-Parameters_Results!$D$10)/($C$2-Parameters_Results!$D$10)</f>
        <v>0</v>
      </c>
      <c r="H50" s="2">
        <f>$C18*('Extrapolation average con.'!H$29-Parameters_Results!$D$10)/($C$2-Parameters_Results!$D$10)</f>
        <v>0</v>
      </c>
      <c r="I50" s="2">
        <f>$C18*('Extrapolation average con.'!I$29-Parameters_Results!$D$10)/($C$2-Parameters_Results!$D$10)</f>
        <v>0</v>
      </c>
      <c r="J50" s="2">
        <f>$C18*('Extrapolation average con.'!J$29-Parameters_Results!$D$10)/($C$2-Parameters_Results!$D$10)</f>
        <v>0</v>
      </c>
      <c r="K50" s="2">
        <f>$C18*('Extrapolation average con.'!K$29-Parameters_Results!$D$10)/($C$2-Parameters_Results!$D$10)</f>
        <v>0</v>
      </c>
      <c r="L50" s="7">
        <f>$C18*('Extrapolation average con.'!L$29-Parameters_Results!$D$10)/($C$2-Parameters_Results!$D$10)</f>
        <v>0</v>
      </c>
      <c r="M50" s="2">
        <f>($D18-$C18)*('Extrapolation average con.'!M$29-$C$2)/($D$2-$C$2)+$L50</f>
        <v>0</v>
      </c>
      <c r="N50" s="2">
        <f>($D18-$C18)*('Extrapolation average con.'!N$29-$C$2)/($D$2-$C$2)+$L50</f>
        <v>0</v>
      </c>
      <c r="O50" s="2">
        <f>($D18-$C18)*('Extrapolation average con.'!O$29-$C$2)/($D$2-$C$2)+$L50</f>
        <v>0</v>
      </c>
      <c r="P50" s="2">
        <f>($D18-$C18)*('Extrapolation average con.'!P$29-$C$2)/($D$2-$C$2)+$L50</f>
        <v>0</v>
      </c>
      <c r="Q50" s="2">
        <f>($D18-$C18)*('Extrapolation average con.'!Q$29-$C$2)/($D$2-$C$2)+$L50</f>
        <v>0</v>
      </c>
      <c r="R50" s="2">
        <f>($D18-$C18)*('Extrapolation average con.'!R$29-$C$2)/($D$2-$C$2)+$L50</f>
        <v>0</v>
      </c>
      <c r="S50" s="2">
        <f>($D18-$C18)*('Extrapolation average con.'!S$29-$C$2)/($D$2-$C$2)+$L50</f>
        <v>0</v>
      </c>
      <c r="T50" s="2">
        <f>($D18-$C18)*('Extrapolation average con.'!T$29-$C$2)/($D$2-$C$2)+$L50</f>
        <v>0</v>
      </c>
      <c r="U50" s="2">
        <f>($D18-$C18)*('Extrapolation average con.'!U$29-$C$2)/($D$2-$C$2)+$L50</f>
        <v>0</v>
      </c>
      <c r="V50" s="2">
        <f>($D18-$C18)*('Extrapolation average con.'!V$29-$C$2)/($D$2-$C$2)+$L50</f>
        <v>0</v>
      </c>
      <c r="W50" s="2">
        <f>($D18-$C18)*('Extrapolation average con.'!W$29-$C$2)/($D$2-$C$2)+$L50</f>
        <v>0</v>
      </c>
      <c r="X50" s="2">
        <f>($D18-$C18)*('Extrapolation average con.'!X$29-$C$2)/($D$2-$C$2)+$L50</f>
        <v>0</v>
      </c>
      <c r="Y50" s="2">
        <f>($D18-$C18)*('Extrapolation average con.'!Y$29-$C$2)/($D$2-$C$2)+$L50</f>
        <v>0</v>
      </c>
      <c r="Z50" s="2">
        <f>($D18-$C18)*('Extrapolation average con.'!Z$29-$C$2)/($D$2-$C$2)+$L50</f>
        <v>0</v>
      </c>
      <c r="AA50" s="2">
        <f>($D18-$C18)*('Extrapolation average con.'!AA$29-$C$2)/($D$2-$C$2)+$L50</f>
        <v>0</v>
      </c>
      <c r="AB50" s="2">
        <f>($D18-$C18)*('Extrapolation average con.'!AB$29-$C$2)/($D$2-$C$2)+$L50</f>
        <v>0</v>
      </c>
      <c r="AC50" s="2">
        <f>($D18-$C18)*('Extrapolation average con.'!AC$29-$C$2)/($D$2-$C$2)+$L50</f>
        <v>0</v>
      </c>
      <c r="AD50" s="2">
        <f>($D18-$C18)*('Extrapolation average con.'!AD$29-$C$2)/($D$2-$C$2)+$L50</f>
        <v>0</v>
      </c>
      <c r="AE50" s="2">
        <f>($D18-$C18)*('Extrapolation average con.'!AE$29-$C$2)/($D$2-$C$2)+$L50</f>
        <v>0</v>
      </c>
      <c r="AF50" s="2">
        <f>($D18-$C18)*('Extrapolation average con.'!AF$29-$C$2)/($D$2-$C$2)+$L50</f>
        <v>0</v>
      </c>
      <c r="AG50" s="5">
        <f>($E18-$D18)*('Extrapolation average con.'!AG$29-$D$2)/($E$2-$D$2)+$AF50</f>
        <v>0</v>
      </c>
      <c r="AH50" s="5">
        <f>($E18-$D18)*('Extrapolation average con.'!AH$29-$D$2)/($E$2-$D$2)+$AF50</f>
        <v>0</v>
      </c>
      <c r="AI50" s="5">
        <f>($E18-$D18)*('Extrapolation average con.'!AI$29-$D$2)/($E$2-$D$2)+$AF50</f>
        <v>0</v>
      </c>
      <c r="AJ50" s="5">
        <f>($E18-$D18)*('Extrapolation average con.'!AJ$29-$D$2)/($E$2-$D$2)+$AF50</f>
        <v>0</v>
      </c>
      <c r="AK50" s="5">
        <f>($E18-$D18)*('Extrapolation average con.'!AK$29-$D$2)/($E$2-$D$2)+$AF50</f>
        <v>0</v>
      </c>
      <c r="AL50" s="5">
        <f>($E18-$D18)*('Extrapolation average con.'!AL$29-$D$2)/($E$2-$D$2)+$AF50</f>
        <v>0</v>
      </c>
      <c r="AM50" s="5">
        <f>($E18-$D18)*('Extrapolation average con.'!AM$29-$D$2)/($E$2-$D$2)+$AF50</f>
        <v>0</v>
      </c>
      <c r="AN50" s="5">
        <f>($E18-$D18)*('Extrapolation average con.'!AN$29-$D$2)/($E$2-$D$2)+$AF50</f>
        <v>0</v>
      </c>
      <c r="AO50" s="5">
        <f>($E18-$D18)*('Extrapolation average con.'!AO$29-$D$2)/($E$2-$D$2)+$AF50</f>
        <v>0</v>
      </c>
      <c r="AP50" s="5">
        <f>($E18-$D18)*('Extrapolation average con.'!AP$29-$D$2)/($E$2-$D$2)+$AF50</f>
        <v>0</v>
      </c>
      <c r="AQ50" s="5">
        <f>($E18-$D18)*('Extrapolation average con.'!AQ$29-$D$2)/($E$2-$D$2)+$AF50</f>
        <v>0</v>
      </c>
      <c r="AR50" s="5">
        <f>($E18-$D18)*('Extrapolation average con.'!AR$29-$D$2)/($E$2-$D$2)+$AF50</f>
        <v>0</v>
      </c>
      <c r="AS50" s="5">
        <f>($E18-$D18)*('Extrapolation average con.'!AS$29-$D$2)/($E$2-$D$2)+$AF50</f>
        <v>0</v>
      </c>
      <c r="AT50" s="5">
        <f>($E18-$D18)*('Extrapolation average con.'!AT$29-$D$2)/($E$2-$D$2)+$AF50</f>
        <v>0</v>
      </c>
      <c r="AU50" s="5">
        <f>($E18-$D18)*('Extrapolation average con.'!AU$29-$D$2)/($E$2-$D$2)+$AF50</f>
        <v>0</v>
      </c>
      <c r="AV50" s="5">
        <f>($E18-$D18)*('Extrapolation average con.'!AV$29-$D$2)/($E$2-$D$2)+$AF50</f>
        <v>0</v>
      </c>
      <c r="AW50" s="5">
        <f>($E18-$D18)*('Extrapolation average con.'!AW$29-$D$2)/($E$2-$D$2)+$AF50</f>
        <v>0</v>
      </c>
      <c r="AX50" s="5">
        <f>($E18-$D18)*('Extrapolation average con.'!AX$29-$D$2)/($E$2-$D$2)+$AF50</f>
        <v>0</v>
      </c>
      <c r="AY50" s="5">
        <f>($E18-$D18)*('Extrapolation average con.'!AY$29-$D$2)/($E$2-$D$2)+$AF50</f>
        <v>0</v>
      </c>
      <c r="AZ50" s="5">
        <f>($E18-$D18)*('Extrapolation average con.'!AZ$29-$D$2)/($E$2-$D$2)+$AF50</f>
        <v>0</v>
      </c>
      <c r="BA50" s="5">
        <f>($E18-$D18)*('Extrapolation average con.'!BA$29-$D$2)/($E$2-$D$2)+$AF50</f>
        <v>0</v>
      </c>
      <c r="BB50" s="5">
        <f>($E18-$D18)*('Extrapolation average con.'!BB$29-$D$2)/($E$2-$D$2)+$AF50</f>
        <v>0</v>
      </c>
      <c r="BC50" s="5">
        <f>($E18-$D18)*('Extrapolation average con.'!BC$29-$D$2)/($E$2-$D$2)+$AF50</f>
        <v>0</v>
      </c>
      <c r="BD50" s="5">
        <f>($E18-$D18)*('Extrapolation average con.'!BD$29-$D$2)/($E$2-$D$2)+$AF50</f>
        <v>0</v>
      </c>
      <c r="BE50" s="5">
        <f>($E18-$D18)*('Extrapolation average con.'!BE$29-$D$2)/($E$2-$D$2)+$AF50</f>
        <v>0</v>
      </c>
      <c r="BF50" s="5">
        <f>($E18-$D18)*('Extrapolation average con.'!BF$29-$D$2)/($E$2-$D$2)+$AF50</f>
        <v>0</v>
      </c>
      <c r="BG50" s="5">
        <f>($E18-$D18)*('Extrapolation average con.'!BG$29-$D$2)/($E$2-$D$2)+$AF50</f>
        <v>0</v>
      </c>
      <c r="BH50" s="5">
        <f>($E18-$D18)*('Extrapolation average con.'!BH$29-$D$2)/($E$2-$D$2)+$AF50</f>
        <v>0</v>
      </c>
      <c r="BI50" s="5">
        <f>($E18-$D18)*('Extrapolation average con.'!BI$29-$D$2)/($E$2-$D$2)+$AF50</f>
        <v>0</v>
      </c>
      <c r="BJ50" s="5">
        <f>($E18-$D18)*('Extrapolation average con.'!BJ$29-$D$2)/($E$2-$D$2)+$AF50</f>
        <v>0</v>
      </c>
      <c r="BK50" s="5">
        <f>($E18-$D18)*('Extrapolation average con.'!BK$29-$D$2)/($E$2-$D$2)+$AF50</f>
        <v>0</v>
      </c>
      <c r="BL50" s="5">
        <f>($E18-$D18)*('Extrapolation average con.'!BL$29-$D$2)/($E$2-$D$2)+$AF50</f>
        <v>0</v>
      </c>
      <c r="BM50" s="5">
        <f>($E18-$D18)*('Extrapolation average con.'!BM$29-$D$2)/($E$2-$D$2)+$AF50</f>
        <v>0</v>
      </c>
      <c r="BN50" s="5">
        <f>($E18-$D18)*('Extrapolation average con.'!BN$29-$D$2)/($E$2-$D$2)+$AF50</f>
        <v>0</v>
      </c>
      <c r="BO50" s="5">
        <f>($E18-$D18)*('Extrapolation average con.'!BO$29-$D$2)/($E$2-$D$2)+$AF50</f>
        <v>0</v>
      </c>
      <c r="BP50" s="5">
        <f>($E18-$D18)*('Extrapolation average con.'!BP$29-$D$2)/($E$2-$D$2)+$AF50</f>
        <v>0</v>
      </c>
      <c r="BQ50" s="5">
        <f>($E18-$D18)*('Extrapolation average con.'!BQ$29-$D$2)/($E$2-$D$2)+$AF50</f>
        <v>0</v>
      </c>
      <c r="BR50" s="5">
        <f>($E18-$D18)*('Extrapolation average con.'!BR$29-$D$2)/($E$2-$D$2)+$AF50</f>
        <v>0</v>
      </c>
      <c r="BS50" s="5">
        <f>($E18-$D18)*('Extrapolation average con.'!BS$29-$D$2)/($E$2-$D$2)+$AF50</f>
        <v>0</v>
      </c>
      <c r="BT50" s="5">
        <f>($E18-$D18)*('Extrapolation average con.'!BT$29-$D$2)/($E$2-$D$2)+$AF50</f>
        <v>0</v>
      </c>
      <c r="BU50" s="5">
        <f>($E18-$D18)*('Extrapolation average con.'!BU$29-$D$2)/($E$2-$D$2)+$AF50</f>
        <v>0</v>
      </c>
      <c r="BV50" s="5">
        <f>($E18-$D18)*('Extrapolation average con.'!BV$29-$D$2)/($E$2-$D$2)+$AF50</f>
        <v>0</v>
      </c>
      <c r="BW50" s="5">
        <f>($E18-$D18)*('Extrapolation average con.'!BW$29-$D$2)/($E$2-$D$2)+$AF50</f>
        <v>0</v>
      </c>
      <c r="BX50" s="5">
        <f>($E18-$D18)*('Extrapolation average con.'!BX$29-$D$2)/($E$2-$D$2)+$AF50</f>
        <v>0</v>
      </c>
      <c r="BY50" s="5">
        <f>($E18-$D18)*('Extrapolation average con.'!BY$29-$D$2)/($E$2-$D$2)+$AF50</f>
        <v>0</v>
      </c>
      <c r="BZ50" s="5">
        <f>($E18-$D18)*('Extrapolation average con.'!BZ$29-$D$2)/($E$2-$D$2)+$AF50</f>
        <v>0</v>
      </c>
      <c r="CA50" s="5">
        <f>($E18-$D18)*('Extrapolation average con.'!CA$29-$D$2)/($E$2-$D$2)+$AF50</f>
        <v>0</v>
      </c>
      <c r="CB50" s="5">
        <f>($E18-$D18)*('Extrapolation average con.'!CB$29-$D$2)/($E$2-$D$2)+$AF50</f>
        <v>0</v>
      </c>
      <c r="CC50" s="5">
        <f>($E18-$D18)*('Extrapolation average con.'!CC$29-$D$2)/($E$2-$D$2)+$AF50</f>
        <v>0</v>
      </c>
      <c r="CD50" s="5">
        <f>($E18-$D18)*('Extrapolation average con.'!CD$29-$D$2)/($E$2-$D$2)+$AF50</f>
        <v>0</v>
      </c>
    </row>
    <row r="51" spans="1:82">
      <c r="A51" s="10"/>
      <c r="B51" s="22" t="s">
        <v>191</v>
      </c>
      <c r="C51" s="2">
        <f>$C19*('Extrapolation average con.'!C$29-Parameters_Results!$D$10)/($C$2-Parameters_Results!$D$10)</f>
        <v>1E-3</v>
      </c>
      <c r="D51" s="2">
        <f>$C19*('Extrapolation average con.'!D$29-Parameters_Results!$D$10)/($C$2-Parameters_Results!$D$10)</f>
        <v>2E-3</v>
      </c>
      <c r="E51" s="2">
        <f>$C19*('Extrapolation average con.'!E$29-Parameters_Results!$D$10)/($C$2-Parameters_Results!$D$10)</f>
        <v>3.0000000000000001E-3</v>
      </c>
      <c r="F51" s="2">
        <f>$C19*('Extrapolation average con.'!F$29-Parameters_Results!$D$10)/($C$2-Parameters_Results!$D$10)</f>
        <v>4.0000000000000001E-3</v>
      </c>
      <c r="G51" s="2">
        <f>$C19*('Extrapolation average con.'!G$29-Parameters_Results!$D$10)/($C$2-Parameters_Results!$D$10)</f>
        <v>5.0000000000000001E-3</v>
      </c>
      <c r="H51" s="2">
        <f>$C19*('Extrapolation average con.'!H$29-Parameters_Results!$D$10)/($C$2-Parameters_Results!$D$10)</f>
        <v>6.0000000000000001E-3</v>
      </c>
      <c r="I51" s="2">
        <f>$C19*('Extrapolation average con.'!I$29-Parameters_Results!$D$10)/($C$2-Parameters_Results!$D$10)</f>
        <v>7.000000000000001E-3</v>
      </c>
      <c r="J51" s="2">
        <f>$C19*('Extrapolation average con.'!J$29-Parameters_Results!$D$10)/($C$2-Parameters_Results!$D$10)</f>
        <v>8.0000000000000002E-3</v>
      </c>
      <c r="K51" s="2">
        <f>$C19*('Extrapolation average con.'!K$29-Parameters_Results!$D$10)/($C$2-Parameters_Results!$D$10)</f>
        <v>8.9999999999999993E-3</v>
      </c>
      <c r="L51" s="7">
        <f>$C19*('Extrapolation average con.'!L$29-Parameters_Results!$D$10)/($C$2-Parameters_Results!$D$10)</f>
        <v>0.01</v>
      </c>
      <c r="M51" s="2">
        <f>($D19-$C19)*('Extrapolation average con.'!M$29-$C$2)/($D$2-$C$2)+$L51</f>
        <v>1.0999999999999999E-2</v>
      </c>
      <c r="N51" s="2">
        <f>($D19-$C19)*('Extrapolation average con.'!N$29-$C$2)/($D$2-$C$2)+$L51</f>
        <v>1.2E-2</v>
      </c>
      <c r="O51" s="2">
        <f>($D19-$C19)*('Extrapolation average con.'!O$29-$C$2)/($D$2-$C$2)+$L51</f>
        <v>1.2999999999999999E-2</v>
      </c>
      <c r="P51" s="2">
        <f>($D19-$C19)*('Extrapolation average con.'!P$29-$C$2)/($D$2-$C$2)+$L51</f>
        <v>1.3999999999999999E-2</v>
      </c>
      <c r="Q51" s="2">
        <f>($D19-$C19)*('Extrapolation average con.'!Q$29-$C$2)/($D$2-$C$2)+$L51</f>
        <v>1.4999999999999999E-2</v>
      </c>
      <c r="R51" s="2">
        <f>($D19-$C19)*('Extrapolation average con.'!R$29-$C$2)/($D$2-$C$2)+$L51</f>
        <v>1.6E-2</v>
      </c>
      <c r="S51" s="2">
        <f>($D19-$C19)*('Extrapolation average con.'!S$29-$C$2)/($D$2-$C$2)+$L51</f>
        <v>1.7000000000000001E-2</v>
      </c>
      <c r="T51" s="2">
        <f>($D19-$C19)*('Extrapolation average con.'!T$29-$C$2)/($D$2-$C$2)+$L51</f>
        <v>1.7999999999999999E-2</v>
      </c>
      <c r="U51" s="2">
        <f>($D19-$C19)*('Extrapolation average con.'!U$29-$C$2)/($D$2-$C$2)+$L51</f>
        <v>1.8999999999999996E-2</v>
      </c>
      <c r="V51" s="2">
        <f>($D19-$C19)*('Extrapolation average con.'!V$29-$C$2)/($D$2-$C$2)+$L51</f>
        <v>1.9999999999999997E-2</v>
      </c>
      <c r="W51" s="2">
        <f>($D19-$C19)*('Extrapolation average con.'!W$29-$C$2)/($D$2-$C$2)+$L51</f>
        <v>2.0999999999999998E-2</v>
      </c>
      <c r="X51" s="2">
        <f>($D19-$C19)*('Extrapolation average con.'!X$29-$C$2)/($D$2-$C$2)+$L51</f>
        <v>2.1999999999999999E-2</v>
      </c>
      <c r="Y51" s="2">
        <f>($D19-$C19)*('Extrapolation average con.'!Y$29-$C$2)/($D$2-$C$2)+$L51</f>
        <v>2.3E-2</v>
      </c>
      <c r="Z51" s="2">
        <f>($D19-$C19)*('Extrapolation average con.'!Z$29-$C$2)/($D$2-$C$2)+$L51</f>
        <v>2.4E-2</v>
      </c>
      <c r="AA51" s="2">
        <f>($D19-$C19)*('Extrapolation average con.'!AA$29-$C$2)/($D$2-$C$2)+$L51</f>
        <v>2.4999999999999994E-2</v>
      </c>
      <c r="AB51" s="2">
        <f>($D19-$C19)*('Extrapolation average con.'!AB$29-$C$2)/($D$2-$C$2)+$L51</f>
        <v>2.5999999999999995E-2</v>
      </c>
      <c r="AC51" s="2">
        <f>($D19-$C19)*('Extrapolation average con.'!AC$29-$C$2)/($D$2-$C$2)+$L51</f>
        <v>2.6999999999999996E-2</v>
      </c>
      <c r="AD51" s="2">
        <f>($D19-$C19)*('Extrapolation average con.'!AD$29-$C$2)/($D$2-$C$2)+$L51</f>
        <v>2.7999999999999997E-2</v>
      </c>
      <c r="AE51" s="2">
        <f>($D19-$C19)*('Extrapolation average con.'!AE$29-$C$2)/($D$2-$C$2)+$L51</f>
        <v>2.8999999999999998E-2</v>
      </c>
      <c r="AF51" s="2">
        <f>($D19-$C19)*('Extrapolation average con.'!AF$29-$C$2)/($D$2-$C$2)+$L51</f>
        <v>0.03</v>
      </c>
      <c r="AG51" s="5">
        <f>($E19-$D19)*('Extrapolation average con.'!AG$29-$D$2)/($E$2-$D$2)+$AF51</f>
        <v>3.2500000000000001E-2</v>
      </c>
      <c r="AH51" s="5">
        <f>($E19-$D19)*('Extrapolation average con.'!AH$29-$D$2)/($E$2-$D$2)+$AF51</f>
        <v>3.4999999999999996E-2</v>
      </c>
      <c r="AI51" s="5">
        <f>($E19-$D19)*('Extrapolation average con.'!AI$29-$D$2)/($E$2-$D$2)+$AF51</f>
        <v>3.7499999999999999E-2</v>
      </c>
      <c r="AJ51" s="5">
        <f>($E19-$D19)*('Extrapolation average con.'!AJ$29-$D$2)/($E$2-$D$2)+$AF51</f>
        <v>0.04</v>
      </c>
      <c r="AK51" s="5">
        <f>($E19-$D19)*('Extrapolation average con.'!AK$29-$D$2)/($E$2-$D$2)+$AF51</f>
        <v>4.2499999999999996E-2</v>
      </c>
      <c r="AL51" s="5">
        <f>($E19-$D19)*('Extrapolation average con.'!AL$29-$D$2)/($E$2-$D$2)+$AF51</f>
        <v>4.4999999999999998E-2</v>
      </c>
      <c r="AM51" s="5">
        <f>($E19-$D19)*('Extrapolation average con.'!AM$29-$D$2)/($E$2-$D$2)+$AF51</f>
        <v>4.7500000000000001E-2</v>
      </c>
      <c r="AN51" s="5">
        <f>($E19-$D19)*('Extrapolation average con.'!AN$29-$D$2)/($E$2-$D$2)+$AF51</f>
        <v>0.05</v>
      </c>
      <c r="AO51" s="5">
        <f>($E19-$D19)*('Extrapolation average con.'!AO$29-$D$2)/($E$2-$D$2)+$AF51</f>
        <v>5.2499999999999998E-2</v>
      </c>
      <c r="AP51" s="5">
        <f>($E19-$D19)*('Extrapolation average con.'!AP$29-$D$2)/($E$2-$D$2)+$AF51</f>
        <v>5.5E-2</v>
      </c>
      <c r="AQ51" s="5">
        <f>($E19-$D19)*('Extrapolation average con.'!AQ$29-$D$2)/($E$2-$D$2)+$AF51</f>
        <v>5.7500000000000002E-2</v>
      </c>
      <c r="AR51" s="5">
        <f>($E19-$D19)*('Extrapolation average con.'!AR$29-$D$2)/($E$2-$D$2)+$AF51</f>
        <v>6.0000000000000005E-2</v>
      </c>
      <c r="AS51" s="5">
        <f>($E19-$D19)*('Extrapolation average con.'!AS$29-$D$2)/($E$2-$D$2)+$AF51</f>
        <v>6.25E-2</v>
      </c>
      <c r="AT51" s="5">
        <f>($E19-$D19)*('Extrapolation average con.'!AT$29-$D$2)/($E$2-$D$2)+$AF51</f>
        <v>6.5000000000000002E-2</v>
      </c>
      <c r="AU51" s="5">
        <f>($E19-$D19)*('Extrapolation average con.'!AU$29-$D$2)/($E$2-$D$2)+$AF51</f>
        <v>6.7500000000000004E-2</v>
      </c>
      <c r="AV51" s="5">
        <f>($E19-$D19)*('Extrapolation average con.'!AV$29-$D$2)/($E$2-$D$2)+$AF51</f>
        <v>7.0000000000000007E-2</v>
      </c>
      <c r="AW51" s="5">
        <f>($E19-$D19)*('Extrapolation average con.'!AW$29-$D$2)/($E$2-$D$2)+$AF51</f>
        <v>7.2500000000000009E-2</v>
      </c>
      <c r="AX51" s="5">
        <f>($E19-$D19)*('Extrapolation average con.'!AX$29-$D$2)/($E$2-$D$2)+$AF51</f>
        <v>7.4999999999999997E-2</v>
      </c>
      <c r="AY51" s="5">
        <f>($E19-$D19)*('Extrapolation average con.'!AY$29-$D$2)/($E$2-$D$2)+$AF51</f>
        <v>7.7499999999999999E-2</v>
      </c>
      <c r="AZ51" s="5">
        <f>($E19-$D19)*('Extrapolation average con.'!AZ$29-$D$2)/($E$2-$D$2)+$AF51</f>
        <v>0.08</v>
      </c>
      <c r="BA51" s="5">
        <f>($E19-$D19)*('Extrapolation average con.'!BA$29-$D$2)/($E$2-$D$2)+$AF51</f>
        <v>8.2500000000000004E-2</v>
      </c>
      <c r="BB51" s="5">
        <f>($E19-$D19)*('Extrapolation average con.'!BB$29-$D$2)/($E$2-$D$2)+$AF51</f>
        <v>8.5000000000000006E-2</v>
      </c>
      <c r="BC51" s="5">
        <f>($E19-$D19)*('Extrapolation average con.'!BC$29-$D$2)/($E$2-$D$2)+$AF51</f>
        <v>8.7500000000000008E-2</v>
      </c>
      <c r="BD51" s="5">
        <f>($E19-$D19)*('Extrapolation average con.'!BD$29-$D$2)/($E$2-$D$2)+$AF51</f>
        <v>9.0000000000000011E-2</v>
      </c>
      <c r="BE51" s="5">
        <f>($E19-$D19)*('Extrapolation average con.'!BE$29-$D$2)/($E$2-$D$2)+$AF51</f>
        <v>9.2499999999999999E-2</v>
      </c>
      <c r="BF51" s="5">
        <f>($E19-$D19)*('Extrapolation average con.'!BF$29-$D$2)/($E$2-$D$2)+$AF51</f>
        <v>9.5000000000000001E-2</v>
      </c>
      <c r="BG51" s="5">
        <f>($E19-$D19)*('Extrapolation average con.'!BG$29-$D$2)/($E$2-$D$2)+$AF51</f>
        <v>9.7500000000000003E-2</v>
      </c>
      <c r="BH51" s="5">
        <f>($E19-$D19)*('Extrapolation average con.'!BH$29-$D$2)/($E$2-$D$2)+$AF51</f>
        <v>0.1</v>
      </c>
      <c r="BI51" s="5">
        <f>($E19-$D19)*('Extrapolation average con.'!BI$29-$D$2)/($E$2-$D$2)+$AF51</f>
        <v>0.10250000000000001</v>
      </c>
      <c r="BJ51" s="5">
        <f>($E19-$D19)*('Extrapolation average con.'!BJ$29-$D$2)/($E$2-$D$2)+$AF51</f>
        <v>0.105</v>
      </c>
      <c r="BK51" s="5">
        <f>($E19-$D19)*('Extrapolation average con.'!BK$29-$D$2)/($E$2-$D$2)+$AF51</f>
        <v>0.1075</v>
      </c>
      <c r="BL51" s="5">
        <f>($E19-$D19)*('Extrapolation average con.'!BL$29-$D$2)/($E$2-$D$2)+$AF51</f>
        <v>0.11</v>
      </c>
      <c r="BM51" s="5">
        <f>($E19-$D19)*('Extrapolation average con.'!BM$29-$D$2)/($E$2-$D$2)+$AF51</f>
        <v>0.1125</v>
      </c>
      <c r="BN51" s="5">
        <f>($E19-$D19)*('Extrapolation average con.'!BN$29-$D$2)/($E$2-$D$2)+$AF51</f>
        <v>0.115</v>
      </c>
      <c r="BO51" s="5">
        <f>($E19-$D19)*('Extrapolation average con.'!BO$29-$D$2)/($E$2-$D$2)+$AF51</f>
        <v>0.11749999999999999</v>
      </c>
      <c r="BP51" s="5">
        <f>($E19-$D19)*('Extrapolation average con.'!BP$29-$D$2)/($E$2-$D$2)+$AF51</f>
        <v>0.12</v>
      </c>
      <c r="BQ51" s="5">
        <f>($E19-$D19)*('Extrapolation average con.'!BQ$29-$D$2)/($E$2-$D$2)+$AF51</f>
        <v>0.1225</v>
      </c>
      <c r="BR51" s="5">
        <f>($E19-$D19)*('Extrapolation average con.'!BR$29-$D$2)/($E$2-$D$2)+$AF51</f>
        <v>0.125</v>
      </c>
      <c r="BS51" s="5">
        <f>($E19-$D19)*('Extrapolation average con.'!BS$29-$D$2)/($E$2-$D$2)+$AF51</f>
        <v>0.1275</v>
      </c>
      <c r="BT51" s="5">
        <f>($E19-$D19)*('Extrapolation average con.'!BT$29-$D$2)/($E$2-$D$2)+$AF51</f>
        <v>0.13</v>
      </c>
      <c r="BU51" s="5">
        <f>($E19-$D19)*('Extrapolation average con.'!BU$29-$D$2)/($E$2-$D$2)+$AF51</f>
        <v>0.13250000000000001</v>
      </c>
      <c r="BV51" s="5">
        <f>($E19-$D19)*('Extrapolation average con.'!BV$29-$D$2)/($E$2-$D$2)+$AF51</f>
        <v>0.13500000000000001</v>
      </c>
      <c r="BW51" s="5">
        <f>($E19-$D19)*('Extrapolation average con.'!BW$29-$D$2)/($E$2-$D$2)+$AF51</f>
        <v>0.13750000000000001</v>
      </c>
      <c r="BX51" s="5">
        <f>($E19-$D19)*('Extrapolation average con.'!BX$29-$D$2)/($E$2-$D$2)+$AF51</f>
        <v>0.14000000000000001</v>
      </c>
      <c r="BY51" s="5">
        <f>($E19-$D19)*('Extrapolation average con.'!BY$29-$D$2)/($E$2-$D$2)+$AF51</f>
        <v>0.14250000000000002</v>
      </c>
      <c r="BZ51" s="5">
        <f>($E19-$D19)*('Extrapolation average con.'!BZ$29-$D$2)/($E$2-$D$2)+$AF51</f>
        <v>0.14500000000000002</v>
      </c>
      <c r="CA51" s="5">
        <f>($E19-$D19)*('Extrapolation average con.'!CA$29-$D$2)/($E$2-$D$2)+$AF51</f>
        <v>0.14750000000000002</v>
      </c>
      <c r="CB51" s="5">
        <f>($E19-$D19)*('Extrapolation average con.'!CB$29-$D$2)/($E$2-$D$2)+$AF51</f>
        <v>0.15000000000000002</v>
      </c>
      <c r="CC51" s="5">
        <f>($E19-$D19)*('Extrapolation average con.'!CC$29-$D$2)/($E$2-$D$2)+$AF51</f>
        <v>0.15250000000000002</v>
      </c>
      <c r="CD51" s="5">
        <f>($E19-$D19)*('Extrapolation average con.'!CD$29-$D$2)/($E$2-$D$2)+$AF51</f>
        <v>0.155</v>
      </c>
    </row>
    <row r="52" spans="1:82">
      <c r="A52" s="10"/>
      <c r="B52" s="43" t="s">
        <v>192</v>
      </c>
      <c r="C52" s="2">
        <f>$C20*('Extrapolation average con.'!C$29-Parameters_Results!$D$10)/($C$2-Parameters_Results!$D$10)</f>
        <v>1E-3</v>
      </c>
      <c r="D52" s="2">
        <f>$C20*('Extrapolation average con.'!D$29-Parameters_Results!$D$10)/($C$2-Parameters_Results!$D$10)</f>
        <v>2E-3</v>
      </c>
      <c r="E52" s="2">
        <f>$C20*('Extrapolation average con.'!E$29-Parameters_Results!$D$10)/($C$2-Parameters_Results!$D$10)</f>
        <v>3.0000000000000001E-3</v>
      </c>
      <c r="F52" s="2">
        <f>$C20*('Extrapolation average con.'!F$29-Parameters_Results!$D$10)/($C$2-Parameters_Results!$D$10)</f>
        <v>4.0000000000000001E-3</v>
      </c>
      <c r="G52" s="2">
        <f>$C20*('Extrapolation average con.'!G$29-Parameters_Results!$D$10)/($C$2-Parameters_Results!$D$10)</f>
        <v>5.0000000000000001E-3</v>
      </c>
      <c r="H52" s="2">
        <f>$C20*('Extrapolation average con.'!H$29-Parameters_Results!$D$10)/($C$2-Parameters_Results!$D$10)</f>
        <v>6.0000000000000001E-3</v>
      </c>
      <c r="I52" s="2">
        <f>$C20*('Extrapolation average con.'!I$29-Parameters_Results!$D$10)/($C$2-Parameters_Results!$D$10)</f>
        <v>7.000000000000001E-3</v>
      </c>
      <c r="J52" s="2">
        <f>$C20*('Extrapolation average con.'!J$29-Parameters_Results!$D$10)/($C$2-Parameters_Results!$D$10)</f>
        <v>8.0000000000000002E-3</v>
      </c>
      <c r="K52" s="2">
        <f>$C20*('Extrapolation average con.'!K$29-Parameters_Results!$D$10)/($C$2-Parameters_Results!$D$10)</f>
        <v>8.9999999999999993E-3</v>
      </c>
      <c r="L52" s="7">
        <f>$C20*('Extrapolation average con.'!L$29-Parameters_Results!$D$10)/($C$2-Parameters_Results!$D$10)</f>
        <v>0.01</v>
      </c>
      <c r="M52" s="2">
        <f>($D20-$C20)*('Extrapolation average con.'!M$29-$C$2)/($D$2-$C$2)+$L52</f>
        <v>1.15E-2</v>
      </c>
      <c r="N52" s="2">
        <f>($D20-$C20)*('Extrapolation average con.'!N$29-$C$2)/($D$2-$C$2)+$L52</f>
        <v>1.3000000000000001E-2</v>
      </c>
      <c r="O52" s="2">
        <f>($D20-$C20)*('Extrapolation average con.'!O$29-$C$2)/($D$2-$C$2)+$L52</f>
        <v>1.4499999999999999E-2</v>
      </c>
      <c r="P52" s="2">
        <f>($D20-$C20)*('Extrapolation average con.'!P$29-$C$2)/($D$2-$C$2)+$L52</f>
        <v>1.6E-2</v>
      </c>
      <c r="Q52" s="2">
        <f>($D20-$C20)*('Extrapolation average con.'!Q$29-$C$2)/($D$2-$C$2)+$L52</f>
        <v>1.7500000000000002E-2</v>
      </c>
      <c r="R52" s="2">
        <f>($D20-$C20)*('Extrapolation average con.'!R$29-$C$2)/($D$2-$C$2)+$L52</f>
        <v>1.9E-2</v>
      </c>
      <c r="S52" s="2">
        <f>($D20-$C20)*('Extrapolation average con.'!S$29-$C$2)/($D$2-$C$2)+$L52</f>
        <v>2.0499999999999997E-2</v>
      </c>
      <c r="T52" s="2">
        <f>($D20-$C20)*('Extrapolation average con.'!T$29-$C$2)/($D$2-$C$2)+$L52</f>
        <v>2.1999999999999999E-2</v>
      </c>
      <c r="U52" s="2">
        <f>($D20-$C20)*('Extrapolation average con.'!U$29-$C$2)/($D$2-$C$2)+$L52</f>
        <v>2.35E-2</v>
      </c>
      <c r="V52" s="2">
        <f>($D20-$C20)*('Extrapolation average con.'!V$29-$C$2)/($D$2-$C$2)+$L52</f>
        <v>2.5000000000000001E-2</v>
      </c>
      <c r="W52" s="2">
        <f>($D20-$C20)*('Extrapolation average con.'!W$29-$C$2)/($D$2-$C$2)+$L52</f>
        <v>2.6499999999999996E-2</v>
      </c>
      <c r="X52" s="2">
        <f>($D20-$C20)*('Extrapolation average con.'!X$29-$C$2)/($D$2-$C$2)+$L52</f>
        <v>2.7999999999999997E-2</v>
      </c>
      <c r="Y52" s="2">
        <f>($D20-$C20)*('Extrapolation average con.'!Y$29-$C$2)/($D$2-$C$2)+$L52</f>
        <v>2.9499999999999998E-2</v>
      </c>
      <c r="Z52" s="2">
        <f>($D20-$C20)*('Extrapolation average con.'!Z$29-$C$2)/($D$2-$C$2)+$L52</f>
        <v>3.1E-2</v>
      </c>
      <c r="AA52" s="2">
        <f>($D20-$C20)*('Extrapolation average con.'!AA$29-$C$2)/($D$2-$C$2)+$L52</f>
        <v>3.2500000000000001E-2</v>
      </c>
      <c r="AB52" s="2">
        <f>($D20-$C20)*('Extrapolation average con.'!AB$29-$C$2)/($D$2-$C$2)+$L52</f>
        <v>3.4000000000000002E-2</v>
      </c>
      <c r="AC52" s="2">
        <f>($D20-$C20)*('Extrapolation average con.'!AC$29-$C$2)/($D$2-$C$2)+$L52</f>
        <v>3.5500000000000004E-2</v>
      </c>
      <c r="AD52" s="2">
        <f>($D20-$C20)*('Extrapolation average con.'!AD$29-$C$2)/($D$2-$C$2)+$L52</f>
        <v>3.7000000000000005E-2</v>
      </c>
      <c r="AE52" s="2">
        <f>($D20-$C20)*('Extrapolation average con.'!AE$29-$C$2)/($D$2-$C$2)+$L52</f>
        <v>3.85E-2</v>
      </c>
      <c r="AF52" s="2">
        <f>($D20-$C20)*('Extrapolation average con.'!AF$29-$C$2)/($D$2-$C$2)+$L52</f>
        <v>0.04</v>
      </c>
      <c r="AG52" s="5">
        <f>($E20-$D20)*('Extrapolation average con.'!AG$29-$D$2)/($E$2-$D$2)+$AF52</f>
        <v>4.1000000000000002E-2</v>
      </c>
      <c r="AH52" s="5">
        <f>($E20-$D20)*('Extrapolation average con.'!AH$29-$D$2)/($E$2-$D$2)+$AF52</f>
        <v>4.2000000000000003E-2</v>
      </c>
      <c r="AI52" s="5">
        <f>($E20-$D20)*('Extrapolation average con.'!AI$29-$D$2)/($E$2-$D$2)+$AF52</f>
        <v>4.3000000000000003E-2</v>
      </c>
      <c r="AJ52" s="5">
        <f>($E20-$D20)*('Extrapolation average con.'!AJ$29-$D$2)/($E$2-$D$2)+$AF52</f>
        <v>4.3999999999999997E-2</v>
      </c>
      <c r="AK52" s="5">
        <f>($E20-$D20)*('Extrapolation average con.'!AK$29-$D$2)/($E$2-$D$2)+$AF52</f>
        <v>4.4999999999999998E-2</v>
      </c>
      <c r="AL52" s="5">
        <f>($E20-$D20)*('Extrapolation average con.'!AL$29-$D$2)/($E$2-$D$2)+$AF52</f>
        <v>4.5999999999999999E-2</v>
      </c>
      <c r="AM52" s="5">
        <f>($E20-$D20)*('Extrapolation average con.'!AM$29-$D$2)/($E$2-$D$2)+$AF52</f>
        <v>4.7E-2</v>
      </c>
      <c r="AN52" s="5">
        <f>($E20-$D20)*('Extrapolation average con.'!AN$29-$D$2)/($E$2-$D$2)+$AF52</f>
        <v>4.8000000000000001E-2</v>
      </c>
      <c r="AO52" s="5">
        <f>($E20-$D20)*('Extrapolation average con.'!AO$29-$D$2)/($E$2-$D$2)+$AF52</f>
        <v>4.9000000000000002E-2</v>
      </c>
      <c r="AP52" s="5">
        <f>($E20-$D20)*('Extrapolation average con.'!AP$29-$D$2)/($E$2-$D$2)+$AF52</f>
        <v>0.05</v>
      </c>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row>
    <row r="53" spans="1:82">
      <c r="A53" s="10"/>
      <c r="B53" s="43" t="s">
        <v>193</v>
      </c>
      <c r="C53" s="2">
        <f>$C21*('Extrapolation average con.'!C$29-Parameters_Results!$D$10)/($C$2-Parameters_Results!$D$10)</f>
        <v>1E-3</v>
      </c>
      <c r="D53" s="2">
        <f>$C21*('Extrapolation average con.'!D$29-Parameters_Results!$D$10)/($C$2-Parameters_Results!$D$10)</f>
        <v>2E-3</v>
      </c>
      <c r="E53" s="2">
        <f>$C21*('Extrapolation average con.'!E$29-Parameters_Results!$D$10)/($C$2-Parameters_Results!$D$10)</f>
        <v>3.0000000000000001E-3</v>
      </c>
      <c r="F53" s="2">
        <f>$C21*('Extrapolation average con.'!F$29-Parameters_Results!$D$10)/($C$2-Parameters_Results!$D$10)</f>
        <v>4.0000000000000001E-3</v>
      </c>
      <c r="G53" s="2">
        <f>$C21*('Extrapolation average con.'!G$29-Parameters_Results!$D$10)/($C$2-Parameters_Results!$D$10)</f>
        <v>5.0000000000000001E-3</v>
      </c>
      <c r="H53" s="2">
        <f>$C21*('Extrapolation average con.'!H$29-Parameters_Results!$D$10)/($C$2-Parameters_Results!$D$10)</f>
        <v>6.0000000000000001E-3</v>
      </c>
      <c r="I53" s="2">
        <f>$C21*('Extrapolation average con.'!I$29-Parameters_Results!$D$10)/($C$2-Parameters_Results!$D$10)</f>
        <v>7.000000000000001E-3</v>
      </c>
      <c r="J53" s="2">
        <f>$C21*('Extrapolation average con.'!J$29-Parameters_Results!$D$10)/($C$2-Parameters_Results!$D$10)</f>
        <v>8.0000000000000002E-3</v>
      </c>
      <c r="K53" s="2">
        <f>$C21*('Extrapolation average con.'!K$29-Parameters_Results!$D$10)/($C$2-Parameters_Results!$D$10)</f>
        <v>8.9999999999999993E-3</v>
      </c>
      <c r="L53" s="7">
        <f>$C21*('Extrapolation average con.'!L$29-Parameters_Results!$D$10)/($C$2-Parameters_Results!$D$10)</f>
        <v>0.01</v>
      </c>
      <c r="M53" s="2">
        <f>($D21-$C21)*('Extrapolation average con.'!M$29-$C$2)/($D$2-$C$2)+$L53</f>
        <v>1.0999999999999999E-2</v>
      </c>
      <c r="N53" s="2">
        <f>($D21-$C21)*('Extrapolation average con.'!N$29-$C$2)/($D$2-$C$2)+$L53</f>
        <v>1.2E-2</v>
      </c>
      <c r="O53" s="2">
        <f>($D21-$C21)*('Extrapolation average con.'!O$29-$C$2)/($D$2-$C$2)+$L53</f>
        <v>1.2999999999999999E-2</v>
      </c>
      <c r="P53" s="2">
        <f>($D21-$C21)*('Extrapolation average con.'!P$29-$C$2)/($D$2-$C$2)+$L53</f>
        <v>1.3999999999999999E-2</v>
      </c>
      <c r="Q53" s="2">
        <f>($D21-$C21)*('Extrapolation average con.'!Q$29-$C$2)/($D$2-$C$2)+$L53</f>
        <v>1.4999999999999999E-2</v>
      </c>
      <c r="R53" s="2">
        <f>($D21-$C21)*('Extrapolation average con.'!R$29-$C$2)/($D$2-$C$2)+$L53</f>
        <v>1.6E-2</v>
      </c>
      <c r="S53" s="2">
        <f>($D21-$C21)*('Extrapolation average con.'!S$29-$C$2)/($D$2-$C$2)+$L53</f>
        <v>1.7000000000000001E-2</v>
      </c>
      <c r="T53" s="2">
        <f>($D21-$C21)*('Extrapolation average con.'!T$29-$C$2)/($D$2-$C$2)+$L53</f>
        <v>1.7999999999999999E-2</v>
      </c>
      <c r="U53" s="2">
        <f>($D21-$C21)*('Extrapolation average con.'!U$29-$C$2)/($D$2-$C$2)+$L53</f>
        <v>1.8999999999999996E-2</v>
      </c>
      <c r="V53" s="2">
        <f>($D21-$C21)*('Extrapolation average con.'!V$29-$C$2)/($D$2-$C$2)+$L53</f>
        <v>1.9999999999999997E-2</v>
      </c>
      <c r="W53" s="2">
        <f>($D21-$C21)*('Extrapolation average con.'!W$29-$C$2)/($D$2-$C$2)+$L53</f>
        <v>2.0999999999999998E-2</v>
      </c>
      <c r="X53" s="2">
        <f>($D21-$C21)*('Extrapolation average con.'!X$29-$C$2)/($D$2-$C$2)+$L53</f>
        <v>2.1999999999999999E-2</v>
      </c>
      <c r="Y53" s="2">
        <f>($D21-$C21)*('Extrapolation average con.'!Y$29-$C$2)/($D$2-$C$2)+$L53</f>
        <v>2.3E-2</v>
      </c>
      <c r="Z53" s="2">
        <f>($D21-$C21)*('Extrapolation average con.'!Z$29-$C$2)/($D$2-$C$2)+$L53</f>
        <v>2.4E-2</v>
      </c>
      <c r="AA53" s="2">
        <f>($D21-$C21)*('Extrapolation average con.'!AA$29-$C$2)/($D$2-$C$2)+$L53</f>
        <v>2.4999999999999994E-2</v>
      </c>
      <c r="AB53" s="2">
        <f>($D21-$C21)*('Extrapolation average con.'!AB$29-$C$2)/($D$2-$C$2)+$L53</f>
        <v>2.5999999999999995E-2</v>
      </c>
      <c r="AC53" s="2">
        <f>($D21-$C21)*('Extrapolation average con.'!AC$29-$C$2)/($D$2-$C$2)+$L53</f>
        <v>2.6999999999999996E-2</v>
      </c>
      <c r="AD53" s="2">
        <f>($D21-$C21)*('Extrapolation average con.'!AD$29-$C$2)/($D$2-$C$2)+$L53</f>
        <v>2.7999999999999997E-2</v>
      </c>
      <c r="AE53" s="2">
        <f>($D21-$C21)*('Extrapolation average con.'!AE$29-$C$2)/($D$2-$C$2)+$L53</f>
        <v>2.8999999999999998E-2</v>
      </c>
      <c r="AF53" s="2">
        <f>($D21-$C21)*('Extrapolation average con.'!AF$29-$C$2)/($D$2-$C$2)+$L53</f>
        <v>0.03</v>
      </c>
      <c r="AG53" s="5">
        <f>($E21-$D21)*('Extrapolation average con.'!AG$29-$D$2)/($E$2-$D$2)+$AF53</f>
        <v>3.1E-2</v>
      </c>
      <c r="AH53" s="5">
        <f>($E21-$D21)*('Extrapolation average con.'!AH$29-$D$2)/($E$2-$D$2)+$AF53</f>
        <v>3.2000000000000001E-2</v>
      </c>
      <c r="AI53" s="5">
        <f>($E21-$D21)*('Extrapolation average con.'!AI$29-$D$2)/($E$2-$D$2)+$AF53</f>
        <v>3.3000000000000002E-2</v>
      </c>
      <c r="AJ53" s="5">
        <f>($E21-$D21)*('Extrapolation average con.'!AJ$29-$D$2)/($E$2-$D$2)+$AF53</f>
        <v>3.4000000000000002E-2</v>
      </c>
      <c r="AK53" s="5">
        <f>($E21-$D21)*('Extrapolation average con.'!AK$29-$D$2)/($E$2-$D$2)+$AF53</f>
        <v>3.5000000000000003E-2</v>
      </c>
      <c r="AL53" s="5">
        <f>($E21-$D21)*('Extrapolation average con.'!AL$29-$D$2)/($E$2-$D$2)+$AF53</f>
        <v>3.5999999999999997E-2</v>
      </c>
      <c r="AM53" s="5">
        <f>($E21-$D21)*('Extrapolation average con.'!AM$29-$D$2)/($E$2-$D$2)+$AF53</f>
        <v>3.6999999999999998E-2</v>
      </c>
      <c r="AN53" s="5">
        <f>($E21-$D21)*('Extrapolation average con.'!AN$29-$D$2)/($E$2-$D$2)+$AF53</f>
        <v>3.7999999999999999E-2</v>
      </c>
      <c r="AO53" s="5">
        <f>($E21-$D21)*('Extrapolation average con.'!AO$29-$D$2)/($E$2-$D$2)+$AF53</f>
        <v>3.9E-2</v>
      </c>
      <c r="AP53" s="5">
        <f>($E21-$D21)*('Extrapolation average con.'!AP$29-$D$2)/($E$2-$D$2)+$AF53</f>
        <v>0.04</v>
      </c>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row>
    <row r="54" spans="1:82">
      <c r="A54" s="10"/>
      <c r="B54" s="270" t="s">
        <v>205</v>
      </c>
      <c r="C54" s="2">
        <f>$C22*('Extrapolation average con.'!C$29-Parameters_Results!$D$10)/($C$2-Parameters_Results!$D$10)</f>
        <v>2.0000000000000001E-4</v>
      </c>
      <c r="D54" s="2">
        <f>$C22*('Extrapolation average con.'!D$29-Parameters_Results!$D$10)/($C$2-Parameters_Results!$D$10)</f>
        <v>4.0000000000000002E-4</v>
      </c>
      <c r="E54" s="2">
        <f>$C22*('Extrapolation average con.'!E$29-Parameters_Results!$D$10)/($C$2-Parameters_Results!$D$10)</f>
        <v>6.0000000000000006E-4</v>
      </c>
      <c r="F54" s="2">
        <f>$C22*('Extrapolation average con.'!F$29-Parameters_Results!$D$10)/($C$2-Parameters_Results!$D$10)</f>
        <v>8.0000000000000004E-4</v>
      </c>
      <c r="G54" s="2">
        <f>$C22*('Extrapolation average con.'!G$29-Parameters_Results!$D$10)/($C$2-Parameters_Results!$D$10)</f>
        <v>1E-3</v>
      </c>
      <c r="H54" s="2">
        <f>$C22*('Extrapolation average con.'!H$29-Parameters_Results!$D$10)/($C$2-Parameters_Results!$D$10)</f>
        <v>1.2000000000000001E-3</v>
      </c>
      <c r="I54" s="2">
        <f>$C22*('Extrapolation average con.'!I$29-Parameters_Results!$D$10)/($C$2-Parameters_Results!$D$10)</f>
        <v>1.4E-3</v>
      </c>
      <c r="J54" s="2">
        <f>$C22*('Extrapolation average con.'!J$29-Parameters_Results!$D$10)/($C$2-Parameters_Results!$D$10)</f>
        <v>1.6000000000000001E-3</v>
      </c>
      <c r="K54" s="2">
        <f>$C22*('Extrapolation average con.'!K$29-Parameters_Results!$D$10)/($C$2-Parameters_Results!$D$10)</f>
        <v>1.8000000000000002E-3</v>
      </c>
      <c r="L54" s="7">
        <f>$C22*('Extrapolation average con.'!L$29-Parameters_Results!$D$10)/($C$2-Parameters_Results!$D$10)</f>
        <v>2E-3</v>
      </c>
      <c r="M54" s="2">
        <f>($D22-$C22)*('Extrapolation average con.'!M$29-$C$2)/($D$2-$C$2)+$L54</f>
        <v>2.4000000000000002E-3</v>
      </c>
      <c r="N54" s="2">
        <f>($D22-$C22)*('Extrapolation average con.'!N$29-$C$2)/($D$2-$C$2)+$L54</f>
        <v>2.8E-3</v>
      </c>
      <c r="O54" s="2">
        <f>($D22-$C22)*('Extrapolation average con.'!O$29-$C$2)/($D$2-$C$2)+$L54</f>
        <v>3.2000000000000002E-3</v>
      </c>
      <c r="P54" s="2">
        <f>($D22-$C22)*('Extrapolation average con.'!P$29-$C$2)/($D$2-$C$2)+$L54</f>
        <v>3.5999999999999999E-3</v>
      </c>
      <c r="Q54" s="2">
        <f>($D22-$C22)*('Extrapolation average con.'!Q$29-$C$2)/($D$2-$C$2)+$L54</f>
        <v>4.0000000000000001E-3</v>
      </c>
      <c r="R54" s="2">
        <f>($D22-$C22)*('Extrapolation average con.'!R$29-$C$2)/($D$2-$C$2)+$L54</f>
        <v>4.4000000000000003E-3</v>
      </c>
      <c r="S54" s="2">
        <f>($D22-$C22)*('Extrapolation average con.'!S$29-$C$2)/($D$2-$C$2)+$L54</f>
        <v>4.8000000000000004E-3</v>
      </c>
      <c r="T54" s="2">
        <f>($D22-$C22)*('Extrapolation average con.'!T$29-$C$2)/($D$2-$C$2)+$L54</f>
        <v>5.1999999999999998E-3</v>
      </c>
      <c r="U54" s="2">
        <f>($D22-$C22)*('Extrapolation average con.'!U$29-$C$2)/($D$2-$C$2)+$L54</f>
        <v>5.6000000000000008E-3</v>
      </c>
      <c r="V54" s="2">
        <f>($D22-$C22)*('Extrapolation average con.'!V$29-$C$2)/($D$2-$C$2)+$L54</f>
        <v>6.0000000000000001E-3</v>
      </c>
      <c r="W54" s="2">
        <f>($D22-$C22)*('Extrapolation average con.'!W$29-$C$2)/($D$2-$C$2)+$L54</f>
        <v>6.3999999999999994E-3</v>
      </c>
      <c r="X54" s="2">
        <f>($D22-$C22)*('Extrapolation average con.'!X$29-$C$2)/($D$2-$C$2)+$L54</f>
        <v>6.8000000000000005E-3</v>
      </c>
      <c r="Y54" s="2">
        <f>($D22-$C22)*('Extrapolation average con.'!Y$29-$C$2)/($D$2-$C$2)+$L54</f>
        <v>7.2000000000000007E-3</v>
      </c>
      <c r="Z54" s="2">
        <f>($D22-$C22)*('Extrapolation average con.'!Z$29-$C$2)/($D$2-$C$2)+$L54</f>
        <v>7.6E-3</v>
      </c>
      <c r="AA54" s="2">
        <f>($D22-$C22)*('Extrapolation average con.'!AA$29-$C$2)/($D$2-$C$2)+$L54</f>
        <v>8.0000000000000002E-3</v>
      </c>
      <c r="AB54" s="2">
        <f>($D22-$C22)*('Extrapolation average con.'!AB$29-$C$2)/($D$2-$C$2)+$L54</f>
        <v>8.4000000000000012E-3</v>
      </c>
      <c r="AC54" s="2">
        <f>($D22-$C22)*('Extrapolation average con.'!AC$29-$C$2)/($D$2-$C$2)+$L54</f>
        <v>8.8000000000000005E-3</v>
      </c>
      <c r="AD54" s="2">
        <f>($D22-$C22)*('Extrapolation average con.'!AD$29-$C$2)/($D$2-$C$2)+$L54</f>
        <v>9.1999999999999998E-3</v>
      </c>
      <c r="AE54" s="2">
        <f>($D22-$C22)*('Extrapolation average con.'!AE$29-$C$2)/($D$2-$C$2)+$L54</f>
        <v>9.6000000000000009E-3</v>
      </c>
      <c r="AF54" s="2">
        <f>($D22-$C22)*('Extrapolation average con.'!AF$29-$C$2)/($D$2-$C$2)+$L54</f>
        <v>0.01</v>
      </c>
      <c r="AG54" s="5">
        <f>($E22-$D22)*('Extrapolation average con.'!AG$29-$D$2)/($E$2-$D$2)+$AF54</f>
        <v>1.0500000000000001E-2</v>
      </c>
      <c r="AH54" s="5">
        <f>($E22-$D22)*('Extrapolation average con.'!AH$29-$D$2)/($E$2-$D$2)+$AF54</f>
        <v>1.0999999999999999E-2</v>
      </c>
      <c r="AI54" s="5">
        <f>($E22-$D22)*('Extrapolation average con.'!AI$29-$D$2)/($E$2-$D$2)+$AF54</f>
        <v>1.15E-2</v>
      </c>
      <c r="AJ54" s="5">
        <f>($E22-$D22)*('Extrapolation average con.'!AJ$29-$D$2)/($E$2-$D$2)+$AF54</f>
        <v>1.2E-2</v>
      </c>
      <c r="AK54" s="5">
        <f>($E22-$D22)*('Extrapolation average con.'!AK$29-$D$2)/($E$2-$D$2)+$AF54</f>
        <v>1.2500000000000001E-2</v>
      </c>
      <c r="AL54" s="5">
        <f>($E22-$D22)*('Extrapolation average con.'!AL$29-$D$2)/($E$2-$D$2)+$AF54</f>
        <v>1.3000000000000001E-2</v>
      </c>
      <c r="AM54" s="5">
        <f>($E22-$D22)*('Extrapolation average con.'!AM$29-$D$2)/($E$2-$D$2)+$AF54</f>
        <v>1.3500000000000002E-2</v>
      </c>
      <c r="AN54" s="5">
        <f>($E22-$D22)*('Extrapolation average con.'!AN$29-$D$2)/($E$2-$D$2)+$AF54</f>
        <v>1.4E-2</v>
      </c>
      <c r="AO54" s="5">
        <f>($E22-$D22)*('Extrapolation average con.'!AO$29-$D$2)/($E$2-$D$2)+$AF54</f>
        <v>1.4499999999999999E-2</v>
      </c>
      <c r="AP54" s="5">
        <f>($E22-$D22)*('Extrapolation average con.'!AP$29-$D$2)/($E$2-$D$2)+$AF54</f>
        <v>1.4999999999999999E-2</v>
      </c>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row>
    <row r="55" spans="1:82">
      <c r="A55" s="10"/>
      <c r="B55" s="270" t="s">
        <v>206</v>
      </c>
      <c r="C55" s="2">
        <f>$C23*('Extrapolation average con.'!C$29-Parameters_Results!$D$10)/($C$2-Parameters_Results!$D$10)</f>
        <v>1.5E-3</v>
      </c>
      <c r="D55" s="2">
        <f>$C23*('Extrapolation average con.'!D$29-Parameters_Results!$D$10)/($C$2-Parameters_Results!$D$10)</f>
        <v>3.0000000000000001E-3</v>
      </c>
      <c r="E55" s="2">
        <f>$C23*('Extrapolation average con.'!E$29-Parameters_Results!$D$10)/($C$2-Parameters_Results!$D$10)</f>
        <v>4.4999999999999997E-3</v>
      </c>
      <c r="F55" s="2">
        <f>$C23*('Extrapolation average con.'!F$29-Parameters_Results!$D$10)/($C$2-Parameters_Results!$D$10)</f>
        <v>6.0000000000000001E-3</v>
      </c>
      <c r="G55" s="2">
        <f>$C23*('Extrapolation average con.'!G$29-Parameters_Results!$D$10)/($C$2-Parameters_Results!$D$10)</f>
        <v>7.4999999999999997E-3</v>
      </c>
      <c r="H55" s="2">
        <f>$C23*('Extrapolation average con.'!H$29-Parameters_Results!$D$10)/($C$2-Parameters_Results!$D$10)</f>
        <v>8.9999999999999993E-3</v>
      </c>
      <c r="I55" s="2">
        <f>$C23*('Extrapolation average con.'!I$29-Parameters_Results!$D$10)/($C$2-Parameters_Results!$D$10)</f>
        <v>1.0499999999999999E-2</v>
      </c>
      <c r="J55" s="2">
        <f>$C23*('Extrapolation average con.'!J$29-Parameters_Results!$D$10)/($C$2-Parameters_Results!$D$10)</f>
        <v>1.2E-2</v>
      </c>
      <c r="K55" s="2">
        <f>$C23*('Extrapolation average con.'!K$29-Parameters_Results!$D$10)/($C$2-Parameters_Results!$D$10)</f>
        <v>1.3500000000000002E-2</v>
      </c>
      <c r="L55" s="7">
        <f>$C23*('Extrapolation average con.'!L$29-Parameters_Results!$D$10)/($C$2-Parameters_Results!$D$10)</f>
        <v>1.4999999999999999E-2</v>
      </c>
      <c r="M55" s="2">
        <f>($D23-$C23)*('Extrapolation average con.'!M$29-$C$2)/($D$2-$C$2)+$L55</f>
        <v>1.6750000000000001E-2</v>
      </c>
      <c r="N55" s="2">
        <f>($D23-$C23)*('Extrapolation average con.'!N$29-$C$2)/($D$2-$C$2)+$L55</f>
        <v>1.8499999999999999E-2</v>
      </c>
      <c r="O55" s="2">
        <f>($D23-$C23)*('Extrapolation average con.'!O$29-$C$2)/($D$2-$C$2)+$L55</f>
        <v>2.0250000000000001E-2</v>
      </c>
      <c r="P55" s="2">
        <f>($D23-$C23)*('Extrapolation average con.'!P$29-$C$2)/($D$2-$C$2)+$L55</f>
        <v>2.1999999999999999E-2</v>
      </c>
      <c r="Q55" s="2">
        <f>($D23-$C23)*('Extrapolation average con.'!Q$29-$C$2)/($D$2-$C$2)+$L55</f>
        <v>2.375E-2</v>
      </c>
      <c r="R55" s="2">
        <f>($D23-$C23)*('Extrapolation average con.'!R$29-$C$2)/($D$2-$C$2)+$L55</f>
        <v>2.5500000000000002E-2</v>
      </c>
      <c r="S55" s="2">
        <f>($D23-$C23)*('Extrapolation average con.'!S$29-$C$2)/($D$2-$C$2)+$L55</f>
        <v>2.725E-2</v>
      </c>
      <c r="T55" s="2">
        <f>($D23-$C23)*('Extrapolation average con.'!T$29-$C$2)/($D$2-$C$2)+$L55</f>
        <v>2.9000000000000001E-2</v>
      </c>
      <c r="U55" s="2">
        <f>($D23-$C23)*('Extrapolation average con.'!U$29-$C$2)/($D$2-$C$2)+$L55</f>
        <v>3.0750000000000003E-2</v>
      </c>
      <c r="V55" s="2">
        <f>($D23-$C23)*('Extrapolation average con.'!V$29-$C$2)/($D$2-$C$2)+$L55</f>
        <v>3.2500000000000001E-2</v>
      </c>
      <c r="W55" s="2">
        <f>($D23-$C23)*('Extrapolation average con.'!W$29-$C$2)/($D$2-$C$2)+$L55</f>
        <v>3.4250000000000003E-2</v>
      </c>
      <c r="X55" s="2">
        <f>($D23-$C23)*('Extrapolation average con.'!X$29-$C$2)/($D$2-$C$2)+$L55</f>
        <v>3.6000000000000004E-2</v>
      </c>
      <c r="Y55" s="2">
        <f>($D23-$C23)*('Extrapolation average con.'!Y$29-$C$2)/($D$2-$C$2)+$L55</f>
        <v>3.7750000000000006E-2</v>
      </c>
      <c r="Z55" s="2">
        <f>($D23-$C23)*('Extrapolation average con.'!Z$29-$C$2)/($D$2-$C$2)+$L55</f>
        <v>3.95E-2</v>
      </c>
      <c r="AA55" s="2">
        <f>($D23-$C23)*('Extrapolation average con.'!AA$29-$C$2)/($D$2-$C$2)+$L55</f>
        <v>4.1250000000000002E-2</v>
      </c>
      <c r="AB55" s="2">
        <f>($D23-$C23)*('Extrapolation average con.'!AB$29-$C$2)/($D$2-$C$2)+$L55</f>
        <v>4.3000000000000003E-2</v>
      </c>
      <c r="AC55" s="2">
        <f>($D23-$C23)*('Extrapolation average con.'!AC$29-$C$2)/($D$2-$C$2)+$L55</f>
        <v>4.4750000000000005E-2</v>
      </c>
      <c r="AD55" s="2">
        <f>($D23-$C23)*('Extrapolation average con.'!AD$29-$C$2)/($D$2-$C$2)+$L55</f>
        <v>4.6500000000000007E-2</v>
      </c>
      <c r="AE55" s="2">
        <f>($D23-$C23)*('Extrapolation average con.'!AE$29-$C$2)/($D$2-$C$2)+$L55</f>
        <v>4.8250000000000001E-2</v>
      </c>
      <c r="AF55" s="2">
        <f>($D23-$C23)*('Extrapolation average con.'!AF$29-$C$2)/($D$2-$C$2)+$L55</f>
        <v>0.05</v>
      </c>
      <c r="AG55" s="5">
        <f>($E23-$D23)*('Extrapolation average con.'!AG$29-$D$2)/($E$2-$D$2)+$AF55</f>
        <v>5.1500000000000004E-2</v>
      </c>
      <c r="AH55" s="5">
        <f>($E23-$D23)*('Extrapolation average con.'!AH$29-$D$2)/($E$2-$D$2)+$AF55</f>
        <v>5.3000000000000005E-2</v>
      </c>
      <c r="AI55" s="5">
        <f>($E23-$D23)*('Extrapolation average con.'!AI$29-$D$2)/($E$2-$D$2)+$AF55</f>
        <v>5.45E-2</v>
      </c>
      <c r="AJ55" s="5">
        <f>($E23-$D23)*('Extrapolation average con.'!AJ$29-$D$2)/($E$2-$D$2)+$AF55</f>
        <v>5.6000000000000001E-2</v>
      </c>
      <c r="AK55" s="5">
        <f>($E23-$D23)*('Extrapolation average con.'!AK$29-$D$2)/($E$2-$D$2)+$AF55</f>
        <v>5.7500000000000002E-2</v>
      </c>
      <c r="AL55" s="5">
        <f>($E23-$D23)*('Extrapolation average con.'!AL$29-$D$2)/($E$2-$D$2)+$AF55</f>
        <v>5.9000000000000004E-2</v>
      </c>
      <c r="AM55" s="5">
        <f>($E23-$D23)*('Extrapolation average con.'!AM$29-$D$2)/($E$2-$D$2)+$AF55</f>
        <v>6.0499999999999998E-2</v>
      </c>
      <c r="AN55" s="5">
        <f>($E23-$D23)*('Extrapolation average con.'!AN$29-$D$2)/($E$2-$D$2)+$AF55</f>
        <v>6.2E-2</v>
      </c>
      <c r="AO55" s="5">
        <f>($E23-$D23)*('Extrapolation average con.'!AO$29-$D$2)/($E$2-$D$2)+$AF55</f>
        <v>6.3500000000000001E-2</v>
      </c>
      <c r="AP55" s="5">
        <f>($E23-$D23)*('Extrapolation average con.'!AP$29-$D$2)/($E$2-$D$2)+$AF55</f>
        <v>6.5000000000000002E-2</v>
      </c>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row>
    <row r="56" spans="1:82">
      <c r="A56" s="10"/>
      <c r="B56" s="270" t="s">
        <v>207</v>
      </c>
      <c r="C56" s="2">
        <f>$C24*('Extrapolation average con.'!C$29-Parameters_Results!$D$10)/($C$2-Parameters_Results!$D$10)</f>
        <v>1.5E-3</v>
      </c>
      <c r="D56" s="2">
        <f>$C24*('Extrapolation average con.'!D$29-Parameters_Results!$D$10)/($C$2-Parameters_Results!$D$10)</f>
        <v>3.0000000000000001E-3</v>
      </c>
      <c r="E56" s="2">
        <f>$C24*('Extrapolation average con.'!E$29-Parameters_Results!$D$10)/($C$2-Parameters_Results!$D$10)</f>
        <v>4.4999999999999997E-3</v>
      </c>
      <c r="F56" s="2">
        <f>$C24*('Extrapolation average con.'!F$29-Parameters_Results!$D$10)/($C$2-Parameters_Results!$D$10)</f>
        <v>6.0000000000000001E-3</v>
      </c>
      <c r="G56" s="2">
        <f>$C24*('Extrapolation average con.'!G$29-Parameters_Results!$D$10)/($C$2-Parameters_Results!$D$10)</f>
        <v>7.4999999999999997E-3</v>
      </c>
      <c r="H56" s="2">
        <f>$C24*('Extrapolation average con.'!H$29-Parameters_Results!$D$10)/($C$2-Parameters_Results!$D$10)</f>
        <v>8.9999999999999993E-3</v>
      </c>
      <c r="I56" s="2">
        <f>$C24*('Extrapolation average con.'!I$29-Parameters_Results!$D$10)/($C$2-Parameters_Results!$D$10)</f>
        <v>1.0499999999999999E-2</v>
      </c>
      <c r="J56" s="2">
        <f>$C24*('Extrapolation average con.'!J$29-Parameters_Results!$D$10)/($C$2-Parameters_Results!$D$10)</f>
        <v>1.2E-2</v>
      </c>
      <c r="K56" s="2">
        <f>$C24*('Extrapolation average con.'!K$29-Parameters_Results!$D$10)/($C$2-Parameters_Results!$D$10)</f>
        <v>1.3500000000000002E-2</v>
      </c>
      <c r="L56" s="7">
        <f>$C24*('Extrapolation average con.'!L$29-Parameters_Results!$D$10)/($C$2-Parameters_Results!$D$10)</f>
        <v>1.4999999999999999E-2</v>
      </c>
      <c r="M56" s="2">
        <f>($D24-$C24)*('Extrapolation average con.'!M$29-$C$2)/($D$2-$C$2)+$L56</f>
        <v>1.6250000000000001E-2</v>
      </c>
      <c r="N56" s="2">
        <f>($D24-$C24)*('Extrapolation average con.'!N$29-$C$2)/($D$2-$C$2)+$L56</f>
        <v>1.7499999999999998E-2</v>
      </c>
      <c r="O56" s="2">
        <f>($D24-$C24)*('Extrapolation average con.'!O$29-$C$2)/($D$2-$C$2)+$L56</f>
        <v>1.8749999999999999E-2</v>
      </c>
      <c r="P56" s="2">
        <f>($D24-$C24)*('Extrapolation average con.'!P$29-$C$2)/($D$2-$C$2)+$L56</f>
        <v>0.02</v>
      </c>
      <c r="Q56" s="2">
        <f>($D24-$C24)*('Extrapolation average con.'!Q$29-$C$2)/($D$2-$C$2)+$L56</f>
        <v>2.1249999999999998E-2</v>
      </c>
      <c r="R56" s="2">
        <f>($D24-$C24)*('Extrapolation average con.'!R$29-$C$2)/($D$2-$C$2)+$L56</f>
        <v>2.2499999999999999E-2</v>
      </c>
      <c r="S56" s="2">
        <f>($D24-$C24)*('Extrapolation average con.'!S$29-$C$2)/($D$2-$C$2)+$L56</f>
        <v>2.375E-2</v>
      </c>
      <c r="T56" s="2">
        <f>($D24-$C24)*('Extrapolation average con.'!T$29-$C$2)/($D$2-$C$2)+$L56</f>
        <v>2.5000000000000001E-2</v>
      </c>
      <c r="U56" s="2">
        <f>($D24-$C24)*('Extrapolation average con.'!U$29-$C$2)/($D$2-$C$2)+$L56</f>
        <v>2.6249999999999999E-2</v>
      </c>
      <c r="V56" s="2">
        <f>($D24-$C24)*('Extrapolation average con.'!V$29-$C$2)/($D$2-$C$2)+$L56</f>
        <v>2.75E-2</v>
      </c>
      <c r="W56" s="2">
        <f>($D24-$C24)*('Extrapolation average con.'!W$29-$C$2)/($D$2-$C$2)+$L56</f>
        <v>2.8750000000000001E-2</v>
      </c>
      <c r="X56" s="2">
        <f>($D24-$C24)*('Extrapolation average con.'!X$29-$C$2)/($D$2-$C$2)+$L56</f>
        <v>3.0000000000000002E-2</v>
      </c>
      <c r="Y56" s="2">
        <f>($D24-$C24)*('Extrapolation average con.'!Y$29-$C$2)/($D$2-$C$2)+$L56</f>
        <v>3.125E-2</v>
      </c>
      <c r="Z56" s="2">
        <f>($D24-$C24)*('Extrapolation average con.'!Z$29-$C$2)/($D$2-$C$2)+$L56</f>
        <v>3.2500000000000001E-2</v>
      </c>
      <c r="AA56" s="2">
        <f>($D24-$C24)*('Extrapolation average con.'!AA$29-$C$2)/($D$2-$C$2)+$L56</f>
        <v>3.3750000000000002E-2</v>
      </c>
      <c r="AB56" s="2">
        <f>($D24-$C24)*('Extrapolation average con.'!AB$29-$C$2)/($D$2-$C$2)+$L56</f>
        <v>3.5000000000000003E-2</v>
      </c>
      <c r="AC56" s="2">
        <f>($D24-$C24)*('Extrapolation average con.'!AC$29-$C$2)/($D$2-$C$2)+$L56</f>
        <v>3.6250000000000004E-2</v>
      </c>
      <c r="AD56" s="2">
        <f>($D24-$C24)*('Extrapolation average con.'!AD$29-$C$2)/($D$2-$C$2)+$L56</f>
        <v>3.7499999999999999E-2</v>
      </c>
      <c r="AE56" s="2">
        <f>($D24-$C24)*('Extrapolation average con.'!AE$29-$C$2)/($D$2-$C$2)+$L56</f>
        <v>3.875E-2</v>
      </c>
      <c r="AF56" s="2">
        <f>($D24-$C24)*('Extrapolation average con.'!AF$29-$C$2)/($D$2-$C$2)+$L56</f>
        <v>0.04</v>
      </c>
      <c r="AG56" s="5">
        <f>($E24-$D24)*('Extrapolation average con.'!AG$29-$D$2)/($E$2-$D$2)+$AF56</f>
        <v>4.1000000000000002E-2</v>
      </c>
      <c r="AH56" s="5">
        <f>($E24-$D24)*('Extrapolation average con.'!AH$29-$D$2)/($E$2-$D$2)+$AF56</f>
        <v>4.2000000000000003E-2</v>
      </c>
      <c r="AI56" s="5">
        <f>($E24-$D24)*('Extrapolation average con.'!AI$29-$D$2)/($E$2-$D$2)+$AF56</f>
        <v>4.3000000000000003E-2</v>
      </c>
      <c r="AJ56" s="5">
        <f>($E24-$D24)*('Extrapolation average con.'!AJ$29-$D$2)/($E$2-$D$2)+$AF56</f>
        <v>4.3999999999999997E-2</v>
      </c>
      <c r="AK56" s="5">
        <f>($E24-$D24)*('Extrapolation average con.'!AK$29-$D$2)/($E$2-$D$2)+$AF56</f>
        <v>4.4999999999999998E-2</v>
      </c>
      <c r="AL56" s="5">
        <f>($E24-$D24)*('Extrapolation average con.'!AL$29-$D$2)/($E$2-$D$2)+$AF56</f>
        <v>4.5999999999999999E-2</v>
      </c>
      <c r="AM56" s="5">
        <f>($E24-$D24)*('Extrapolation average con.'!AM$29-$D$2)/($E$2-$D$2)+$AF56</f>
        <v>4.7E-2</v>
      </c>
      <c r="AN56" s="5">
        <f>($E24-$D24)*('Extrapolation average con.'!AN$29-$D$2)/($E$2-$D$2)+$AF56</f>
        <v>4.8000000000000001E-2</v>
      </c>
      <c r="AO56" s="5">
        <f>($E24-$D24)*('Extrapolation average con.'!AO$29-$D$2)/($E$2-$D$2)+$AF56</f>
        <v>4.9000000000000002E-2</v>
      </c>
      <c r="AP56" s="5">
        <f>($E24-$D24)*('Extrapolation average con.'!AP$29-$D$2)/($E$2-$D$2)+$AF56</f>
        <v>0.05</v>
      </c>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row>
    <row r="57" spans="1:82">
      <c r="A57" s="10"/>
      <c r="B57" t="s">
        <v>26</v>
      </c>
      <c r="C57" s="2">
        <f>$C25*('Extrapolation average con.'!C$29-Parameters_Results!$D$10)/($C$2-Parameters_Results!$D$10)</f>
        <v>0</v>
      </c>
      <c r="D57" s="2">
        <f>$C25*('Extrapolation average con.'!D$29-Parameters_Results!$D$10)/($C$2-Parameters_Results!$D$10)</f>
        <v>0</v>
      </c>
      <c r="E57" s="2">
        <f>$C25*('Extrapolation average con.'!E$29-Parameters_Results!$D$10)/($C$2-Parameters_Results!$D$10)</f>
        <v>0</v>
      </c>
      <c r="F57" s="2">
        <f>$C25*('Extrapolation average con.'!F$29-Parameters_Results!$D$10)/($C$2-Parameters_Results!$D$10)</f>
        <v>0</v>
      </c>
      <c r="G57" s="2">
        <f>$C25*('Extrapolation average con.'!G$29-Parameters_Results!$D$10)/($C$2-Parameters_Results!$D$10)</f>
        <v>0</v>
      </c>
      <c r="H57" s="2">
        <f>$C25*('Extrapolation average con.'!H$29-Parameters_Results!$D$10)/($C$2-Parameters_Results!$D$10)</f>
        <v>0</v>
      </c>
      <c r="I57" s="2">
        <f>$C25*('Extrapolation average con.'!I$29-Parameters_Results!$D$10)/($C$2-Parameters_Results!$D$10)</f>
        <v>0</v>
      </c>
      <c r="J57" s="2">
        <f>$C25*('Extrapolation average con.'!J$29-Parameters_Results!$D$10)/($C$2-Parameters_Results!$D$10)</f>
        <v>0</v>
      </c>
      <c r="K57" s="2">
        <f>$C25*('Extrapolation average con.'!K$29-Parameters_Results!$D$10)/($C$2-Parameters_Results!$D$10)</f>
        <v>0</v>
      </c>
      <c r="L57" s="7">
        <f>$C25*('Extrapolation average con.'!L$29-Parameters_Results!$D$10)/($C$2-Parameters_Results!$D$10)</f>
        <v>0</v>
      </c>
      <c r="M57" s="2">
        <f>($D25-$C25)*('Extrapolation average con.'!M$29-$C$2)/($D$2-$C$2)+$L57</f>
        <v>0</v>
      </c>
      <c r="N57" s="2">
        <f>($D25-$C25)*('Extrapolation average con.'!N$29-$C$2)/($D$2-$C$2)+$L57</f>
        <v>0</v>
      </c>
      <c r="O57" s="2">
        <f>($D25-$C25)*('Extrapolation average con.'!O$29-$C$2)/($D$2-$C$2)+$L57</f>
        <v>0</v>
      </c>
      <c r="P57" s="2">
        <f>($D25-$C25)*('Extrapolation average con.'!P$29-$C$2)/($D$2-$C$2)+$L57</f>
        <v>0</v>
      </c>
      <c r="Q57" s="2">
        <f>($D25-$C25)*('Extrapolation average con.'!Q$29-$C$2)/($D$2-$C$2)+$L57</f>
        <v>0</v>
      </c>
      <c r="R57" s="2">
        <f>($D25-$C25)*('Extrapolation average con.'!R$29-$C$2)/($D$2-$C$2)+$L57</f>
        <v>0</v>
      </c>
      <c r="S57" s="2">
        <f>($D25-$C25)*('Extrapolation average con.'!S$29-$C$2)/($D$2-$C$2)+$L57</f>
        <v>0</v>
      </c>
      <c r="T57" s="2">
        <f>($D25-$C25)*('Extrapolation average con.'!T$29-$C$2)/($D$2-$C$2)+$L57</f>
        <v>0</v>
      </c>
      <c r="U57" s="2">
        <f>($D25-$C25)*('Extrapolation average con.'!U$29-$C$2)/($D$2-$C$2)+$L57</f>
        <v>0</v>
      </c>
      <c r="V57" s="2">
        <f>($D25-$C25)*('Extrapolation average con.'!V$29-$C$2)/($D$2-$C$2)+$L57</f>
        <v>0</v>
      </c>
      <c r="W57" s="2">
        <f>($D25-$C25)*('Extrapolation average con.'!W$29-$C$2)/($D$2-$C$2)+$L57</f>
        <v>0</v>
      </c>
      <c r="X57" s="2">
        <f>($D25-$C25)*('Extrapolation average con.'!X$29-$C$2)/($D$2-$C$2)+$L57</f>
        <v>0</v>
      </c>
      <c r="Y57" s="2">
        <f>($D25-$C25)*('Extrapolation average con.'!Y$29-$C$2)/($D$2-$C$2)+$L57</f>
        <v>0</v>
      </c>
      <c r="Z57" s="2">
        <f>($D25-$C25)*('Extrapolation average con.'!Z$29-$C$2)/($D$2-$C$2)+$L57</f>
        <v>0</v>
      </c>
      <c r="AA57" s="2">
        <f>($D25-$C25)*('Extrapolation average con.'!AA$29-$C$2)/($D$2-$C$2)+$L57</f>
        <v>0</v>
      </c>
      <c r="AB57" s="2">
        <f>($D25-$C25)*('Extrapolation average con.'!AB$29-$C$2)/($D$2-$C$2)+$L57</f>
        <v>0</v>
      </c>
      <c r="AC57" s="2">
        <f>($D25-$C25)*('Extrapolation average con.'!AC$29-$C$2)/($D$2-$C$2)+$L57</f>
        <v>0</v>
      </c>
      <c r="AD57" s="2">
        <f>($D25-$C25)*('Extrapolation average con.'!AD$29-$C$2)/($D$2-$C$2)+$L57</f>
        <v>0</v>
      </c>
      <c r="AE57" s="2">
        <f>($D25-$C25)*('Extrapolation average con.'!AE$29-$C$2)/($D$2-$C$2)+$L57</f>
        <v>0</v>
      </c>
      <c r="AF57" s="2">
        <f>($D25-$C25)*('Extrapolation average con.'!AF$29-$C$2)/($D$2-$C$2)+$L57</f>
        <v>0</v>
      </c>
      <c r="AG57" s="5">
        <f>($E25-$D25)*('Extrapolation average con.'!AG$29-$D$2)/($E$2-$D$2)+$AF57</f>
        <v>0</v>
      </c>
      <c r="AH57" s="5">
        <f>($E25-$D25)*('Extrapolation average con.'!AH$29-$D$2)/($E$2-$D$2)+$AF57</f>
        <v>0</v>
      </c>
      <c r="AI57" s="5">
        <f>($E25-$D25)*('Extrapolation average con.'!AI$29-$D$2)/($E$2-$D$2)+$AF57</f>
        <v>0</v>
      </c>
      <c r="AJ57" s="5">
        <f>($E25-$D25)*('Extrapolation average con.'!AJ$29-$D$2)/($E$2-$D$2)+$AF57</f>
        <v>0</v>
      </c>
      <c r="AK57" s="5">
        <f>($E25-$D25)*('Extrapolation average con.'!AK$29-$D$2)/($E$2-$D$2)+$AF57</f>
        <v>0</v>
      </c>
      <c r="AL57" s="5">
        <f>($E25-$D25)*('Extrapolation average con.'!AL$29-$D$2)/($E$2-$D$2)+$AF57</f>
        <v>0</v>
      </c>
      <c r="AM57" s="5">
        <f>($E25-$D25)*('Extrapolation average con.'!AM$29-$D$2)/($E$2-$D$2)+$AF57</f>
        <v>0</v>
      </c>
      <c r="AN57" s="5">
        <f>($E25-$D25)*('Extrapolation average con.'!AN$29-$D$2)/($E$2-$D$2)+$AF57</f>
        <v>0</v>
      </c>
      <c r="AO57" s="5">
        <f>($E25-$D25)*('Extrapolation average con.'!AO$29-$D$2)/($E$2-$D$2)+$AF57</f>
        <v>0</v>
      </c>
      <c r="AP57" s="5">
        <f>($E25-$D25)*('Extrapolation average con.'!AP$29-$D$2)/($E$2-$D$2)+$AF57</f>
        <v>0</v>
      </c>
      <c r="AQ57" s="5">
        <f>($E25-$D25)*('Extrapolation average con.'!AQ$29-$D$2)/($E$2-$D$2)+$AF57</f>
        <v>0</v>
      </c>
      <c r="AR57" s="5">
        <f>($E25-$D25)*('Extrapolation average con.'!AR$29-$D$2)/($E$2-$D$2)+$AF57</f>
        <v>0</v>
      </c>
      <c r="AS57" s="5">
        <f>($E25-$D25)*('Extrapolation average con.'!AS$29-$D$2)/($E$2-$D$2)+$AF57</f>
        <v>0</v>
      </c>
      <c r="AT57" s="5">
        <f>($E25-$D25)*('Extrapolation average con.'!AT$29-$D$2)/($E$2-$D$2)+$AF57</f>
        <v>0</v>
      </c>
      <c r="AU57" s="5">
        <f>($E25-$D25)*('Extrapolation average con.'!AU$29-$D$2)/($E$2-$D$2)+$AF57</f>
        <v>0</v>
      </c>
      <c r="AV57" s="5">
        <f>($E25-$D25)*('Extrapolation average con.'!AV$29-$D$2)/($E$2-$D$2)+$AF57</f>
        <v>0</v>
      </c>
      <c r="AW57" s="5">
        <f>($E25-$D25)*('Extrapolation average con.'!AW$29-$D$2)/($E$2-$D$2)+$AF57</f>
        <v>0</v>
      </c>
      <c r="AX57" s="5">
        <f>($E25-$D25)*('Extrapolation average con.'!AX$29-$D$2)/($E$2-$D$2)+$AF57</f>
        <v>0</v>
      </c>
      <c r="AY57" s="5">
        <f>($E25-$D25)*('Extrapolation average con.'!AY$29-$D$2)/($E$2-$D$2)+$AF57</f>
        <v>0</v>
      </c>
      <c r="AZ57" s="5">
        <f>($E25-$D25)*('Extrapolation average con.'!AZ$29-$D$2)/($E$2-$D$2)+$AF57</f>
        <v>0</v>
      </c>
      <c r="BA57" s="5">
        <f>($E25-$D25)*('Extrapolation average con.'!BA$29-$D$2)/($E$2-$D$2)+$AF57</f>
        <v>0</v>
      </c>
      <c r="BB57" s="5">
        <f>($E25-$D25)*('Extrapolation average con.'!BB$29-$D$2)/($E$2-$D$2)+$AF57</f>
        <v>0</v>
      </c>
      <c r="BC57" s="5">
        <f>($E25-$D25)*('Extrapolation average con.'!BC$29-$D$2)/($E$2-$D$2)+$AF57</f>
        <v>0</v>
      </c>
      <c r="BD57" s="5">
        <f>($E25-$D25)*('Extrapolation average con.'!BD$29-$D$2)/($E$2-$D$2)+$AF57</f>
        <v>0</v>
      </c>
      <c r="BE57" s="5">
        <f>($E25-$D25)*('Extrapolation average con.'!BE$29-$D$2)/($E$2-$D$2)+$AF57</f>
        <v>0</v>
      </c>
      <c r="BF57" s="5">
        <f>($E25-$D25)*('Extrapolation average con.'!BF$29-$D$2)/($E$2-$D$2)+$AF57</f>
        <v>0</v>
      </c>
      <c r="BG57" s="5">
        <f>($E25-$D25)*('Extrapolation average con.'!BG$29-$D$2)/($E$2-$D$2)+$AF57</f>
        <v>0</v>
      </c>
      <c r="BH57" s="5">
        <f>($E25-$D25)*('Extrapolation average con.'!BH$29-$D$2)/($E$2-$D$2)+$AF57</f>
        <v>0</v>
      </c>
      <c r="BI57" s="5">
        <f>($E25-$D25)*('Extrapolation average con.'!BI$29-$D$2)/($E$2-$D$2)+$AF57</f>
        <v>0</v>
      </c>
      <c r="BJ57" s="5">
        <f>($E25-$D25)*('Extrapolation average con.'!BJ$29-$D$2)/($E$2-$D$2)+$AF57</f>
        <v>0</v>
      </c>
      <c r="BK57" s="5">
        <f>($E25-$D25)*('Extrapolation average con.'!BK$29-$D$2)/($E$2-$D$2)+$AF57</f>
        <v>0</v>
      </c>
      <c r="BL57" s="5">
        <f>($E25-$D25)*('Extrapolation average con.'!BL$29-$D$2)/($E$2-$D$2)+$AF57</f>
        <v>0</v>
      </c>
      <c r="BM57" s="5">
        <f>($E25-$D25)*('Extrapolation average con.'!BM$29-$D$2)/($E$2-$D$2)+$AF57</f>
        <v>0</v>
      </c>
      <c r="BN57" s="5">
        <f>($E25-$D25)*('Extrapolation average con.'!BN$29-$D$2)/($E$2-$D$2)+$AF57</f>
        <v>0</v>
      </c>
      <c r="BO57" s="5">
        <f>($E25-$D25)*('Extrapolation average con.'!BO$29-$D$2)/($E$2-$D$2)+$AF57</f>
        <v>0</v>
      </c>
      <c r="BP57" s="5">
        <f>($E25-$D25)*('Extrapolation average con.'!BP$29-$D$2)/($E$2-$D$2)+$AF57</f>
        <v>0</v>
      </c>
      <c r="BQ57" s="5">
        <f>($E25-$D25)*('Extrapolation average con.'!BQ$29-$D$2)/($E$2-$D$2)+$AF57</f>
        <v>0</v>
      </c>
      <c r="BR57" s="5">
        <f>($E25-$D25)*('Extrapolation average con.'!BR$29-$D$2)/($E$2-$D$2)+$AF57</f>
        <v>0</v>
      </c>
      <c r="BS57" s="5">
        <f>($E25-$D25)*('Extrapolation average con.'!BS$29-$D$2)/($E$2-$D$2)+$AF57</f>
        <v>0</v>
      </c>
      <c r="BT57" s="5">
        <f>($E25-$D25)*('Extrapolation average con.'!BT$29-$D$2)/($E$2-$D$2)+$AF57</f>
        <v>0</v>
      </c>
      <c r="BU57" s="5">
        <f>($E25-$D25)*('Extrapolation average con.'!BU$29-$D$2)/($E$2-$D$2)+$AF57</f>
        <v>0</v>
      </c>
      <c r="BV57" s="5">
        <f>($E25-$D25)*('Extrapolation average con.'!BV$29-$D$2)/($E$2-$D$2)+$AF57</f>
        <v>0</v>
      </c>
      <c r="BW57" s="5">
        <f>($E25-$D25)*('Extrapolation average con.'!BW$29-$D$2)/($E$2-$D$2)+$AF57</f>
        <v>0</v>
      </c>
      <c r="BX57" s="5">
        <f>($E25-$D25)*('Extrapolation average con.'!BX$29-$D$2)/($E$2-$D$2)+$AF57</f>
        <v>0</v>
      </c>
      <c r="BY57" s="5">
        <f>($E25-$D25)*('Extrapolation average con.'!BY$29-$D$2)/($E$2-$D$2)+$AF57</f>
        <v>0</v>
      </c>
      <c r="BZ57" s="5">
        <f>($E25-$D25)*('Extrapolation average con.'!BZ$29-$D$2)/($E$2-$D$2)+$AF57</f>
        <v>0</v>
      </c>
      <c r="CA57" s="5">
        <f>($E25-$D25)*('Extrapolation average con.'!CA$29-$D$2)/($E$2-$D$2)+$AF57</f>
        <v>0</v>
      </c>
      <c r="CB57" s="5">
        <f>($E25-$D25)*('Extrapolation average con.'!CB$29-$D$2)/($E$2-$D$2)+$AF57</f>
        <v>0</v>
      </c>
      <c r="CC57" s="5">
        <f>($E25-$D25)*('Extrapolation average con.'!CC$29-$D$2)/($E$2-$D$2)+$AF57</f>
        <v>0</v>
      </c>
      <c r="CD57" s="5">
        <f>($E25-$D25)*('Extrapolation average con.'!CD$29-$D$2)/($E$2-$D$2)+$AF57</f>
        <v>0</v>
      </c>
    </row>
    <row r="58" spans="1:82">
      <c r="A58" s="363"/>
      <c r="C58" s="2"/>
      <c r="D58" s="2"/>
      <c r="E58" s="2"/>
      <c r="F58" s="2"/>
      <c r="G58" s="2"/>
      <c r="H58" s="2"/>
      <c r="I58" s="2"/>
      <c r="J58" s="2"/>
      <c r="K58" s="2"/>
      <c r="L58" s="7"/>
      <c r="M58" s="2"/>
      <c r="N58" s="2"/>
      <c r="O58" s="2"/>
      <c r="P58" s="2"/>
      <c r="Q58" s="2"/>
      <c r="R58" s="2"/>
      <c r="S58" s="2"/>
      <c r="T58" s="2"/>
      <c r="U58" s="2"/>
      <c r="V58" s="2"/>
      <c r="W58" s="2"/>
      <c r="X58" s="2"/>
      <c r="Y58" s="2"/>
      <c r="Z58" s="2"/>
      <c r="AA58" s="2"/>
      <c r="AB58" s="2"/>
      <c r="AC58" s="2"/>
      <c r="AD58" s="2"/>
      <c r="AE58" s="2"/>
      <c r="AF58" s="7"/>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8"/>
    </row>
    <row r="59" spans="1:82">
      <c r="A59" s="363"/>
      <c r="C59" s="2"/>
      <c r="D59" s="2"/>
      <c r="E59" s="2"/>
      <c r="F59" s="2"/>
      <c r="G59" s="2"/>
      <c r="H59" s="2"/>
      <c r="I59" s="2"/>
      <c r="J59" s="2"/>
      <c r="K59" s="2"/>
      <c r="L59" s="7"/>
      <c r="M59" s="2"/>
      <c r="N59" s="2"/>
      <c r="O59" s="2"/>
      <c r="P59" s="2"/>
      <c r="Q59" s="2"/>
      <c r="R59" s="2"/>
      <c r="S59" s="2"/>
      <c r="T59" s="2"/>
      <c r="U59" s="2"/>
      <c r="V59" s="2"/>
      <c r="W59" s="2"/>
      <c r="X59" s="2"/>
      <c r="Y59" s="2"/>
      <c r="Z59" s="2"/>
      <c r="AA59" s="2"/>
      <c r="AB59" s="2"/>
      <c r="AC59" s="2"/>
      <c r="AD59" s="2"/>
      <c r="AE59" s="2"/>
      <c r="AF59" s="7"/>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8"/>
    </row>
    <row r="60" spans="1:82">
      <c r="A60" s="363"/>
      <c r="C60" s="2"/>
      <c r="D60" s="2"/>
      <c r="E60" s="2"/>
      <c r="F60" s="2"/>
      <c r="G60" s="2"/>
      <c r="H60" s="2"/>
      <c r="I60" s="2"/>
      <c r="J60" s="2"/>
      <c r="K60" s="2"/>
      <c r="L60" s="7"/>
      <c r="M60" s="2"/>
      <c r="N60" s="2"/>
      <c r="O60" s="2"/>
      <c r="P60" s="2"/>
      <c r="Q60" s="2"/>
      <c r="R60" s="2"/>
      <c r="S60" s="2"/>
      <c r="T60" s="2"/>
      <c r="U60" s="2"/>
      <c r="V60" s="2"/>
      <c r="W60" s="2"/>
      <c r="X60" s="2"/>
      <c r="Y60" s="2"/>
      <c r="Z60" s="2"/>
      <c r="AA60" s="2"/>
      <c r="AB60" s="2"/>
      <c r="AC60" s="2"/>
      <c r="AD60" s="2"/>
      <c r="AE60" s="2"/>
      <c r="AF60" s="7"/>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8"/>
    </row>
  </sheetData>
  <mergeCells count="1">
    <mergeCell ref="A58:A6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8"/>
  <sheetViews>
    <sheetView workbookViewId="0">
      <selection activeCell="R10" sqref="R10"/>
    </sheetView>
  </sheetViews>
  <sheetFormatPr defaultColWidth="8.81640625" defaultRowHeight="14.5"/>
  <sheetData>
    <row r="1" spans="1:13">
      <c r="A1" s="13" t="s">
        <v>91</v>
      </c>
      <c r="C1" s="364" t="s">
        <v>31</v>
      </c>
      <c r="D1" s="364"/>
      <c r="E1" s="364"/>
      <c r="F1" s="364"/>
      <c r="G1" s="364"/>
      <c r="H1" s="364"/>
      <c r="I1" s="364"/>
      <c r="J1" s="364"/>
      <c r="K1" s="364"/>
      <c r="L1" s="364"/>
      <c r="M1" s="364"/>
    </row>
    <row r="2" spans="1:13">
      <c r="C2" s="1">
        <v>0</v>
      </c>
      <c r="D2" s="1">
        <v>0.1</v>
      </c>
      <c r="E2" s="1">
        <v>0.2</v>
      </c>
      <c r="F2" s="1">
        <v>0.3</v>
      </c>
      <c r="G2" s="1">
        <v>0.4</v>
      </c>
      <c r="H2" s="1">
        <v>0.5</v>
      </c>
      <c r="I2" s="1">
        <v>0.6</v>
      </c>
      <c r="J2" s="1">
        <v>0.7</v>
      </c>
      <c r="K2" s="1">
        <v>0.8</v>
      </c>
      <c r="L2" s="1">
        <v>0.9</v>
      </c>
      <c r="M2" s="1">
        <v>1</v>
      </c>
    </row>
    <row r="3" spans="1:13">
      <c r="A3" s="365" t="s">
        <v>30</v>
      </c>
      <c r="B3" s="1">
        <v>0</v>
      </c>
      <c r="C3" s="15">
        <f>Parameters_Results!D126</f>
        <v>1.8599280125613138</v>
      </c>
      <c r="D3" s="15">
        <f>Parameters_Results!E126</f>
        <v>1.8327957414741236</v>
      </c>
      <c r="E3" s="15">
        <f>Parameters_Results!F126</f>
        <v>1.8061501289190167</v>
      </c>
      <c r="F3" s="15">
        <f>Parameters_Results!G126</f>
        <v>1.7799781978366527</v>
      </c>
      <c r="G3" s="15">
        <f>Parameters_Results!H126</f>
        <v>1.754267428491471</v>
      </c>
      <c r="H3" s="15">
        <f>Parameters_Results!I126</f>
        <v>1.7290057385019784</v>
      </c>
      <c r="I3" s="15">
        <f>Parameters_Results!J126</f>
        <v>1.7041814639083861</v>
      </c>
      <c r="J3" s="15">
        <f>Parameters_Results!K126</f>
        <v>1.6797833412152658</v>
      </c>
      <c r="K3" s="15">
        <f>Parameters_Results!L126</f>
        <v>1.6558004903511458</v>
      </c>
      <c r="L3" s="15">
        <f>Parameters_Results!M126</f>
        <v>1.6322223984908741</v>
      </c>
      <c r="M3" s="15">
        <f>Parameters_Results!N126</f>
        <v>1.6090389046902267</v>
      </c>
    </row>
    <row r="4" spans="1:13">
      <c r="A4" s="365"/>
      <c r="B4" s="1">
        <v>0.1</v>
      </c>
      <c r="C4" s="15">
        <f>Parameters_Results!D127</f>
        <v>1.842089447229099</v>
      </c>
      <c r="D4" s="15">
        <f>Parameters_Results!E127</f>
        <v>1.8153520152062164</v>
      </c>
      <c r="E4" s="15">
        <f>Parameters_Results!F127</f>
        <v>1.7890936091604441</v>
      </c>
      <c r="F4" s="15">
        <f>Parameters_Results!G127</f>
        <v>1.7633014700922005</v>
      </c>
      <c r="G4" s="15">
        <f>Parameters_Results!H127</f>
        <v>1.7379632881339842</v>
      </c>
      <c r="H4" s="15">
        <f>Parameters_Results!I127</f>
        <v>1.7130671829602966</v>
      </c>
      <c r="I4" s="15">
        <f>Parameters_Results!J127</f>
        <v>1.6886016852140466</v>
      </c>
      <c r="J4" s="15">
        <f>Parameters_Results!K127</f>
        <v>1.6645557188884632</v>
      </c>
      <c r="K4" s="15">
        <f>Parameters_Results!L127</f>
        <v>1.6409185846076402</v>
      </c>
      <c r="L4" s="15">
        <f>Parameters_Results!M127</f>
        <v>1.617679943752677</v>
      </c>
      <c r="M4" s="15">
        <f>Parameters_Results!N127</f>
        <v>1.5948298033839694</v>
      </c>
    </row>
    <row r="5" spans="1:13">
      <c r="A5" s="365"/>
      <c r="B5" s="1">
        <v>0.2</v>
      </c>
      <c r="C5" s="15">
        <f>Parameters_Results!D128</f>
        <v>1.823696988191494</v>
      </c>
      <c r="D5" s="15">
        <f>Parameters_Results!E128</f>
        <v>1.7973628109354058</v>
      </c>
      <c r="E5" s="15">
        <f>Parameters_Results!F128</f>
        <v>1.7714998435064255</v>
      </c>
      <c r="F5" s="15">
        <f>Parameters_Results!G128</f>
        <v>1.7460955506850466</v>
      </c>
      <c r="G5" s="15">
        <f>Parameters_Results!H128</f>
        <v>1.7211378379630706</v>
      </c>
      <c r="H5" s="15">
        <f>Parameters_Results!I128</f>
        <v>1.696615032344287</v>
      </c>
      <c r="I5" s="15">
        <f>Parameters_Results!J128</f>
        <v>1.6725158641401641</v>
      </c>
      <c r="J5" s="15">
        <f>Parameters_Results!K128</f>
        <v>1.6488294497009188</v>
      </c>
      <c r="K5" s="15">
        <f>Parameters_Results!L128</f>
        <v>1.6255452750263644</v>
      </c>
      <c r="L5" s="15">
        <f>Parameters_Results!M128</f>
        <v>1.6026531802046731</v>
      </c>
      <c r="M5" s="15">
        <f>Parameters_Results!N128</f>
        <v>1.5801433446306923</v>
      </c>
    </row>
    <row r="6" spans="1:13">
      <c r="A6" s="365"/>
      <c r="B6" s="1">
        <v>0.3</v>
      </c>
      <c r="C6" s="15">
        <f>Parameters_Results!D129</f>
        <v>1.8046496452189074</v>
      </c>
      <c r="D6" s="15">
        <f>Parameters_Results!E129</f>
        <v>1.77872890574189</v>
      </c>
      <c r="E6" s="15">
        <f>Parameters_Results!F129</f>
        <v>1.7532713368312396</v>
      </c>
      <c r="F6" s="15">
        <f>Parameters_Results!G129</f>
        <v>1.7282646340183023</v>
      </c>
      <c r="G6" s="15">
        <f>Parameters_Results!H129</f>
        <v>1.7036969248452711</v>
      </c>
      <c r="H6" s="15">
        <f>Parameters_Results!I129</f>
        <v>1.6795567500702464</v>
      </c>
      <c r="I6" s="15">
        <f>Parameters_Results!J129</f>
        <v>1.6558330458450481</v>
      </c>
      <c r="J6" s="15">
        <f>Parameters_Results!K129</f>
        <v>1.6325151268075617</v>
      </c>
      <c r="K6" s="15">
        <f>Parameters_Results!L129</f>
        <v>1.6095926700343193</v>
      </c>
      <c r="L6" s="15">
        <f>Parameters_Results!M129</f>
        <v>1.5870556998026837</v>
      </c>
      <c r="M6" s="15">
        <f>Parameters_Results!N129</f>
        <v>1.5648945731153989</v>
      </c>
    </row>
    <row r="7" spans="1:13">
      <c r="A7" s="365"/>
      <c r="B7" s="1">
        <v>0.4</v>
      </c>
      <c r="C7" s="15">
        <f>Parameters_Results!D130</f>
        <v>1.7848176657360222</v>
      </c>
      <c r="D7" s="15">
        <f>Parameters_Results!E130</f>
        <v>1.7593228343237595</v>
      </c>
      <c r="E7" s="15">
        <f>Parameters_Results!F130</f>
        <v>1.734282859792931</v>
      </c>
      <c r="F7" s="15">
        <f>Parameters_Results!G130</f>
        <v>1.7096856770226794</v>
      </c>
      <c r="G7" s="15">
        <f>Parameters_Results!H130</f>
        <v>1.6855196438570137</v>
      </c>
      <c r="H7" s="15">
        <f>Parameters_Results!I130</f>
        <v>1.6617735227310846</v>
      </c>
      <c r="I7" s="15">
        <f>Parameters_Results!J130</f>
        <v>1.6384364632470032</v>
      </c>
      <c r="J7" s="15">
        <f>Parameters_Results!K130</f>
        <v>1.6154979856424254</v>
      </c>
      <c r="K7" s="15">
        <f>Parameters_Results!L130</f>
        <v>1.5929479650990348</v>
      </c>
      <c r="L7" s="15">
        <f>Parameters_Results!M130</f>
        <v>1.5707766168414861</v>
      </c>
      <c r="M7" s="15">
        <f>Parameters_Results!N130</f>
        <v>1.5489744819808142</v>
      </c>
    </row>
    <row r="8" spans="1:13">
      <c r="A8" s="365"/>
      <c r="B8" s="1">
        <v>0.5</v>
      </c>
      <c r="C8" s="15">
        <f>Parameters_Results!D131</f>
        <v>1.7640303746258619</v>
      </c>
      <c r="D8" s="15">
        <f>Parameters_Results!E131</f>
        <v>1.7389769525095047</v>
      </c>
      <c r="E8" s="15">
        <f>Parameters_Results!F131</f>
        <v>1.7143697309646531</v>
      </c>
      <c r="F8" s="15">
        <f>Parameters_Results!G131</f>
        <v>1.6901968949789328</v>
      </c>
      <c r="G8" s="15">
        <f>Parameters_Results!H131</f>
        <v>1.6664470430257154</v>
      </c>
      <c r="H8" s="15">
        <f>Parameters_Results!I131</f>
        <v>1.6431091691327349</v>
      </c>
      <c r="I8" s="15">
        <f>Parameters_Results!J131</f>
        <v>1.620172645875837</v>
      </c>
      <c r="J8" s="15">
        <f>Parameters_Results!K131</f>
        <v>1.5976272082426157</v>
      </c>
      <c r="K8" s="15">
        <f>Parameters_Results!L131</f>
        <v>1.5754629383145049</v>
      </c>
      <c r="L8" s="15">
        <f>Parameters_Results!M131</f>
        <v>1.5536702507192681</v>
      </c>
      <c r="M8" s="15">
        <f>Parameters_Results!N131</f>
        <v>1.5322398788090714</v>
      </c>
    </row>
    <row r="9" spans="1:13">
      <c r="A9" s="365"/>
      <c r="B9" s="1">
        <v>0.6</v>
      </c>
      <c r="C9" s="15">
        <f>Parameters_Results!D132</f>
        <v>1.7420566540984626</v>
      </c>
      <c r="D9" s="15">
        <f>Parameters_Results!E132</f>
        <v>1.7174642772043578</v>
      </c>
      <c r="E9" s="15">
        <f>Parameters_Results!F132</f>
        <v>1.6933090086779867</v>
      </c>
      <c r="F9" s="15">
        <f>Parameters_Results!G132</f>
        <v>1.6695792973370582</v>
      </c>
      <c r="G9" s="15">
        <f>Parameters_Results!H132</f>
        <v>1.6462639954529192</v>
      </c>
      <c r="H9" s="15">
        <f>Parameters_Results!I132</f>
        <v>1.6233523412885065</v>
      </c>
      <c r="I9" s="15">
        <f>Parameters_Results!J132</f>
        <v>1.6008339425354612</v>
      </c>
      <c r="J9" s="15">
        <f>Parameters_Results!K132</f>
        <v>1.5786987605968335</v>
      </c>
      <c r="K9" s="15">
        <f>Parameters_Results!L132</f>
        <v>1.5569370956654554</v>
      </c>
      <c r="L9" s="15">
        <f>Parameters_Results!M132</f>
        <v>1.5355395725513594</v>
      </c>
      <c r="M9" s="15">
        <f>Parameters_Results!N132</f>
        <v>1.5144971272147671</v>
      </c>
    </row>
    <row r="10" spans="1:13">
      <c r="A10" s="365"/>
      <c r="B10" s="1">
        <v>0.7</v>
      </c>
      <c r="C10" s="15">
        <f>Parameters_Results!D133</f>
        <v>1.7185717322840164</v>
      </c>
      <c r="D10" s="15">
        <f>Parameters_Results!E133</f>
        <v>1.6944658888704951</v>
      </c>
      <c r="E10" s="15">
        <f>Parameters_Results!F133</f>
        <v>1.6707874934683367</v>
      </c>
      <c r="F10" s="15">
        <f>Parameters_Results!G133</f>
        <v>1.6475252766458592</v>
      </c>
      <c r="G10" s="15">
        <f>Parameters_Results!H133</f>
        <v>1.6246683616701072</v>
      </c>
      <c r="H10" s="15">
        <f>Parameters_Results!I133</f>
        <v>1.602206247549421</v>
      </c>
      <c r="I10" s="15">
        <f>Parameters_Results!J133</f>
        <v>1.5801287929471952</v>
      </c>
      <c r="J10" s="15">
        <f>Parameters_Results!K133</f>
        <v>1.5584262009150276</v>
      </c>
      <c r="K10" s="15">
        <f>Parameters_Results!L133</f>
        <v>1.5370890043970071</v>
      </c>
      <c r="L10" s="15">
        <f>Parameters_Results!M133</f>
        <v>1.5161080524600343</v>
      </c>
      <c r="M10" s="15">
        <f>Parameters_Results!N133</f>
        <v>1.4954744972081564</v>
      </c>
    </row>
    <row r="11" spans="1:13">
      <c r="A11" s="365"/>
      <c r="B11" s="1">
        <v>0.8</v>
      </c>
      <c r="C11" s="15">
        <f>Parameters_Results!D134</f>
        <v>1.6930961050799731</v>
      </c>
      <c r="D11" s="15">
        <f>Parameters_Results!E134</f>
        <v>1.6695109836684561</v>
      </c>
      <c r="E11" s="15">
        <f>Parameters_Results!F134</f>
        <v>1.6463428849286206</v>
      </c>
      <c r="F11" s="15">
        <f>Parameters_Results!G134</f>
        <v>1.6235808453448997</v>
      </c>
      <c r="G11" s="15">
        <f>Parameters_Results!H134</f>
        <v>1.6012142823705691</v>
      </c>
      <c r="H11" s="15">
        <f>Parameters_Results!I134</f>
        <v>1.5792329780225125</v>
      </c>
      <c r="I11" s="15">
        <f>Parameters_Results!J134</f>
        <v>1.5576270633164642</v>
      </c>
      <c r="J11" s="15">
        <f>Parameters_Results!K134</f>
        <v>1.536387003492945</v>
      </c>
      <c r="K11" s="15">
        <f>Parameters_Results!L134</f>
        <v>1.5155035839873985</v>
      </c>
      <c r="L11" s="15">
        <f>Parameters_Results!M134</f>
        <v>1.4949678971011651</v>
      </c>
      <c r="M11" s="15">
        <f>Parameters_Results!N134</f>
        <v>1.4747713293328026</v>
      </c>
    </row>
    <row r="12" spans="1:13">
      <c r="A12" s="365"/>
      <c r="B12" s="1">
        <v>0.9</v>
      </c>
      <c r="C12" s="15">
        <f>Parameters_Results!D135</f>
        <v>1.6648700084911185</v>
      </c>
      <c r="D12" s="15">
        <f>Parameters_Results!E135</f>
        <v>1.6418536679074196</v>
      </c>
      <c r="E12" s="15">
        <f>Parameters_Results!F135</f>
        <v>1.6192428458161916</v>
      </c>
      <c r="F12" s="15">
        <f>Parameters_Results!G135</f>
        <v>1.5970269187275707</v>
      </c>
      <c r="G12" s="15">
        <f>Parameters_Results!H135</f>
        <v>1.5751956310150343</v>
      </c>
      <c r="H12" s="15">
        <f>Parameters_Results!I135</f>
        <v>1.5537390791293813</v>
      </c>
      <c r="I12" s="15">
        <f>Parameters_Results!J135</f>
        <v>1.5326476966187108</v>
      </c>
      <c r="J12" s="15">
        <f>Parameters_Results!K135</f>
        <v>1.5119122399067884</v>
      </c>
      <c r="K12" s="15">
        <f>Parameters_Results!L135</f>
        <v>1.4915237747853587</v>
      </c>
      <c r="L12" s="15">
        <f>Parameters_Results!M135</f>
        <v>1.4714736635789674</v>
      </c>
      <c r="M12" s="15">
        <f>Parameters_Results!N135</f>
        <v>1.4517535529435375</v>
      </c>
    </row>
    <row r="13" spans="1:13">
      <c r="A13" s="365"/>
      <c r="B13" s="1">
        <v>1</v>
      </c>
      <c r="C13" s="15">
        <f>Parameters_Results!D136</f>
        <v>1.6325439091550367</v>
      </c>
      <c r="D13" s="15">
        <f>Parameters_Results!E136</f>
        <v>1.6101691463249628</v>
      </c>
      <c r="E13" s="15">
        <f>Parameters_Results!F136</f>
        <v>1.588186759790615</v>
      </c>
      <c r="F13" s="15">
        <f>Parameters_Results!G136</f>
        <v>1.5665865178725056</v>
      </c>
      <c r="G13" s="15">
        <f>Parameters_Results!H136</f>
        <v>1.5453585415633397</v>
      </c>
      <c r="H13" s="15">
        <f>Parameters_Results!I136</f>
        <v>1.5244932894626777</v>
      </c>
      <c r="I13" s="15">
        <f>Parameters_Results!J136</f>
        <v>1.5039815434773049</v>
      </c>
      <c r="J13" s="15">
        <f>Parameters_Results!K136</f>
        <v>1.4838143952423128</v>
      </c>
      <c r="K13" s="15">
        <f>Parameters_Results!L136</f>
        <v>1.4639832332208629</v>
      </c>
      <c r="L13" s="15">
        <f>Parameters_Results!M136</f>
        <v>1.4444797304433659</v>
      </c>
      <c r="M13" s="15">
        <f>Parameters_Results!N136</f>
        <v>1.4252958328494267</v>
      </c>
    </row>
    <row r="16" spans="1:13">
      <c r="A16" s="13" t="s">
        <v>8</v>
      </c>
      <c r="C16" s="364" t="s">
        <v>31</v>
      </c>
      <c r="D16" s="364"/>
      <c r="E16" s="364"/>
      <c r="F16" s="364"/>
      <c r="G16" s="364"/>
      <c r="H16" s="364"/>
      <c r="I16" s="364"/>
      <c r="J16" s="364"/>
      <c r="K16" s="364"/>
      <c r="L16" s="364"/>
      <c r="M16" s="364"/>
    </row>
    <row r="17" spans="1:13">
      <c r="C17" s="1">
        <v>0</v>
      </c>
      <c r="D17" s="1">
        <v>0.1</v>
      </c>
      <c r="E17" s="1">
        <v>0.2</v>
      </c>
      <c r="F17" s="1">
        <v>0.3</v>
      </c>
      <c r="G17" s="1">
        <v>0.4</v>
      </c>
      <c r="H17" s="1">
        <v>0.5</v>
      </c>
      <c r="I17" s="1">
        <v>0.6</v>
      </c>
      <c r="J17" s="1">
        <v>0.7</v>
      </c>
      <c r="K17" s="1">
        <v>0.8</v>
      </c>
      <c r="L17" s="1">
        <v>0.9</v>
      </c>
      <c r="M17" s="1">
        <v>1</v>
      </c>
    </row>
    <row r="18" spans="1:13">
      <c r="A18" s="365" t="s">
        <v>30</v>
      </c>
      <c r="B18" s="1">
        <v>0</v>
      </c>
      <c r="C18" s="16">
        <f>Parameters_Results!D111</f>
        <v>72.432707696362087</v>
      </c>
      <c r="D18" s="16">
        <f>Parameters_Results!E111</f>
        <v>70.787915273033974</v>
      </c>
      <c r="E18" s="16">
        <f>Parameters_Results!F111</f>
        <v>69.143122849705847</v>
      </c>
      <c r="F18" s="16">
        <f>Parameters_Results!G111</f>
        <v>67.49833042637772</v>
      </c>
      <c r="G18" s="16">
        <f>Parameters_Results!H111</f>
        <v>65.853538003049565</v>
      </c>
      <c r="H18" s="16">
        <f>Parameters_Results!I111</f>
        <v>64.208745579721437</v>
      </c>
      <c r="I18" s="16">
        <f>Parameters_Results!J111</f>
        <v>62.563953156393296</v>
      </c>
      <c r="J18" s="16">
        <f>Parameters_Results!K111</f>
        <v>60.919160733065141</v>
      </c>
      <c r="K18" s="16">
        <f>Parameters_Results!L111</f>
        <v>59.274368309737028</v>
      </c>
      <c r="L18" s="16">
        <f>Parameters_Results!M111</f>
        <v>57.629575886408915</v>
      </c>
      <c r="M18" s="16">
        <f>Parameters_Results!N111</f>
        <v>55.984783463080788</v>
      </c>
    </row>
    <row r="19" spans="1:13">
      <c r="A19" s="365"/>
      <c r="B19" s="1">
        <v>0.1</v>
      </c>
      <c r="C19" s="16">
        <f>Parameters_Results!D112</f>
        <v>71.013149803317049</v>
      </c>
      <c r="D19" s="16">
        <f>Parameters_Results!E112</f>
        <v>69.385561840641557</v>
      </c>
      <c r="E19" s="16">
        <f>Parameters_Results!F112</f>
        <v>67.75797387796618</v>
      </c>
      <c r="F19" s="16">
        <f>Parameters_Results!G112</f>
        <v>66.130385915290859</v>
      </c>
      <c r="G19" s="16">
        <f>Parameters_Results!H112</f>
        <v>64.502797952615438</v>
      </c>
      <c r="H19" s="16">
        <f>Parameters_Results!I112</f>
        <v>62.875209989940089</v>
      </c>
      <c r="I19" s="16">
        <f>Parameters_Results!J112</f>
        <v>61.247622027264683</v>
      </c>
      <c r="J19" s="16">
        <f>Parameters_Results!K112</f>
        <v>59.620034064589191</v>
      </c>
      <c r="K19" s="16">
        <f>Parameters_Results!L112</f>
        <v>57.992446101913828</v>
      </c>
      <c r="L19" s="16">
        <f>Parameters_Results!M112</f>
        <v>56.364858139238436</v>
      </c>
      <c r="M19" s="16">
        <f>Parameters_Results!N112</f>
        <v>54.737270176563115</v>
      </c>
    </row>
    <row r="20" spans="1:13">
      <c r="A20" s="365"/>
      <c r="B20" s="1">
        <v>0.2</v>
      </c>
      <c r="C20" s="16">
        <f>Parameters_Results!D113</f>
        <v>69.550899133289789</v>
      </c>
      <c r="D20" s="16">
        <f>Parameters_Results!E113</f>
        <v>67.940641809210831</v>
      </c>
      <c r="E20" s="16">
        <f>Parameters_Results!F113</f>
        <v>66.330384485131844</v>
      </c>
      <c r="F20" s="16">
        <f>Parameters_Results!G113</f>
        <v>64.720127161052901</v>
      </c>
      <c r="G20" s="16">
        <f>Parameters_Results!H113</f>
        <v>63.109869836973942</v>
      </c>
      <c r="H20" s="16">
        <f>Parameters_Results!I113</f>
        <v>61.499612512895027</v>
      </c>
      <c r="I20" s="16">
        <f>Parameters_Results!J113</f>
        <v>59.889355188816126</v>
      </c>
      <c r="J20" s="16">
        <f>Parameters_Results!K113</f>
        <v>58.279097864737125</v>
      </c>
      <c r="K20" s="16">
        <f>Parameters_Results!L113</f>
        <v>56.668840540658209</v>
      </c>
      <c r="L20" s="16">
        <f>Parameters_Results!M113</f>
        <v>55.058583216579208</v>
      </c>
      <c r="M20" s="16">
        <f>Parameters_Results!N113</f>
        <v>53.448325892500279</v>
      </c>
    </row>
    <row r="21" spans="1:13">
      <c r="A21" s="365"/>
      <c r="B21" s="1">
        <v>0.3</v>
      </c>
      <c r="C21" s="16">
        <f>Parameters_Results!D114</f>
        <v>68.038394368702797</v>
      </c>
      <c r="D21" s="16">
        <f>Parameters_Results!E114</f>
        <v>66.445627193905267</v>
      </c>
      <c r="E21" s="16">
        <f>Parameters_Results!F114</f>
        <v>64.852860019107652</v>
      </c>
      <c r="F21" s="16">
        <f>Parameters_Results!G114</f>
        <v>63.260092844310066</v>
      </c>
      <c r="G21" s="16">
        <f>Parameters_Results!H114</f>
        <v>61.667325669512493</v>
      </c>
      <c r="H21" s="16">
        <f>Parameters_Results!I114</f>
        <v>60.074558494714964</v>
      </c>
      <c r="I21" s="16">
        <f>Parameters_Results!J114</f>
        <v>58.481791319917377</v>
      </c>
      <c r="J21" s="16">
        <f>Parameters_Results!K114</f>
        <v>56.889024145119791</v>
      </c>
      <c r="K21" s="16">
        <f>Parameters_Results!L114</f>
        <v>55.296256970322261</v>
      </c>
      <c r="L21" s="16">
        <f>Parameters_Results!M114</f>
        <v>53.703489795524618</v>
      </c>
      <c r="M21" s="16">
        <f>Parameters_Results!N114</f>
        <v>52.11072262072706</v>
      </c>
    </row>
    <row r="22" spans="1:13">
      <c r="A22" s="365"/>
      <c r="B22" s="1">
        <v>0.4</v>
      </c>
      <c r="C22" s="16">
        <f>Parameters_Results!D115</f>
        <v>66.465938372172829</v>
      </c>
      <c r="D22" s="16">
        <f>Parameters_Results!E115</f>
        <v>64.890863657151073</v>
      </c>
      <c r="E22" s="16">
        <f>Parameters_Results!F115</f>
        <v>63.315788942129288</v>
      </c>
      <c r="F22" s="16">
        <f>Parameters_Results!G115</f>
        <v>61.740714227107517</v>
      </c>
      <c r="G22" s="16">
        <f>Parameters_Results!H115</f>
        <v>60.165639512085747</v>
      </c>
      <c r="H22" s="16">
        <f>Parameters_Results!I115</f>
        <v>58.590564797063948</v>
      </c>
      <c r="I22" s="16">
        <f>Parameters_Results!J115</f>
        <v>57.015490082042305</v>
      </c>
      <c r="J22" s="16">
        <f>Parameters_Results!K115</f>
        <v>55.440415367020464</v>
      </c>
      <c r="K22" s="16">
        <f>Parameters_Results!L115</f>
        <v>53.865340651998736</v>
      </c>
      <c r="L22" s="16">
        <f>Parameters_Results!M115</f>
        <v>52.290265936976894</v>
      </c>
      <c r="M22" s="16">
        <f>Parameters_Results!N115</f>
        <v>50.71519122195518</v>
      </c>
    </row>
    <row r="23" spans="1:13">
      <c r="A23" s="365"/>
      <c r="B23" s="1">
        <v>0.5</v>
      </c>
      <c r="C23" s="16">
        <f>Parameters_Results!D116</f>
        <v>64.820792852404779</v>
      </c>
      <c r="D23" s="16">
        <f>Parameters_Results!E116</f>
        <v>63.263669242537048</v>
      </c>
      <c r="E23" s="16">
        <f>Parameters_Results!F116</f>
        <v>61.706545632669304</v>
      </c>
      <c r="F23" s="16">
        <f>Parameters_Results!G116</f>
        <v>60.149422022801559</v>
      </c>
      <c r="G23" s="16">
        <f>Parameters_Results!H116</f>
        <v>58.592298412933943</v>
      </c>
      <c r="H23" s="16">
        <f>Parameters_Results!I116</f>
        <v>57.035174803066212</v>
      </c>
      <c r="I23" s="16">
        <f>Parameters_Results!J116</f>
        <v>55.47805119319851</v>
      </c>
      <c r="J23" s="16">
        <f>Parameters_Results!K116</f>
        <v>53.920927583330794</v>
      </c>
      <c r="K23" s="16">
        <f>Parameters_Results!L116</f>
        <v>52.363803973463121</v>
      </c>
      <c r="L23" s="16">
        <f>Parameters_Results!M116</f>
        <v>50.806680363595504</v>
      </c>
      <c r="M23" s="16">
        <f>Parameters_Results!N116</f>
        <v>49.249556753727759</v>
      </c>
    </row>
    <row r="24" spans="1:13">
      <c r="A24" s="365"/>
      <c r="B24" s="1">
        <v>0.6</v>
      </c>
      <c r="C24" s="16">
        <f>Parameters_Results!D117</f>
        <v>63.085720885859629</v>
      </c>
      <c r="D24" s="16">
        <f>Parameters_Results!E117</f>
        <v>61.546883484973392</v>
      </c>
      <c r="E24" s="16">
        <f>Parameters_Results!F117</f>
        <v>60.008046084087113</v>
      </c>
      <c r="F24" s="16">
        <f>Parameters_Results!G117</f>
        <v>58.46920868320079</v>
      </c>
      <c r="G24" s="16">
        <f>Parameters_Results!H117</f>
        <v>56.930371282314525</v>
      </c>
      <c r="H24" s="16">
        <f>Parameters_Results!I117</f>
        <v>55.391533881428302</v>
      </c>
      <c r="I24" s="16">
        <f>Parameters_Results!J117</f>
        <v>53.85269648054205</v>
      </c>
      <c r="J24" s="16">
        <f>Parameters_Results!K117</f>
        <v>52.313859079655728</v>
      </c>
      <c r="K24" s="16">
        <f>Parameters_Results!L117</f>
        <v>50.775021678769448</v>
      </c>
      <c r="L24" s="16">
        <f>Parameters_Results!M117</f>
        <v>49.236184277883098</v>
      </c>
      <c r="M24" s="16">
        <f>Parameters_Results!N117</f>
        <v>47.697346876997003</v>
      </c>
    </row>
    <row r="25" spans="1:13">
      <c r="A25" s="365"/>
      <c r="B25" s="1">
        <v>0.7</v>
      </c>
      <c r="C25" s="16">
        <f>Parameters_Results!D118</f>
        <v>61.236498978283066</v>
      </c>
      <c r="D25" s="16">
        <f>Parameters_Results!E118</f>
        <v>59.716390781032729</v>
      </c>
      <c r="E25" s="16">
        <f>Parameters_Results!F118</f>
        <v>58.196282583782249</v>
      </c>
      <c r="F25" s="16">
        <f>Parameters_Results!G118</f>
        <v>56.676174386531798</v>
      </c>
      <c r="G25" s="16">
        <f>Parameters_Results!H118</f>
        <v>55.156066189281432</v>
      </c>
      <c r="H25" s="16">
        <f>Parameters_Results!I118</f>
        <v>53.635957992031024</v>
      </c>
      <c r="I25" s="16">
        <f>Parameters_Results!J118</f>
        <v>52.115849794780658</v>
      </c>
      <c r="J25" s="16">
        <f>Parameters_Results!K118</f>
        <v>50.59574159753015</v>
      </c>
      <c r="K25" s="16">
        <f>Parameters_Results!L118</f>
        <v>49.075633400279827</v>
      </c>
      <c r="L25" s="16">
        <f>Parameters_Results!M118</f>
        <v>47.555525203029376</v>
      </c>
      <c r="M25" s="16">
        <f>Parameters_Results!N118</f>
        <v>46.035417005779081</v>
      </c>
    </row>
    <row r="26" spans="1:13">
      <c r="A26" s="365"/>
      <c r="B26" s="1">
        <v>0.8</v>
      </c>
      <c r="C26" s="16">
        <f>Parameters_Results!D119</f>
        <v>59.237325784197239</v>
      </c>
      <c r="D26" s="16">
        <f>Parameters_Results!E119</f>
        <v>57.73655004911312</v>
      </c>
      <c r="E26" s="16">
        <f>Parameters_Results!F119</f>
        <v>56.235774314028902</v>
      </c>
      <c r="F26" s="16">
        <f>Parameters_Results!G119</f>
        <v>54.734998578944754</v>
      </c>
      <c r="G26" s="16">
        <f>Parameters_Results!H119</f>
        <v>53.234222843860579</v>
      </c>
      <c r="H26" s="16">
        <f>Parameters_Results!I119</f>
        <v>51.733447108776446</v>
      </c>
      <c r="I26" s="16">
        <f>Parameters_Results!J119</f>
        <v>50.232671373692241</v>
      </c>
      <c r="J26" s="16">
        <f>Parameters_Results!K119</f>
        <v>48.731895638608052</v>
      </c>
      <c r="K26" s="16">
        <f>Parameters_Results!L119</f>
        <v>47.23111990352389</v>
      </c>
      <c r="L26" s="16">
        <f>Parameters_Results!M119</f>
        <v>45.730344168439629</v>
      </c>
      <c r="M26" s="16">
        <f>Parameters_Results!N119</f>
        <v>44.229568433355496</v>
      </c>
    </row>
    <row r="27" spans="1:13">
      <c r="A27" s="365"/>
      <c r="B27" s="1">
        <v>0.9</v>
      </c>
      <c r="C27" s="16">
        <f>Parameters_Results!D120</f>
        <v>57.031354865847717</v>
      </c>
      <c r="D27" s="16">
        <f>Parameters_Results!E120</f>
        <v>55.550770619087928</v>
      </c>
      <c r="E27" s="16">
        <f>Parameters_Results!F120</f>
        <v>54.070186372328266</v>
      </c>
      <c r="F27" s="16">
        <f>Parameters_Results!G120</f>
        <v>52.589602125568447</v>
      </c>
      <c r="G27" s="16">
        <f>Parameters_Results!H120</f>
        <v>51.1090178788087</v>
      </c>
      <c r="H27" s="16">
        <f>Parameters_Results!I120</f>
        <v>49.628433632048953</v>
      </c>
      <c r="I27" s="16">
        <f>Parameters_Results!J120</f>
        <v>48.147849385289078</v>
      </c>
      <c r="J27" s="16">
        <f>Parameters_Results!K120</f>
        <v>46.667265138529345</v>
      </c>
      <c r="K27" s="16">
        <f>Parameters_Results!L120</f>
        <v>45.186680891769626</v>
      </c>
      <c r="L27" s="16">
        <f>Parameters_Results!M120</f>
        <v>43.706096645009822</v>
      </c>
      <c r="M27" s="16">
        <f>Parameters_Results!N120</f>
        <v>42.225512398250018</v>
      </c>
    </row>
    <row r="28" spans="1:13">
      <c r="A28" s="365"/>
      <c r="B28" s="1">
        <v>1</v>
      </c>
      <c r="C28" s="16">
        <f>Parameters_Results!D121</f>
        <v>54.517259015491177</v>
      </c>
      <c r="D28" s="16">
        <f>Parameters_Results!E121</f>
        <v>53.058182612296051</v>
      </c>
      <c r="E28" s="16">
        <f>Parameters_Results!F121</f>
        <v>51.599106209100952</v>
      </c>
      <c r="F28" s="16">
        <f>Parameters_Results!G121</f>
        <v>50.140029805905968</v>
      </c>
      <c r="G28" s="16">
        <f>Parameters_Results!H121</f>
        <v>48.68095340271087</v>
      </c>
      <c r="H28" s="16">
        <f>Parameters_Results!I121</f>
        <v>47.221876999515828</v>
      </c>
      <c r="I28" s="16">
        <f>Parameters_Results!J121</f>
        <v>45.762800596320787</v>
      </c>
      <c r="J28" s="16">
        <f>Parameters_Results!K121</f>
        <v>44.303724193125632</v>
      </c>
      <c r="K28" s="16">
        <f>Parameters_Results!L121</f>
        <v>42.844647789930576</v>
      </c>
      <c r="L28" s="16">
        <f>Parameters_Results!M121</f>
        <v>41.38557138673562</v>
      </c>
      <c r="M28" s="16">
        <f>Parameters_Results!N121</f>
        <v>39.926494983540465</v>
      </c>
    </row>
  </sheetData>
  <mergeCells count="4">
    <mergeCell ref="C1:M1"/>
    <mergeCell ref="C16:M16"/>
    <mergeCell ref="A3:A13"/>
    <mergeCell ref="A18:A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61207-015D-4536-B42F-16C3ACF034B3}">
  <dimension ref="B2:H23"/>
  <sheetViews>
    <sheetView zoomScale="80" zoomScaleNormal="80" workbookViewId="0">
      <selection activeCell="B2" sqref="B2"/>
    </sheetView>
  </sheetViews>
  <sheetFormatPr defaultColWidth="8.81640625" defaultRowHeight="14.5"/>
  <cols>
    <col min="2" max="2" width="22.1796875" customWidth="1"/>
    <col min="4" max="4" width="22.26953125" customWidth="1"/>
    <col min="5" max="5" width="17.453125" customWidth="1"/>
    <col min="6" max="6" width="18" customWidth="1"/>
  </cols>
  <sheetData>
    <row r="2" spans="2:8" ht="23.5" customHeight="1">
      <c r="B2" s="296" t="s">
        <v>236</v>
      </c>
    </row>
    <row r="3" spans="2:8" ht="23.5" customHeight="1">
      <c r="B3" s="87"/>
    </row>
    <row r="4" spans="2:8">
      <c r="B4" s="13" t="s">
        <v>237</v>
      </c>
    </row>
    <row r="5" spans="2:8" ht="58">
      <c r="B5" s="301" t="s">
        <v>238</v>
      </c>
    </row>
    <row r="6" spans="2:8" ht="43.5">
      <c r="B6" s="302" t="s">
        <v>239</v>
      </c>
      <c r="D6" s="303"/>
      <c r="F6" s="303"/>
      <c r="H6" t="s">
        <v>124</v>
      </c>
    </row>
    <row r="7" spans="2:8" ht="43" customHeight="1">
      <c r="B7" s="304" t="s">
        <v>240</v>
      </c>
    </row>
    <row r="8" spans="2:8" ht="31" customHeight="1">
      <c r="B8" s="305" t="s">
        <v>241</v>
      </c>
    </row>
    <row r="9" spans="2:8">
      <c r="B9" s="38"/>
      <c r="D9" s="303"/>
    </row>
    <row r="12" spans="2:8">
      <c r="D12" s="303"/>
      <c r="F12" s="306"/>
    </row>
    <row r="23" spans="5:5">
      <c r="E23" s="306"/>
    </row>
  </sheetData>
  <pageMargins left="0.7" right="0.7" top="0.75" bottom="0.75" header="0.3" footer="0.3"/>
  <pageSetup orientation="portrait" horizontalDpi="4294967294"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zoomScale="80" zoomScaleNormal="80" zoomScalePageLayoutView="80" workbookViewId="0">
      <selection activeCell="F25" sqref="F25"/>
    </sheetView>
  </sheetViews>
  <sheetFormatPr defaultColWidth="8.81640625" defaultRowHeight="14.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topLeftCell="E1" workbookViewId="0">
      <selection activeCell="X29" sqref="X29"/>
    </sheetView>
  </sheetViews>
  <sheetFormatPr defaultColWidth="8.81640625" defaultRowHeight="14.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2:V196"/>
  <sheetViews>
    <sheetView zoomScaleNormal="100" workbookViewId="0">
      <selection activeCell="B2" sqref="B2"/>
    </sheetView>
  </sheetViews>
  <sheetFormatPr defaultColWidth="8.81640625" defaultRowHeight="14.5"/>
  <cols>
    <col min="1" max="1" width="3.1796875" style="12" customWidth="1"/>
    <col min="2" max="2" width="65.453125" customWidth="1"/>
    <col min="3" max="3" width="32" customWidth="1"/>
    <col min="4" max="4" width="14.81640625" customWidth="1"/>
    <col min="5" max="5" width="13.54296875" customWidth="1"/>
    <col min="6" max="6" width="14.81640625" customWidth="1"/>
    <col min="7" max="8" width="13" bestFit="1" customWidth="1"/>
    <col min="9" max="9" width="12.453125" bestFit="1" customWidth="1"/>
    <col min="10" max="10" width="11.453125" bestFit="1" customWidth="1"/>
    <col min="11" max="11" width="12.453125" bestFit="1" customWidth="1"/>
    <col min="12" max="14" width="15.453125" bestFit="1" customWidth="1"/>
  </cols>
  <sheetData>
    <row r="2" spans="1:9" ht="23.5">
      <c r="B2" s="87" t="s">
        <v>84</v>
      </c>
    </row>
    <row r="3" spans="1:9" ht="43.5">
      <c r="B3" s="80" t="s">
        <v>85</v>
      </c>
    </row>
    <row r="4" spans="1:9">
      <c r="B4" s="62"/>
    </row>
    <row r="5" spans="1:9">
      <c r="B5" s="122"/>
    </row>
    <row r="6" spans="1:9" ht="166.5" customHeight="1">
      <c r="B6" s="310" t="s">
        <v>116</v>
      </c>
      <c r="C6" s="310"/>
      <c r="D6" s="310"/>
      <c r="E6" s="310"/>
      <c r="F6" s="310"/>
    </row>
    <row r="7" spans="1:9" s="12" customFormat="1">
      <c r="B7" s="81"/>
    </row>
    <row r="8" spans="1:9" s="12" customFormat="1" ht="15" thickBot="1">
      <c r="B8" s="40"/>
    </row>
    <row r="9" spans="1:9" s="12" customFormat="1">
      <c r="B9" s="120" t="s">
        <v>96</v>
      </c>
      <c r="C9" s="78"/>
      <c r="D9" s="20"/>
    </row>
    <row r="10" spans="1:9">
      <c r="B10" s="21" t="s">
        <v>2</v>
      </c>
      <c r="C10" s="22"/>
      <c r="D10" s="23">
        <v>2020</v>
      </c>
    </row>
    <row r="11" spans="1:9">
      <c r="B11" s="21" t="s">
        <v>5</v>
      </c>
      <c r="C11" s="22"/>
      <c r="D11" s="23">
        <v>2060</v>
      </c>
      <c r="F11" s="43"/>
      <c r="G11" s="43"/>
      <c r="H11" s="43"/>
    </row>
    <row r="12" spans="1:9">
      <c r="B12" s="21" t="s">
        <v>6</v>
      </c>
      <c r="C12" s="22"/>
      <c r="D12" s="48">
        <v>0.06</v>
      </c>
      <c r="F12" s="43"/>
      <c r="G12" s="55"/>
      <c r="H12" s="55"/>
      <c r="I12" s="22"/>
    </row>
    <row r="13" spans="1:9">
      <c r="B13" s="21"/>
      <c r="C13" s="22"/>
      <c r="D13" s="89"/>
      <c r="F13" s="43"/>
      <c r="G13" s="55"/>
      <c r="H13" s="55"/>
      <c r="I13" s="22"/>
    </row>
    <row r="14" spans="1:9" s="13" customFormat="1">
      <c r="A14" s="40"/>
      <c r="B14" s="134" t="s">
        <v>86</v>
      </c>
      <c r="C14" s="135"/>
      <c r="D14" s="136"/>
      <c r="F14" s="55"/>
      <c r="G14" s="55"/>
      <c r="H14" s="55"/>
    </row>
    <row r="15" spans="1:9">
      <c r="B15" s="21" t="s">
        <v>88</v>
      </c>
      <c r="C15" s="22"/>
      <c r="D15" s="125">
        <v>0</v>
      </c>
      <c r="F15" s="55"/>
      <c r="G15" s="55"/>
      <c r="H15" s="55"/>
    </row>
    <row r="16" spans="1:9">
      <c r="B16" s="147" t="s">
        <v>40</v>
      </c>
      <c r="C16" s="74"/>
      <c r="D16" s="148">
        <f>D15</f>
        <v>0</v>
      </c>
      <c r="F16" s="55"/>
      <c r="G16" s="55"/>
      <c r="H16" s="55"/>
    </row>
    <row r="17" spans="2:8">
      <c r="B17" s="147" t="s">
        <v>41</v>
      </c>
      <c r="C17" s="74"/>
      <c r="D17" s="148">
        <f>D15</f>
        <v>0</v>
      </c>
      <c r="F17" s="55"/>
      <c r="G17" s="55"/>
      <c r="H17" s="43"/>
    </row>
    <row r="18" spans="2:8">
      <c r="B18" s="147" t="s">
        <v>42</v>
      </c>
      <c r="C18" s="74"/>
      <c r="D18" s="148">
        <f>D15</f>
        <v>0</v>
      </c>
      <c r="F18" s="55"/>
      <c r="G18" s="55"/>
      <c r="H18" s="43"/>
    </row>
    <row r="19" spans="2:8">
      <c r="B19" s="147" t="s">
        <v>52</v>
      </c>
      <c r="C19" s="74"/>
      <c r="D19" s="148">
        <f>D15</f>
        <v>0</v>
      </c>
      <c r="F19" s="17"/>
      <c r="G19" s="17"/>
    </row>
    <row r="20" spans="2:8">
      <c r="B20" s="147" t="s">
        <v>53</v>
      </c>
      <c r="C20" s="74"/>
      <c r="D20" s="148">
        <f>D15</f>
        <v>0</v>
      </c>
      <c r="F20" s="17"/>
      <c r="G20" s="17"/>
    </row>
    <row r="21" spans="2:8">
      <c r="B21" s="21"/>
      <c r="C21" s="22"/>
      <c r="D21" s="79"/>
      <c r="F21" s="17"/>
      <c r="G21" s="17"/>
    </row>
    <row r="22" spans="2:8" ht="15" customHeight="1">
      <c r="B22" s="134" t="s">
        <v>87</v>
      </c>
      <c r="C22" s="45"/>
      <c r="D22" s="137"/>
      <c r="F22" s="17"/>
      <c r="G22" s="17"/>
    </row>
    <row r="23" spans="2:8" ht="15" thickBot="1">
      <c r="B23" s="33" t="s">
        <v>89</v>
      </c>
      <c r="C23" s="34"/>
      <c r="D23" s="126">
        <v>1</v>
      </c>
    </row>
    <row r="24" spans="2:8" s="12" customFormat="1">
      <c r="D24" s="18"/>
    </row>
    <row r="25" spans="2:8" s="12" customFormat="1" ht="15" thickBot="1">
      <c r="B25" s="40"/>
      <c r="D25" s="18"/>
    </row>
    <row r="26" spans="2:8" s="12" customFormat="1">
      <c r="B26" s="121" t="s">
        <v>101</v>
      </c>
      <c r="C26" s="78"/>
      <c r="D26" s="97"/>
    </row>
    <row r="27" spans="2:8" s="12" customFormat="1">
      <c r="B27" s="99"/>
      <c r="C27" s="43"/>
      <c r="D27" s="79"/>
    </row>
    <row r="28" spans="2:8" s="12" customFormat="1">
      <c r="B28" s="99"/>
      <c r="C28" s="130" t="s">
        <v>36</v>
      </c>
      <c r="D28" s="131" t="s">
        <v>37</v>
      </c>
    </row>
    <row r="29" spans="2:8" s="12" customFormat="1">
      <c r="B29" s="98" t="s">
        <v>97</v>
      </c>
      <c r="C29" s="132">
        <f>'Expected flows'!$C$45</f>
        <v>50.43911057814897</v>
      </c>
      <c r="D29" s="133">
        <f>'Expected flows'!$C$46</f>
        <v>1.5491131447480644</v>
      </c>
    </row>
    <row r="30" spans="2:8" s="12" customFormat="1" ht="15" thickBot="1">
      <c r="B30" s="127" t="s">
        <v>100</v>
      </c>
      <c r="C30" s="128">
        <f>'Expected flows'!$C$127</f>
        <v>55.984783463080788</v>
      </c>
      <c r="D30" s="129">
        <f>'Expected flows'!$C$128</f>
        <v>1.6090389046902267</v>
      </c>
    </row>
    <row r="31" spans="2:8" s="12" customFormat="1">
      <c r="B31" s="40"/>
      <c r="D31" s="18"/>
    </row>
    <row r="32" spans="2:8" s="12" customFormat="1" ht="15" thickBot="1">
      <c r="B32" s="40"/>
      <c r="D32" s="18"/>
    </row>
    <row r="33" spans="2:22" s="12" customFormat="1">
      <c r="B33" s="121" t="s">
        <v>102</v>
      </c>
      <c r="C33" s="78"/>
      <c r="D33" s="82"/>
      <c r="E33" s="78"/>
      <c r="F33" s="78"/>
      <c r="G33" s="78"/>
      <c r="H33" s="78"/>
      <c r="I33" s="78"/>
      <c r="J33" s="78"/>
      <c r="K33" s="78"/>
      <c r="L33" s="78"/>
      <c r="M33" s="78"/>
      <c r="N33" s="78"/>
      <c r="O33" s="78"/>
      <c r="P33" s="78"/>
      <c r="Q33" s="78"/>
      <c r="R33" s="78"/>
      <c r="S33" s="78"/>
      <c r="T33" s="78"/>
      <c r="U33" s="78"/>
      <c r="V33" s="20"/>
    </row>
    <row r="34" spans="2:22" s="12" customFormat="1">
      <c r="B34" s="83"/>
      <c r="C34" s="43"/>
      <c r="D34" s="44"/>
      <c r="E34" s="43"/>
      <c r="F34" s="43"/>
      <c r="G34" s="43"/>
      <c r="H34" s="43"/>
      <c r="I34" s="43"/>
      <c r="J34" s="43"/>
      <c r="K34" s="43"/>
      <c r="L34" s="43"/>
      <c r="M34" s="43"/>
      <c r="N34" s="43"/>
      <c r="O34" s="43"/>
      <c r="P34" s="43"/>
      <c r="Q34" s="43"/>
      <c r="R34" s="43"/>
      <c r="S34" s="43"/>
      <c r="T34" s="43"/>
      <c r="U34" s="43"/>
      <c r="V34" s="23"/>
    </row>
    <row r="35" spans="2:22" s="12" customFormat="1">
      <c r="B35" s="83"/>
      <c r="C35" s="43"/>
      <c r="D35" s="44"/>
      <c r="E35" s="43"/>
      <c r="F35" s="43"/>
      <c r="G35" s="43"/>
      <c r="H35" s="43"/>
      <c r="I35" s="43"/>
      <c r="J35" s="43"/>
      <c r="K35" s="43"/>
      <c r="L35" s="43"/>
      <c r="M35" s="43"/>
      <c r="N35" s="43"/>
      <c r="O35" s="43"/>
      <c r="P35" s="43"/>
      <c r="Q35" s="43"/>
      <c r="R35" s="43"/>
      <c r="S35" s="43"/>
      <c r="T35" s="43"/>
      <c r="U35" s="43"/>
      <c r="V35" s="23"/>
    </row>
    <row r="36" spans="2:22" s="12" customFormat="1">
      <c r="B36" s="83"/>
      <c r="C36" s="43"/>
      <c r="D36" s="44"/>
      <c r="E36" s="43"/>
      <c r="F36" s="43"/>
      <c r="G36" s="43"/>
      <c r="H36" s="43"/>
      <c r="I36" s="43"/>
      <c r="J36" s="43"/>
      <c r="K36" s="43"/>
      <c r="L36" s="43"/>
      <c r="M36" s="43"/>
      <c r="N36" s="43"/>
      <c r="O36" s="43"/>
      <c r="P36" s="43"/>
      <c r="Q36" s="43"/>
      <c r="R36" s="43"/>
      <c r="S36" s="43"/>
      <c r="T36" s="43"/>
      <c r="U36" s="43"/>
      <c r="V36" s="23"/>
    </row>
    <row r="37" spans="2:22" s="12" customFormat="1">
      <c r="B37" s="83"/>
      <c r="C37" s="43"/>
      <c r="D37" s="44"/>
      <c r="E37" s="43"/>
      <c r="F37" s="43"/>
      <c r="G37" s="43"/>
      <c r="H37" s="43"/>
      <c r="I37" s="43"/>
      <c r="J37" s="43"/>
      <c r="K37" s="43"/>
      <c r="L37" s="43"/>
      <c r="M37" s="43"/>
      <c r="N37" s="43"/>
      <c r="O37" s="43"/>
      <c r="P37" s="43"/>
      <c r="Q37" s="43"/>
      <c r="R37" s="43"/>
      <c r="S37" s="43"/>
      <c r="T37" s="43"/>
      <c r="U37" s="43"/>
      <c r="V37" s="23"/>
    </row>
    <row r="38" spans="2:22" s="12" customFormat="1">
      <c r="B38" s="83"/>
      <c r="C38" s="43"/>
      <c r="D38" s="44"/>
      <c r="E38" s="43"/>
      <c r="F38" s="43"/>
      <c r="G38" s="43"/>
      <c r="H38" s="43"/>
      <c r="I38" s="43"/>
      <c r="J38" s="43"/>
      <c r="K38" s="43"/>
      <c r="L38" s="43"/>
      <c r="M38" s="43"/>
      <c r="N38" s="43"/>
      <c r="O38" s="43"/>
      <c r="P38" s="43"/>
      <c r="Q38" s="43"/>
      <c r="R38" s="43"/>
      <c r="S38" s="43"/>
      <c r="T38" s="43"/>
      <c r="U38" s="43"/>
      <c r="V38" s="23"/>
    </row>
    <row r="39" spans="2:22" s="12" customFormat="1">
      <c r="B39" s="83"/>
      <c r="C39" s="43"/>
      <c r="D39" s="44"/>
      <c r="E39" s="43"/>
      <c r="F39" s="43"/>
      <c r="G39" s="43"/>
      <c r="H39" s="43"/>
      <c r="I39" s="43"/>
      <c r="J39" s="43"/>
      <c r="K39" s="43"/>
      <c r="L39" s="43"/>
      <c r="M39" s="43"/>
      <c r="N39" s="43"/>
      <c r="O39" s="43"/>
      <c r="P39" s="43"/>
      <c r="Q39" s="43"/>
      <c r="R39" s="43"/>
      <c r="S39" s="43"/>
      <c r="T39" s="43"/>
      <c r="U39" s="43"/>
      <c r="V39" s="23"/>
    </row>
    <row r="40" spans="2:22" s="12" customFormat="1">
      <c r="B40" s="83"/>
      <c r="C40" s="43"/>
      <c r="D40" s="44"/>
      <c r="E40" s="43"/>
      <c r="F40" s="43"/>
      <c r="G40" s="43"/>
      <c r="H40" s="43"/>
      <c r="I40" s="43"/>
      <c r="J40" s="43"/>
      <c r="K40" s="43"/>
      <c r="L40" s="43"/>
      <c r="M40" s="43"/>
      <c r="N40" s="43"/>
      <c r="O40" s="43"/>
      <c r="P40" s="43"/>
      <c r="Q40" s="43"/>
      <c r="R40" s="43"/>
      <c r="S40" s="43"/>
      <c r="T40" s="43"/>
      <c r="U40" s="43"/>
      <c r="V40" s="23"/>
    </row>
    <row r="41" spans="2:22" s="12" customFormat="1">
      <c r="B41" s="83"/>
      <c r="C41" s="43"/>
      <c r="D41" s="44"/>
      <c r="E41" s="43"/>
      <c r="F41" s="43"/>
      <c r="G41" s="43"/>
      <c r="H41" s="43"/>
      <c r="I41" s="43"/>
      <c r="J41" s="43"/>
      <c r="K41" s="43"/>
      <c r="L41" s="43"/>
      <c r="M41" s="43"/>
      <c r="N41" s="43"/>
      <c r="O41" s="43"/>
      <c r="P41" s="43"/>
      <c r="Q41" s="43"/>
      <c r="R41" s="43"/>
      <c r="S41" s="43"/>
      <c r="T41" s="43"/>
      <c r="U41" s="43"/>
      <c r="V41" s="23"/>
    </row>
    <row r="42" spans="2:22" s="12" customFormat="1">
      <c r="B42" s="83"/>
      <c r="C42" s="43"/>
      <c r="D42" s="44"/>
      <c r="E42" s="43"/>
      <c r="F42" s="43"/>
      <c r="G42" s="43"/>
      <c r="H42" s="43"/>
      <c r="I42" s="43"/>
      <c r="J42" s="43"/>
      <c r="K42" s="43"/>
      <c r="L42" s="43"/>
      <c r="M42" s="43"/>
      <c r="N42" s="43"/>
      <c r="O42" s="43"/>
      <c r="P42" s="43"/>
      <c r="Q42" s="43"/>
      <c r="R42" s="43"/>
      <c r="S42" s="43"/>
      <c r="T42" s="43"/>
      <c r="U42" s="43"/>
      <c r="V42" s="23"/>
    </row>
    <row r="43" spans="2:22" s="12" customFormat="1">
      <c r="B43" s="83"/>
      <c r="C43" s="43"/>
      <c r="D43" s="44"/>
      <c r="E43" s="43"/>
      <c r="F43" s="43"/>
      <c r="G43" s="43"/>
      <c r="H43" s="43"/>
      <c r="I43" s="43"/>
      <c r="J43" s="43"/>
      <c r="K43" s="43"/>
      <c r="L43" s="43"/>
      <c r="M43" s="43"/>
      <c r="N43" s="43"/>
      <c r="O43" s="43"/>
      <c r="P43" s="43"/>
      <c r="Q43" s="43"/>
      <c r="R43" s="43"/>
      <c r="S43" s="43"/>
      <c r="T43" s="43"/>
      <c r="U43" s="43"/>
      <c r="V43" s="23"/>
    </row>
    <row r="44" spans="2:22" s="12" customFormat="1">
      <c r="B44" s="83"/>
      <c r="C44" s="43"/>
      <c r="D44" s="44"/>
      <c r="E44" s="43"/>
      <c r="F44" s="43"/>
      <c r="G44" s="43"/>
      <c r="H44" s="43"/>
      <c r="I44" s="43"/>
      <c r="J44" s="43"/>
      <c r="K44" s="43"/>
      <c r="L44" s="43"/>
      <c r="M44" s="43"/>
      <c r="N44" s="43"/>
      <c r="O44" s="43"/>
      <c r="P44" s="43"/>
      <c r="Q44" s="43"/>
      <c r="R44" s="43"/>
      <c r="S44" s="43"/>
      <c r="T44" s="43"/>
      <c r="U44" s="43"/>
      <c r="V44" s="23"/>
    </row>
    <row r="45" spans="2:22" s="12" customFormat="1">
      <c r="B45" s="83"/>
      <c r="C45" s="43"/>
      <c r="D45" s="44"/>
      <c r="E45" s="43"/>
      <c r="F45" s="43"/>
      <c r="G45" s="43"/>
      <c r="H45" s="43"/>
      <c r="I45" s="43"/>
      <c r="J45" s="43"/>
      <c r="K45" s="43"/>
      <c r="L45" s="43"/>
      <c r="M45" s="43"/>
      <c r="N45" s="43"/>
      <c r="O45" s="43"/>
      <c r="P45" s="43"/>
      <c r="Q45" s="43"/>
      <c r="R45" s="43"/>
      <c r="S45" s="43"/>
      <c r="T45" s="43"/>
      <c r="U45" s="43"/>
      <c r="V45" s="23"/>
    </row>
    <row r="46" spans="2:22" s="12" customFormat="1">
      <c r="B46" s="83"/>
      <c r="C46" s="43"/>
      <c r="D46" s="44"/>
      <c r="E46" s="43"/>
      <c r="F46" s="43"/>
      <c r="G46" s="43"/>
      <c r="H46" s="43"/>
      <c r="I46" s="43"/>
      <c r="J46" s="43"/>
      <c r="K46" s="43"/>
      <c r="L46" s="43"/>
      <c r="M46" s="43"/>
      <c r="N46" s="43"/>
      <c r="O46" s="43"/>
      <c r="P46" s="43"/>
      <c r="Q46" s="43"/>
      <c r="R46" s="43"/>
      <c r="S46" s="43"/>
      <c r="T46" s="43"/>
      <c r="U46" s="43"/>
      <c r="V46" s="23"/>
    </row>
    <row r="47" spans="2:22" s="12" customFormat="1">
      <c r="B47" s="83"/>
      <c r="C47" s="43"/>
      <c r="D47" s="44"/>
      <c r="E47" s="43"/>
      <c r="F47" s="43"/>
      <c r="G47" s="43"/>
      <c r="H47" s="43"/>
      <c r="I47" s="43"/>
      <c r="J47" s="43"/>
      <c r="K47" s="43"/>
      <c r="L47" s="43"/>
      <c r="M47" s="43"/>
      <c r="N47" s="43"/>
      <c r="O47" s="43"/>
      <c r="P47" s="43"/>
      <c r="Q47" s="43"/>
      <c r="R47" s="43"/>
      <c r="S47" s="43"/>
      <c r="T47" s="43"/>
      <c r="U47" s="43"/>
      <c r="V47" s="23"/>
    </row>
    <row r="48" spans="2:22" s="12" customFormat="1">
      <c r="B48" s="83"/>
      <c r="C48" s="43"/>
      <c r="D48" s="44"/>
      <c r="E48" s="43"/>
      <c r="F48" s="43"/>
      <c r="G48" s="43"/>
      <c r="H48" s="43"/>
      <c r="I48" s="43"/>
      <c r="J48" s="43"/>
      <c r="K48" s="43"/>
      <c r="L48" s="43"/>
      <c r="M48" s="43"/>
      <c r="N48" s="43"/>
      <c r="O48" s="43"/>
      <c r="P48" s="43"/>
      <c r="Q48" s="43"/>
      <c r="R48" s="43"/>
      <c r="S48" s="43"/>
      <c r="T48" s="43"/>
      <c r="U48" s="43"/>
      <c r="V48" s="23"/>
    </row>
    <row r="49" spans="2:22" s="12" customFormat="1">
      <c r="B49" s="83"/>
      <c r="C49" s="43"/>
      <c r="D49" s="44"/>
      <c r="E49" s="43"/>
      <c r="F49" s="43"/>
      <c r="G49" s="43"/>
      <c r="H49" s="43"/>
      <c r="I49" s="43"/>
      <c r="J49" s="43"/>
      <c r="K49" s="43"/>
      <c r="L49" s="43"/>
      <c r="M49" s="43"/>
      <c r="N49" s="43"/>
      <c r="O49" s="43"/>
      <c r="P49" s="43"/>
      <c r="Q49" s="43"/>
      <c r="R49" s="43"/>
      <c r="S49" s="43"/>
      <c r="T49" s="43"/>
      <c r="U49" s="43"/>
      <c r="V49" s="23"/>
    </row>
    <row r="50" spans="2:22" s="12" customFormat="1">
      <c r="B50" s="83"/>
      <c r="C50" s="43"/>
      <c r="D50" s="44"/>
      <c r="E50" s="43"/>
      <c r="F50" s="43"/>
      <c r="G50" s="43"/>
      <c r="H50" s="43"/>
      <c r="I50" s="43"/>
      <c r="J50" s="43"/>
      <c r="K50" s="43"/>
      <c r="L50" s="43"/>
      <c r="M50" s="43"/>
      <c r="N50" s="43"/>
      <c r="O50" s="43"/>
      <c r="P50" s="43"/>
      <c r="Q50" s="43"/>
      <c r="R50" s="43"/>
      <c r="S50" s="43"/>
      <c r="T50" s="43"/>
      <c r="U50" s="43"/>
      <c r="V50" s="23"/>
    </row>
    <row r="51" spans="2:22" s="12" customFormat="1">
      <c r="B51" s="83"/>
      <c r="C51" s="43"/>
      <c r="D51" s="44"/>
      <c r="E51" s="43"/>
      <c r="F51" s="43"/>
      <c r="G51" s="43"/>
      <c r="H51" s="43"/>
      <c r="I51" s="43"/>
      <c r="J51" s="43"/>
      <c r="K51" s="43"/>
      <c r="L51" s="43"/>
      <c r="M51" s="43"/>
      <c r="N51" s="43"/>
      <c r="O51" s="43"/>
      <c r="P51" s="43"/>
      <c r="Q51" s="43"/>
      <c r="R51" s="43"/>
      <c r="S51" s="43"/>
      <c r="T51" s="43"/>
      <c r="U51" s="43"/>
      <c r="V51" s="23"/>
    </row>
    <row r="52" spans="2:22" s="12" customFormat="1">
      <c r="B52" s="83"/>
      <c r="C52" s="43"/>
      <c r="D52" s="44"/>
      <c r="E52" s="43"/>
      <c r="F52" s="43"/>
      <c r="G52" s="43"/>
      <c r="H52" s="43"/>
      <c r="I52" s="43"/>
      <c r="J52" s="43"/>
      <c r="K52" s="43"/>
      <c r="L52" s="43"/>
      <c r="M52" s="43"/>
      <c r="N52" s="43"/>
      <c r="O52" s="43"/>
      <c r="P52" s="43"/>
      <c r="Q52" s="43"/>
      <c r="R52" s="43"/>
      <c r="S52" s="43"/>
      <c r="T52" s="43"/>
      <c r="U52" s="43"/>
      <c r="V52" s="23"/>
    </row>
    <row r="53" spans="2:22" s="12" customFormat="1">
      <c r="B53" s="83"/>
      <c r="C53" s="43"/>
      <c r="D53" s="44"/>
      <c r="E53" s="43"/>
      <c r="F53" s="43"/>
      <c r="G53" s="43"/>
      <c r="H53" s="43"/>
      <c r="I53" s="43"/>
      <c r="J53" s="43"/>
      <c r="K53" s="43"/>
      <c r="L53" s="43"/>
      <c r="M53" s="43"/>
      <c r="N53" s="43"/>
      <c r="O53" s="43"/>
      <c r="P53" s="43"/>
      <c r="Q53" s="43"/>
      <c r="R53" s="43"/>
      <c r="S53" s="43"/>
      <c r="T53" s="43"/>
      <c r="U53" s="43"/>
      <c r="V53" s="23"/>
    </row>
    <row r="54" spans="2:22" s="12" customFormat="1">
      <c r="B54" s="83"/>
      <c r="C54" s="43"/>
      <c r="D54" s="44"/>
      <c r="E54" s="43"/>
      <c r="F54" s="43"/>
      <c r="G54" s="43"/>
      <c r="H54" s="43"/>
      <c r="I54" s="43"/>
      <c r="J54" s="43"/>
      <c r="K54" s="43"/>
      <c r="L54" s="43"/>
      <c r="M54" s="43"/>
      <c r="N54" s="43"/>
      <c r="O54" s="43"/>
      <c r="P54" s="43"/>
      <c r="Q54" s="43"/>
      <c r="R54" s="43"/>
      <c r="S54" s="43"/>
      <c r="T54" s="43"/>
      <c r="U54" s="43"/>
      <c r="V54" s="23"/>
    </row>
    <row r="55" spans="2:22" s="12" customFormat="1">
      <c r="B55" s="83"/>
      <c r="C55" s="43"/>
      <c r="D55" s="44"/>
      <c r="E55" s="43"/>
      <c r="F55" s="43"/>
      <c r="G55" s="43"/>
      <c r="H55" s="43"/>
      <c r="I55" s="43"/>
      <c r="J55" s="43"/>
      <c r="K55" s="43"/>
      <c r="L55" s="43"/>
      <c r="M55" s="43"/>
      <c r="N55" s="43"/>
      <c r="O55" s="43"/>
      <c r="P55" s="43"/>
      <c r="Q55" s="43"/>
      <c r="R55" s="43"/>
      <c r="S55" s="43"/>
      <c r="T55" s="43"/>
      <c r="U55" s="43"/>
      <c r="V55" s="23"/>
    </row>
    <row r="56" spans="2:22" s="12" customFormat="1">
      <c r="B56" s="83"/>
      <c r="C56" s="43"/>
      <c r="D56" s="44"/>
      <c r="E56" s="43"/>
      <c r="F56" s="43"/>
      <c r="G56" s="43"/>
      <c r="H56" s="43"/>
      <c r="I56" s="43"/>
      <c r="J56" s="43"/>
      <c r="K56" s="43"/>
      <c r="L56" s="43"/>
      <c r="M56" s="43"/>
      <c r="N56" s="43"/>
      <c r="O56" s="43"/>
      <c r="P56" s="43"/>
      <c r="Q56" s="43"/>
      <c r="R56" s="43"/>
      <c r="S56" s="43"/>
      <c r="T56" s="43"/>
      <c r="U56" s="43"/>
      <c r="V56" s="23"/>
    </row>
    <row r="57" spans="2:22" s="12" customFormat="1" ht="15" thickBot="1">
      <c r="B57" s="100"/>
      <c r="C57" s="101"/>
      <c r="D57" s="102"/>
      <c r="E57" s="101"/>
      <c r="F57" s="101"/>
      <c r="G57" s="101"/>
      <c r="H57" s="101"/>
      <c r="I57" s="101"/>
      <c r="J57" s="101"/>
      <c r="K57" s="101"/>
      <c r="L57" s="101"/>
      <c r="M57" s="101"/>
      <c r="N57" s="101"/>
      <c r="O57" s="101"/>
      <c r="P57" s="101"/>
      <c r="Q57" s="101"/>
      <c r="R57" s="101"/>
      <c r="S57" s="101"/>
      <c r="T57" s="101"/>
      <c r="U57" s="101"/>
      <c r="V57" s="103"/>
    </row>
    <row r="58" spans="2:22" s="12" customFormat="1">
      <c r="B58" s="43"/>
      <c r="C58" s="43"/>
      <c r="D58" s="44"/>
      <c r="E58" s="43"/>
      <c r="F58" s="43"/>
      <c r="G58" s="43"/>
      <c r="H58" s="43"/>
      <c r="I58" s="43"/>
      <c r="J58" s="43"/>
      <c r="K58" s="43"/>
      <c r="L58" s="43"/>
      <c r="M58" s="43"/>
      <c r="N58" s="43"/>
      <c r="O58" s="43"/>
      <c r="P58" s="43"/>
      <c r="Q58" s="43"/>
      <c r="R58" s="43"/>
      <c r="S58" s="43"/>
      <c r="T58" s="43"/>
      <c r="U58" s="43"/>
      <c r="V58" s="43"/>
    </row>
    <row r="59" spans="2:22" s="12" customFormat="1" ht="15" thickBot="1">
      <c r="D59" s="18"/>
    </row>
    <row r="60" spans="2:22" s="12" customFormat="1">
      <c r="B60" s="169" t="s">
        <v>94</v>
      </c>
      <c r="C60" s="78"/>
      <c r="D60" s="82"/>
      <c r="E60" s="78"/>
      <c r="F60" s="20"/>
    </row>
    <row r="61" spans="2:22" s="12" customFormat="1">
      <c r="B61" s="83"/>
      <c r="C61" s="43"/>
      <c r="D61" s="44"/>
      <c r="E61" s="43"/>
      <c r="F61" s="23"/>
    </row>
    <row r="62" spans="2:22" s="12" customFormat="1">
      <c r="B62" s="21"/>
      <c r="C62" s="22"/>
      <c r="D62" s="95">
        <v>2030</v>
      </c>
      <c r="E62" s="95">
        <v>2050</v>
      </c>
      <c r="F62" s="96">
        <v>2100</v>
      </c>
    </row>
    <row r="63" spans="2:22" s="12" customFormat="1">
      <c r="B63" s="314" t="s">
        <v>10</v>
      </c>
      <c r="C63" s="43" t="s">
        <v>7</v>
      </c>
      <c r="D63" s="170">
        <f>Parameters_Results!$D$16*'Climate impacts'!G11+(1-Parameters_Results!$D$16)*'Climate impacts'!F11</f>
        <v>0.01</v>
      </c>
      <c r="E63" s="170">
        <f>Parameters_Results!$D$16*'Climate impacts'!I11+(1-Parameters_Results!$D$16)*'Climate impacts'!H11</f>
        <v>0</v>
      </c>
      <c r="F63" s="171">
        <f>Parameters_Results!$D$16*'Climate impacts'!K11+(1-Parameters_Results!$D$16)*'Climate impacts'!J11</f>
        <v>1.2200000000000001E-2</v>
      </c>
    </row>
    <row r="64" spans="2:22" s="12" customFormat="1">
      <c r="B64" s="314"/>
      <c r="C64" s="43" t="s">
        <v>16</v>
      </c>
      <c r="D64" s="170">
        <f>Parameters_Results!$D$16*'Climate impacts'!G15+(1-Parameters_Results!$D$16)*'Climate impacts'!F15</f>
        <v>0</v>
      </c>
      <c r="E64" s="170">
        <f>Parameters_Results!$D$16*'Climate impacts'!I15+(1-Parameters_Results!$D$16)*'Climate impacts'!H15</f>
        <v>0</v>
      </c>
      <c r="F64" s="171">
        <f>Parameters_Results!$D$16*'Climate impacts'!K15+(1-Parameters_Results!$D$16)*'Climate impacts'!J15</f>
        <v>0</v>
      </c>
    </row>
    <row r="65" spans="2:7" s="12" customFormat="1">
      <c r="B65" s="314"/>
      <c r="C65" s="43" t="s">
        <v>17</v>
      </c>
      <c r="D65" s="170" t="e">
        <f>Parameters_Results!$D$16*'Climate impacts'!#REF!+(1-Parameters_Results!$D$16)*'Climate impacts'!#REF!</f>
        <v>#REF!</v>
      </c>
      <c r="E65" s="170" t="e">
        <f>Parameters_Results!$D$16*'Climate impacts'!#REF!+(1-Parameters_Results!$D$16)*'Climate impacts'!#REF!</f>
        <v>#REF!</v>
      </c>
      <c r="F65" s="171" t="e">
        <f>Parameters_Results!$D$16*'Climate impacts'!#REF!+(1-Parameters_Results!$D$16)*'Climate impacts'!#REF!</f>
        <v>#REF!</v>
      </c>
    </row>
    <row r="66" spans="2:7" s="12" customFormat="1">
      <c r="B66" s="314" t="s">
        <v>11</v>
      </c>
      <c r="C66" s="43" t="s">
        <v>7</v>
      </c>
      <c r="D66" s="170">
        <f>Parameters_Results!$D$16*'Climate impacts'!G21+(1-Parameters_Results!$D$16)*'Climate impacts'!F21</f>
        <v>4.0000000000000001E-3</v>
      </c>
      <c r="E66" s="170">
        <f>Parameters_Results!$D$16*'Climate impacts'!I21+(1-Parameters_Results!$D$16)*'Climate impacts'!H21</f>
        <v>5.5999999999999999E-3</v>
      </c>
      <c r="F66" s="171">
        <f>Parameters_Results!$D$16*'Climate impacts'!K21+(1-Parameters_Results!$D$16)*'Climate impacts'!J21</f>
        <v>5.1000000000000004E-3</v>
      </c>
    </row>
    <row r="67" spans="2:7" s="12" customFormat="1">
      <c r="B67" s="314"/>
      <c r="C67" s="43" t="s">
        <v>16</v>
      </c>
      <c r="D67" s="170">
        <f>Parameters_Results!$D$16*'Climate impacts'!G24+(1-Parameters_Results!$D$16)*'Climate impacts'!F24</f>
        <v>0</v>
      </c>
      <c r="E67" s="170">
        <f>Parameters_Results!$D$16*'Climate impacts'!I24+(1-Parameters_Results!$D$16)*'Climate impacts'!H24</f>
        <v>0.01</v>
      </c>
      <c r="F67" s="171">
        <f>Parameters_Results!$D$16*'Climate impacts'!K24+(1-Parameters_Results!$D$16)*'Climate impacts'!J24</f>
        <v>0.02</v>
      </c>
    </row>
    <row r="68" spans="2:7" s="12" customFormat="1">
      <c r="B68" s="314"/>
      <c r="C68" s="43" t="s">
        <v>17</v>
      </c>
      <c r="D68" s="170">
        <f>Parameters_Results!$D$16*'Climate impacts'!G25+(1-Parameters_Results!$D$16)*'Climate impacts'!F25</f>
        <v>0</v>
      </c>
      <c r="E68" s="170">
        <f>Parameters_Results!$D$16*'Climate impacts'!I25+(1-Parameters_Results!$D$16)*'Climate impacts'!H25</f>
        <v>0</v>
      </c>
      <c r="F68" s="171">
        <f>Parameters_Results!$D$16*'Climate impacts'!K25+(1-Parameters_Results!$D$16)*'Climate impacts'!J25</f>
        <v>0</v>
      </c>
    </row>
    <row r="69" spans="2:7" s="12" customFormat="1">
      <c r="B69" s="314" t="s">
        <v>12</v>
      </c>
      <c r="C69" s="43" t="s">
        <v>24</v>
      </c>
      <c r="D69" s="170">
        <f>Parameters_Results!$D$16*'Climate impacts'!G26+(1-Parameters_Results!$D$16)*'Climate impacts'!F26</f>
        <v>0</v>
      </c>
      <c r="E69" s="170">
        <f>Parameters_Results!$D$16*'Climate impacts'!I26+(1-Parameters_Results!$D$16)*'Climate impacts'!H26</f>
        <v>0</v>
      </c>
      <c r="F69" s="171">
        <f>Parameters_Results!$D$16*'Climate impacts'!K26+(1-Parameters_Results!$D$16)*'Climate impacts'!J26</f>
        <v>0</v>
      </c>
    </row>
    <row r="70" spans="2:7" s="12" customFormat="1">
      <c r="B70" s="314"/>
      <c r="C70" s="43" t="s">
        <v>25</v>
      </c>
      <c r="D70" s="170">
        <f>Parameters_Results!$D$16*'Climate impacts'!G27+(1-Parameters_Results!$D$16)*'Climate impacts'!F27</f>
        <v>0.01</v>
      </c>
      <c r="E70" s="170">
        <f>Parameters_Results!$D$16*'Climate impacts'!I27+(1-Parameters_Results!$D$16)*'Climate impacts'!H27</f>
        <v>0.03</v>
      </c>
      <c r="F70" s="171">
        <f>Parameters_Results!$D$16*'Climate impacts'!K27+(1-Parameters_Results!$D$16)*'Climate impacts'!J27</f>
        <v>0.08</v>
      </c>
    </row>
    <row r="71" spans="2:7" s="12" customFormat="1" ht="15" thickBot="1">
      <c r="B71" s="315"/>
      <c r="C71" s="34" t="s">
        <v>26</v>
      </c>
      <c r="D71" s="84">
        <f>Parameters_Results!$D$16*'Climate impacts'!G33+(1-Parameters_Results!$D$16)*'Climate impacts'!F33</f>
        <v>0</v>
      </c>
      <c r="E71" s="84">
        <f>Parameters_Results!$D$16*'Climate impacts'!I33+(1-Parameters_Results!$D$16)*'Climate impacts'!H33</f>
        <v>0</v>
      </c>
      <c r="F71" s="85">
        <f>Parameters_Results!$D$16*'Climate impacts'!K33+(1-Parameters_Results!$D$16)*'Climate impacts'!J33</f>
        <v>0</v>
      </c>
    </row>
    <row r="72" spans="2:7" s="12" customFormat="1">
      <c r="B72" s="104"/>
      <c r="C72" s="22"/>
      <c r="D72" s="29"/>
      <c r="E72" s="29"/>
      <c r="F72" s="29"/>
    </row>
    <row r="73" spans="2:7" s="12" customFormat="1" ht="15" thickBot="1">
      <c r="D73" s="18"/>
    </row>
    <row r="74" spans="2:7" s="12" customFormat="1">
      <c r="B74" s="121" t="s">
        <v>95</v>
      </c>
      <c r="C74" s="78"/>
      <c r="D74" s="82"/>
      <c r="E74" s="78"/>
      <c r="F74" s="78"/>
      <c r="G74" s="20"/>
    </row>
    <row r="75" spans="2:7" s="12" customFormat="1">
      <c r="B75" s="83"/>
      <c r="C75" s="43"/>
      <c r="D75" s="44"/>
      <c r="E75" s="43"/>
      <c r="F75" s="43"/>
      <c r="G75" s="23"/>
    </row>
    <row r="76" spans="2:7" s="12" customFormat="1">
      <c r="B76" s="24"/>
      <c r="C76" s="22"/>
      <c r="D76" s="95">
        <f>Parameters_Results!D10</f>
        <v>2020</v>
      </c>
      <c r="E76" s="95">
        <v>2030</v>
      </c>
      <c r="F76" s="95">
        <v>2050</v>
      </c>
      <c r="G76" s="96">
        <v>2100</v>
      </c>
    </row>
    <row r="77" spans="2:7" s="12" customFormat="1">
      <c r="B77" s="316" t="s">
        <v>58</v>
      </c>
      <c r="C77" s="317"/>
      <c r="D77" s="317"/>
      <c r="E77" s="317"/>
      <c r="F77" s="317"/>
      <c r="G77" s="318"/>
    </row>
    <row r="78" spans="2:7" s="12" customFormat="1">
      <c r="B78" s="21" t="s">
        <v>67</v>
      </c>
      <c r="C78" s="22"/>
      <c r="D78" s="165">
        <f>Parameters_Results!$D$20*'Climate impacts'!E41+(1-Parameters_Results!$D$20)*'Climate impacts'!D41</f>
        <v>5</v>
      </c>
      <c r="E78" s="165">
        <f>Parameters_Results!$D$20*'Climate impacts'!G104+(1-Parameters_Results!$D$20)*'Climate impacts'!F104</f>
        <v>5</v>
      </c>
      <c r="F78" s="165">
        <f>Parameters_Results!$D$20*'Climate impacts'!I104+(1-Parameters_Results!$D$20)*'Climate impacts'!H104</f>
        <v>5</v>
      </c>
      <c r="G78" s="168">
        <f>Parameters_Results!$D$20*'Climate impacts'!J104+(1-Parameters_Results!$D$20)*'Climate impacts'!K104</f>
        <v>1</v>
      </c>
    </row>
    <row r="79" spans="2:7" s="12" customFormat="1">
      <c r="B79" s="21" t="s">
        <v>68</v>
      </c>
      <c r="C79" s="22"/>
      <c r="D79" s="166">
        <f>Parameters_Results!$D$20*'Climate impacts'!E42+(1-Parameters_Results!$D$20)*'Climate impacts'!D42</f>
        <v>-0.01</v>
      </c>
      <c r="E79" s="166">
        <f>Parameters_Results!$D$20*'Climate impacts'!G105+(1-Parameters_Results!$D$20)*'Climate impacts'!F105</f>
        <v>-0.01</v>
      </c>
      <c r="F79" s="166">
        <f>Parameters_Results!$D$20*'Climate impacts'!I105+(1-Parameters_Results!$D$20)*'Climate impacts'!H105</f>
        <v>-0.01</v>
      </c>
      <c r="G79" s="167">
        <f>Parameters_Results!$D$20*'Climate impacts'!J105+(1-Parameters_Results!$D$20)*'Climate impacts'!K105</f>
        <v>-0.05</v>
      </c>
    </row>
    <row r="80" spans="2:7" s="12" customFormat="1">
      <c r="B80" s="21" t="s">
        <v>69</v>
      </c>
      <c r="C80" s="22"/>
      <c r="D80" s="165">
        <f>Parameters_Results!$D$20*'Climate impacts'!E47+(1-Parameters_Results!$D$20)*'Climate impacts'!D47</f>
        <v>0.01</v>
      </c>
      <c r="E80" s="165">
        <f>Parameters_Results!$D$20*'Climate impacts'!G110+(1-Parameters_Results!$D$20)*'Climate impacts'!F110</f>
        <v>0.01</v>
      </c>
      <c r="F80" s="165">
        <f>Parameters_Results!$D$20*'Climate impacts'!I110+(1-Parameters_Results!$D$20)*'Climate impacts'!H110</f>
        <v>0.01</v>
      </c>
      <c r="G80" s="168">
        <f>Parameters_Results!$D$20*'Climate impacts'!J110+(1-Parameters_Results!$D$20)*'Climate impacts'!K110</f>
        <v>0.02</v>
      </c>
    </row>
    <row r="81" spans="2:7" s="12" customFormat="1">
      <c r="B81" s="21" t="s">
        <v>70</v>
      </c>
      <c r="C81" s="22"/>
      <c r="D81" s="165">
        <f>Parameters_Results!$D$20*'Climate impacts'!E53+(1-Parameters_Results!$D$20)*'Climate impacts'!D53</f>
        <v>0</v>
      </c>
      <c r="E81" s="165">
        <f>Parameters_Results!$D$20*'Climate impacts'!G116+(1-Parameters_Results!$D$20)*'Climate impacts'!F116</f>
        <v>0</v>
      </c>
      <c r="F81" s="165">
        <f>Parameters_Results!$D$20*'Climate impacts'!I116+(1-Parameters_Results!$D$20)*'Climate impacts'!H116</f>
        <v>0</v>
      </c>
      <c r="G81" s="168">
        <f>Parameters_Results!$D$20*'Climate impacts'!J116+(1-Parameters_Results!$D$20)*'Climate impacts'!K116</f>
        <v>0</v>
      </c>
    </row>
    <row r="82" spans="2:7" s="12" customFormat="1">
      <c r="B82" s="316" t="s">
        <v>59</v>
      </c>
      <c r="C82" s="317"/>
      <c r="D82" s="317"/>
      <c r="E82" s="317"/>
      <c r="F82" s="317"/>
      <c r="G82" s="318"/>
    </row>
    <row r="83" spans="2:7" s="12" customFormat="1">
      <c r="B83" s="21" t="s">
        <v>67</v>
      </c>
      <c r="C83" s="22"/>
      <c r="D83" s="27">
        <f>Parameters_Results!$D$20*'Climate impacts'!E55+(1-Parameters_Results!$D$20)*'Climate impacts'!D55</f>
        <v>10</v>
      </c>
      <c r="E83" s="27">
        <f>Parameters_Results!$D$20*'Climate impacts'!G118+(1-Parameters_Results!$D$20)*'Climate impacts'!F118</f>
        <v>10</v>
      </c>
      <c r="F83" s="27">
        <f>Parameters_Results!$D$20*'Climate impacts'!I118+(1-Parameters_Results!$D$20)*'Climate impacts'!H118</f>
        <v>10</v>
      </c>
      <c r="G83" s="28">
        <f>Parameters_Results!$D$20*'Climate impacts'!K118+(1-Parameters_Results!$D$20)*'Climate impacts'!J118</f>
        <v>10</v>
      </c>
    </row>
    <row r="84" spans="2:7" s="12" customFormat="1">
      <c r="B84" s="21" t="s">
        <v>68</v>
      </c>
      <c r="C84" s="22"/>
      <c r="D84" s="166">
        <f>Parameters_Results!$D$20*'Climate impacts'!E56+(1-Parameters_Results!$D$20)*'Climate impacts'!D56</f>
        <v>-0.05</v>
      </c>
      <c r="E84" s="166">
        <f>Parameters_Results!$D$20*'Climate impacts'!G119+(1-Parameters_Results!$D$20)*'Climate impacts'!F119</f>
        <v>-0.05</v>
      </c>
      <c r="F84" s="166">
        <f>Parameters_Results!$D$20*'Climate impacts'!I119+(1-Parameters_Results!$D$20)*'Climate impacts'!H119</f>
        <v>-0.05</v>
      </c>
      <c r="G84" s="167">
        <f>Parameters_Results!$D$20*'Climate impacts'!K119+(1-Parameters_Results!$D$20)*'Climate impacts'!J119</f>
        <v>-0.05</v>
      </c>
    </row>
    <row r="85" spans="2:7" s="12" customFormat="1">
      <c r="B85" s="21" t="s">
        <v>69</v>
      </c>
      <c r="C85" s="22"/>
      <c r="D85" s="27">
        <f>Parameters_Results!$D$20*'Climate impacts'!E61+(1-Parameters_Results!$D$20)*'Climate impacts'!D61</f>
        <v>0.03</v>
      </c>
      <c r="E85" s="27">
        <f>Parameters_Results!$D$20*'Climate impacts'!G124+(1-Parameters_Results!$D$20)*'Climate impacts'!F124</f>
        <v>0.03</v>
      </c>
      <c r="F85" s="27">
        <f>Parameters_Results!$D$20*'Climate impacts'!I124+(1-Parameters_Results!$D$20)*'Climate impacts'!H124</f>
        <v>0.03</v>
      </c>
      <c r="G85" s="28">
        <f>Parameters_Results!$D$20*'Climate impacts'!K124+(1-Parameters_Results!$D$20)*'Climate impacts'!J124</f>
        <v>0.03</v>
      </c>
    </row>
    <row r="86" spans="2:7" s="12" customFormat="1">
      <c r="B86" s="21" t="s">
        <v>70</v>
      </c>
      <c r="C86" s="22"/>
      <c r="D86" s="27">
        <f>Parameters_Results!$D$20*'Climate impacts'!E67+(1-Parameters_Results!$D$20)*'Climate impacts'!D67</f>
        <v>0</v>
      </c>
      <c r="E86" s="27">
        <f>Parameters_Results!$D$20*'Climate impacts'!G130+(1-Parameters_Results!$D$20)*'Climate impacts'!F130</f>
        <v>0</v>
      </c>
      <c r="F86" s="27">
        <f>Parameters_Results!$D$20*'Climate impacts'!I130+(1-Parameters_Results!$D$20)*'Climate impacts'!H130</f>
        <v>0</v>
      </c>
      <c r="G86" s="28">
        <f>Parameters_Results!$D$20*'Climate impacts'!K130+(1-Parameters_Results!$D$20)*'Climate impacts'!J130</f>
        <v>0</v>
      </c>
    </row>
    <row r="87" spans="2:7" s="12" customFormat="1">
      <c r="B87" s="316" t="s">
        <v>60</v>
      </c>
      <c r="C87" s="317"/>
      <c r="D87" s="317"/>
      <c r="E87" s="317"/>
      <c r="F87" s="317"/>
      <c r="G87" s="318"/>
    </row>
    <row r="88" spans="2:7" s="12" customFormat="1">
      <c r="B88" s="21" t="s">
        <v>67</v>
      </c>
      <c r="C88" s="22"/>
      <c r="D88" s="27">
        <f>Parameters_Results!$D$20*'Climate impacts'!E69+(1-Parameters_Results!$D$20)*'Climate impacts'!D69</f>
        <v>20</v>
      </c>
      <c r="E88" s="27">
        <f>Parameters_Results!$D$20*'Climate impacts'!G132+(1-Parameters_Results!$D$20)*'Climate impacts'!F132</f>
        <v>20</v>
      </c>
      <c r="F88" s="27">
        <f>Parameters_Results!$D$20*'Climate impacts'!I132+(1-Parameters_Results!$D$20)*'Climate impacts'!H132</f>
        <v>20</v>
      </c>
      <c r="G88" s="28">
        <f>Parameters_Results!$D$20*'Climate impacts'!K132+(1-Parameters_Results!$D$20)*'Climate impacts'!J132</f>
        <v>20</v>
      </c>
    </row>
    <row r="89" spans="2:7" s="12" customFormat="1">
      <c r="B89" s="21" t="s">
        <v>68</v>
      </c>
      <c r="C89" s="22"/>
      <c r="D89" s="166">
        <f>Parameters_Results!$D$20*'Climate impacts'!E70+(1-Parameters_Results!$D$20)*'Climate impacts'!D70</f>
        <v>-0.4</v>
      </c>
      <c r="E89" s="166">
        <f>Parameters_Results!$D$20*'Climate impacts'!G133+(1-Parameters_Results!$D$20)*'Climate impacts'!F133</f>
        <v>-0.4</v>
      </c>
      <c r="F89" s="166">
        <f>Parameters_Results!$D$20*'Climate impacts'!I133+(1-Parameters_Results!$D$20)*'Climate impacts'!H133</f>
        <v>-0.4</v>
      </c>
      <c r="G89" s="167">
        <f>Parameters_Results!$D$20*'Climate impacts'!K133+(1-Parameters_Results!$D$20)*'Climate impacts'!J133</f>
        <v>-0.4</v>
      </c>
    </row>
    <row r="90" spans="2:7" s="12" customFormat="1">
      <c r="B90" s="21" t="s">
        <v>69</v>
      </c>
      <c r="C90" s="22"/>
      <c r="D90" s="27">
        <f>Parameters_Results!$D$20*'Climate impacts'!E75+(1-Parameters_Results!$D$20)*'Climate impacts'!D75</f>
        <v>0.09</v>
      </c>
      <c r="E90" s="27">
        <f>Parameters_Results!$D$20*'Climate impacts'!G138+(1-Parameters_Results!$D$20)*'Climate impacts'!F138</f>
        <v>0.09</v>
      </c>
      <c r="F90" s="27">
        <f>Parameters_Results!$D$20*'Climate impacts'!I138+(1-Parameters_Results!$D$20)*'Climate impacts'!H138</f>
        <v>0.09</v>
      </c>
      <c r="G90" s="28">
        <f>Parameters_Results!$D$20*'Climate impacts'!K138+(1-Parameters_Results!$D$20)*'Climate impacts'!J138</f>
        <v>0.09</v>
      </c>
    </row>
    <row r="91" spans="2:7" s="12" customFormat="1">
      <c r="B91" s="21" t="s">
        <v>70</v>
      </c>
      <c r="C91" s="22"/>
      <c r="D91" s="27">
        <f>Parameters_Results!$D$20*'Climate impacts'!E81+(1-Parameters_Results!$D$20)*'Climate impacts'!D81</f>
        <v>0</v>
      </c>
      <c r="E91" s="27">
        <f>Parameters_Results!$D$20*'Climate impacts'!G144+(1-Parameters_Results!$D$20)*'Climate impacts'!F144</f>
        <v>0</v>
      </c>
      <c r="F91" s="27">
        <f>Parameters_Results!$D$20*'Climate impacts'!I144+(1-Parameters_Results!$D$20)*'Climate impacts'!H144</f>
        <v>0</v>
      </c>
      <c r="G91" s="28">
        <f>Parameters_Results!$D$20*'Climate impacts'!K144+(1-Parameters_Results!$D$20)*'Climate impacts'!J144</f>
        <v>0</v>
      </c>
    </row>
    <row r="92" spans="2:7" s="12" customFormat="1">
      <c r="B92" s="316" t="s">
        <v>61</v>
      </c>
      <c r="C92" s="317"/>
      <c r="D92" s="317"/>
      <c r="E92" s="317"/>
      <c r="F92" s="317"/>
      <c r="G92" s="318"/>
    </row>
    <row r="93" spans="2:7" s="12" customFormat="1">
      <c r="B93" s="21" t="s">
        <v>67</v>
      </c>
      <c r="C93" s="22"/>
      <c r="D93" s="27">
        <f>Parameters_Results!$D$20*'Climate impacts'!E83+(1-Parameters_Results!$D$20)*'Climate impacts'!D83</f>
        <v>50</v>
      </c>
      <c r="E93" s="27">
        <f>Parameters_Results!$D$20*'Climate impacts'!G146+(1-Parameters_Results!$D$20)*'Climate impacts'!F146</f>
        <v>50</v>
      </c>
      <c r="F93" s="27">
        <f>Parameters_Results!$D$20*'Climate impacts'!I146+(1-Parameters_Results!$D$20)*'Climate impacts'!H146</f>
        <v>50</v>
      </c>
      <c r="G93" s="28">
        <f>Parameters_Results!$D$20*'Climate impacts'!K146+(1-Parameters_Results!$D$20)*'Climate impacts'!J146</f>
        <v>50</v>
      </c>
    </row>
    <row r="94" spans="2:7" s="12" customFormat="1">
      <c r="B94" s="21" t="s">
        <v>68</v>
      </c>
      <c r="C94" s="22"/>
      <c r="D94" s="166">
        <f>Parameters_Results!$D$20*'Climate impacts'!E84+(1-Parameters_Results!$D$20)*'Climate impacts'!D84</f>
        <v>-0.7</v>
      </c>
      <c r="E94" s="166">
        <f>Parameters_Results!$D$20*'Climate impacts'!G147+(1-Parameters_Results!$D$20)*'Climate impacts'!F147</f>
        <v>-0.7</v>
      </c>
      <c r="F94" s="166">
        <f>Parameters_Results!$D$20*'Climate impacts'!I147+(1-Parameters_Results!$D$20)*'Climate impacts'!H147</f>
        <v>-0.7</v>
      </c>
      <c r="G94" s="167">
        <f>Parameters_Results!$D$20*'Climate impacts'!K147+(1-Parameters_Results!$D$20)*'Climate impacts'!J147</f>
        <v>-0.7</v>
      </c>
    </row>
    <row r="95" spans="2:7" s="12" customFormat="1">
      <c r="B95" s="21" t="s">
        <v>69</v>
      </c>
      <c r="C95" s="22"/>
      <c r="D95" s="27">
        <f>Parameters_Results!$D$20*'Climate impacts'!E89+(1-Parameters_Results!$D$20)*'Climate impacts'!D89</f>
        <v>0.16</v>
      </c>
      <c r="E95" s="27">
        <f>Parameters_Results!$D$20*'Climate impacts'!G152+(1-Parameters_Results!$D$20)*'Climate impacts'!F152</f>
        <v>0.16</v>
      </c>
      <c r="F95" s="27">
        <f>Parameters_Results!$D$20*'Climate impacts'!I152+(1-Parameters_Results!$D$20)*'Climate impacts'!H152</f>
        <v>0.16</v>
      </c>
      <c r="G95" s="28">
        <f>Parameters_Results!$D$20*'Climate impacts'!K152+(1-Parameters_Results!$D$20)*'Climate impacts'!J152</f>
        <v>0.16</v>
      </c>
    </row>
    <row r="96" spans="2:7" s="12" customFormat="1" ht="15" thickBot="1">
      <c r="B96" s="33" t="s">
        <v>70</v>
      </c>
      <c r="C96" s="34"/>
      <c r="D96" s="36">
        <f>Parameters_Results!$D$20*'Climate impacts'!E95+(1-Parameters_Results!$D$20)*'Climate impacts'!D95</f>
        <v>0</v>
      </c>
      <c r="E96" s="36">
        <f>Parameters_Results!$D$20*'Climate impacts'!G158+(1-Parameters_Results!$D$20)*'Climate impacts'!F158</f>
        <v>0</v>
      </c>
      <c r="F96" s="36">
        <f>Parameters_Results!$D$20*'Climate impacts'!I158+(1-Parameters_Results!$D$20)*'Climate impacts'!H158</f>
        <v>0</v>
      </c>
      <c r="G96" s="37">
        <f>Parameters_Results!$D$20*'Climate impacts'!K158+(1-Parameters_Results!$D$20)*'Climate impacts'!J158</f>
        <v>0</v>
      </c>
    </row>
    <row r="97" spans="2:14" s="12" customFormat="1">
      <c r="B97" s="22"/>
      <c r="C97" s="22"/>
      <c r="D97" s="32"/>
      <c r="E97" s="27"/>
      <c r="F97" s="27"/>
      <c r="G97" s="27"/>
    </row>
    <row r="98" spans="2:14" s="12" customFormat="1">
      <c r="B98" s="22"/>
      <c r="C98" s="22"/>
      <c r="D98" s="32"/>
      <c r="E98" s="27"/>
      <c r="F98" s="27"/>
      <c r="G98" s="27"/>
    </row>
    <row r="99" spans="2:14" s="12" customFormat="1">
      <c r="B99" s="22"/>
      <c r="C99" s="22"/>
      <c r="D99" s="32"/>
      <c r="E99" s="27"/>
      <c r="F99" s="27"/>
      <c r="G99" s="27"/>
    </row>
    <row r="100" spans="2:14" s="12" customFormat="1">
      <c r="B100" s="22"/>
      <c r="C100" s="22"/>
      <c r="D100" s="32"/>
      <c r="E100" s="27"/>
      <c r="F100" s="27"/>
      <c r="G100" s="27"/>
    </row>
    <row r="101" spans="2:14" s="12" customFormat="1">
      <c r="B101" s="22"/>
      <c r="C101" s="22"/>
      <c r="D101" s="32"/>
      <c r="E101" s="27"/>
      <c r="F101" s="27"/>
      <c r="G101" s="27"/>
    </row>
    <row r="102" spans="2:14" s="12" customFormat="1">
      <c r="B102" s="22"/>
      <c r="C102" s="22"/>
      <c r="D102" s="32"/>
      <c r="E102" s="27"/>
      <c r="F102" s="27"/>
      <c r="G102" s="27"/>
    </row>
    <row r="103" spans="2:14" s="12" customFormat="1">
      <c r="B103" s="22"/>
      <c r="C103" s="22"/>
      <c r="D103" s="32"/>
      <c r="E103" s="27"/>
      <c r="F103" s="27"/>
      <c r="G103" s="27"/>
    </row>
    <row r="104" spans="2:14" s="12" customFormat="1">
      <c r="D104" s="18"/>
    </row>
    <row r="105" spans="2:14" s="12" customFormat="1" ht="29.25" customHeight="1">
      <c r="B105" s="107" t="s">
        <v>103</v>
      </c>
      <c r="C105" s="105"/>
      <c r="D105" s="106"/>
      <c r="E105" s="105"/>
      <c r="F105" s="105"/>
      <c r="G105" s="105"/>
      <c r="H105" s="105"/>
      <c r="I105" s="105"/>
      <c r="J105" s="105"/>
      <c r="K105" s="105"/>
      <c r="L105" s="105"/>
      <c r="M105" s="105"/>
      <c r="N105" s="105"/>
    </row>
    <row r="107" spans="2:14">
      <c r="B107" s="118" t="s">
        <v>92</v>
      </c>
      <c r="C107" s="108"/>
      <c r="D107" s="108"/>
      <c r="E107" s="108"/>
      <c r="F107" s="108"/>
      <c r="G107" s="108"/>
      <c r="H107" s="108"/>
      <c r="I107" s="108"/>
      <c r="J107" s="108"/>
      <c r="K107" s="108"/>
      <c r="L107" s="108"/>
      <c r="M107" s="108"/>
      <c r="N107" s="109"/>
    </row>
    <row r="108" spans="2:14">
      <c r="B108" s="110" t="s">
        <v>8</v>
      </c>
      <c r="C108" s="22"/>
      <c r="D108" s="22"/>
      <c r="E108" s="22"/>
      <c r="F108" s="22"/>
      <c r="G108" s="22"/>
      <c r="H108" s="22"/>
      <c r="I108" s="22"/>
      <c r="J108" s="22"/>
      <c r="K108" s="22"/>
      <c r="L108" s="22"/>
      <c r="M108" s="22"/>
      <c r="N108" s="111"/>
    </row>
    <row r="109" spans="2:14">
      <c r="B109" s="110"/>
      <c r="C109" s="22"/>
      <c r="D109" s="312" t="s">
        <v>105</v>
      </c>
      <c r="E109" s="312"/>
      <c r="F109" s="312"/>
      <c r="G109" s="312"/>
      <c r="H109" s="312"/>
      <c r="I109" s="312"/>
      <c r="J109" s="312"/>
      <c r="K109" s="312"/>
      <c r="L109" s="312"/>
      <c r="M109" s="312"/>
      <c r="N109" s="313"/>
    </row>
    <row r="110" spans="2:14">
      <c r="B110" s="110"/>
      <c r="C110" s="43">
        <f>Parameters_Results!C30</f>
        <v>55.984783463080788</v>
      </c>
      <c r="D110" s="88">
        <v>0</v>
      </c>
      <c r="E110" s="88">
        <v>0.1</v>
      </c>
      <c r="F110" s="88">
        <v>0.2</v>
      </c>
      <c r="G110" s="88">
        <v>0.3</v>
      </c>
      <c r="H110" s="88">
        <v>0.4</v>
      </c>
      <c r="I110" s="88">
        <v>0.5</v>
      </c>
      <c r="J110" s="88">
        <v>0.6</v>
      </c>
      <c r="K110" s="88">
        <v>0.7</v>
      </c>
      <c r="L110" s="88">
        <v>0.8</v>
      </c>
      <c r="M110" s="88">
        <v>0.9</v>
      </c>
      <c r="N110" s="112">
        <v>1</v>
      </c>
    </row>
    <row r="111" spans="2:14">
      <c r="B111" s="311" t="s">
        <v>104</v>
      </c>
      <c r="C111" s="88">
        <v>0</v>
      </c>
      <c r="D111" s="90">
        <f t="dataTable" ref="D111:N121" dt2D="1" dtr="1" r1="D23" r2="D15"/>
        <v>72.432707696362087</v>
      </c>
      <c r="E111" s="90">
        <v>70.787915273033974</v>
      </c>
      <c r="F111" s="90">
        <v>69.143122849705847</v>
      </c>
      <c r="G111" s="90">
        <v>67.49833042637772</v>
      </c>
      <c r="H111" s="90">
        <v>65.853538003049565</v>
      </c>
      <c r="I111" s="90">
        <v>64.208745579721437</v>
      </c>
      <c r="J111" s="90">
        <v>62.563953156393296</v>
      </c>
      <c r="K111" s="90">
        <v>60.919160733065141</v>
      </c>
      <c r="L111" s="90">
        <v>59.274368309737028</v>
      </c>
      <c r="M111" s="90">
        <v>57.629575886408915</v>
      </c>
      <c r="N111" s="113">
        <v>55.984783463080788</v>
      </c>
    </row>
    <row r="112" spans="2:14">
      <c r="B112" s="311"/>
      <c r="C112" s="88">
        <v>0.1</v>
      </c>
      <c r="D112" s="90">
        <v>71.013149803317049</v>
      </c>
      <c r="E112" s="90">
        <v>69.385561840641557</v>
      </c>
      <c r="F112" s="90">
        <v>67.75797387796618</v>
      </c>
      <c r="G112" s="90">
        <v>66.130385915290859</v>
      </c>
      <c r="H112" s="90">
        <v>64.502797952615438</v>
      </c>
      <c r="I112" s="90">
        <v>62.875209989940089</v>
      </c>
      <c r="J112" s="90">
        <v>61.247622027264683</v>
      </c>
      <c r="K112" s="90">
        <v>59.620034064589191</v>
      </c>
      <c r="L112" s="90">
        <v>57.992446101913828</v>
      </c>
      <c r="M112" s="90">
        <v>56.364858139238436</v>
      </c>
      <c r="N112" s="113">
        <v>54.737270176563115</v>
      </c>
    </row>
    <row r="113" spans="2:14">
      <c r="B113" s="311"/>
      <c r="C113" s="88">
        <v>0.2</v>
      </c>
      <c r="D113" s="90">
        <v>69.550899133289789</v>
      </c>
      <c r="E113" s="90">
        <v>67.940641809210831</v>
      </c>
      <c r="F113" s="90">
        <v>66.330384485131844</v>
      </c>
      <c r="G113" s="90">
        <v>64.720127161052901</v>
      </c>
      <c r="H113" s="90">
        <v>63.109869836973942</v>
      </c>
      <c r="I113" s="90">
        <v>61.499612512895027</v>
      </c>
      <c r="J113" s="90">
        <v>59.889355188816126</v>
      </c>
      <c r="K113" s="90">
        <v>58.279097864737125</v>
      </c>
      <c r="L113" s="90">
        <v>56.668840540658209</v>
      </c>
      <c r="M113" s="90">
        <v>55.058583216579208</v>
      </c>
      <c r="N113" s="113">
        <v>53.448325892500279</v>
      </c>
    </row>
    <row r="114" spans="2:14">
      <c r="B114" s="311"/>
      <c r="C114" s="88">
        <v>0.3</v>
      </c>
      <c r="D114" s="90">
        <v>68.038394368702797</v>
      </c>
      <c r="E114" s="90">
        <v>66.445627193905267</v>
      </c>
      <c r="F114" s="90">
        <v>64.852860019107652</v>
      </c>
      <c r="G114" s="90">
        <v>63.260092844310066</v>
      </c>
      <c r="H114" s="90">
        <v>61.667325669512493</v>
      </c>
      <c r="I114" s="90">
        <v>60.074558494714964</v>
      </c>
      <c r="J114" s="90">
        <v>58.481791319917377</v>
      </c>
      <c r="K114" s="90">
        <v>56.889024145119791</v>
      </c>
      <c r="L114" s="90">
        <v>55.296256970322261</v>
      </c>
      <c r="M114" s="90">
        <v>53.703489795524618</v>
      </c>
      <c r="N114" s="113">
        <v>52.11072262072706</v>
      </c>
    </row>
    <row r="115" spans="2:14">
      <c r="B115" s="311"/>
      <c r="C115" s="88">
        <v>0.4</v>
      </c>
      <c r="D115" s="90">
        <v>66.465938372172829</v>
      </c>
      <c r="E115" s="90">
        <v>64.890863657151073</v>
      </c>
      <c r="F115" s="90">
        <v>63.315788942129288</v>
      </c>
      <c r="G115" s="90">
        <v>61.740714227107517</v>
      </c>
      <c r="H115" s="90">
        <v>60.165639512085747</v>
      </c>
      <c r="I115" s="90">
        <v>58.590564797063948</v>
      </c>
      <c r="J115" s="90">
        <v>57.015490082042305</v>
      </c>
      <c r="K115" s="90">
        <v>55.440415367020464</v>
      </c>
      <c r="L115" s="90">
        <v>53.865340651998736</v>
      </c>
      <c r="M115" s="90">
        <v>52.290265936976894</v>
      </c>
      <c r="N115" s="113">
        <v>50.71519122195518</v>
      </c>
    </row>
    <row r="116" spans="2:14">
      <c r="B116" s="311"/>
      <c r="C116" s="88">
        <v>0.5</v>
      </c>
      <c r="D116" s="90">
        <v>64.820792852404779</v>
      </c>
      <c r="E116" s="90">
        <v>63.263669242537048</v>
      </c>
      <c r="F116" s="90">
        <v>61.706545632669304</v>
      </c>
      <c r="G116" s="90">
        <v>60.149422022801559</v>
      </c>
      <c r="H116" s="90">
        <v>58.592298412933943</v>
      </c>
      <c r="I116" s="90">
        <v>57.035174803066212</v>
      </c>
      <c r="J116" s="90">
        <v>55.47805119319851</v>
      </c>
      <c r="K116" s="90">
        <v>53.920927583330794</v>
      </c>
      <c r="L116" s="90">
        <v>52.363803973463121</v>
      </c>
      <c r="M116" s="90">
        <v>50.806680363595504</v>
      </c>
      <c r="N116" s="113">
        <v>49.249556753727759</v>
      </c>
    </row>
    <row r="117" spans="2:14">
      <c r="B117" s="311"/>
      <c r="C117" s="88">
        <v>0.6</v>
      </c>
      <c r="D117" s="90">
        <v>63.085720885859629</v>
      </c>
      <c r="E117" s="90">
        <v>61.546883484973392</v>
      </c>
      <c r="F117" s="90">
        <v>60.008046084087113</v>
      </c>
      <c r="G117" s="90">
        <v>58.46920868320079</v>
      </c>
      <c r="H117" s="90">
        <v>56.930371282314525</v>
      </c>
      <c r="I117" s="90">
        <v>55.391533881428302</v>
      </c>
      <c r="J117" s="90">
        <v>53.85269648054205</v>
      </c>
      <c r="K117" s="90">
        <v>52.313859079655728</v>
      </c>
      <c r="L117" s="90">
        <v>50.775021678769448</v>
      </c>
      <c r="M117" s="90">
        <v>49.236184277883098</v>
      </c>
      <c r="N117" s="113">
        <v>47.697346876997003</v>
      </c>
    </row>
    <row r="118" spans="2:14">
      <c r="B118" s="311"/>
      <c r="C118" s="88">
        <v>0.7</v>
      </c>
      <c r="D118" s="90">
        <v>61.236498978283066</v>
      </c>
      <c r="E118" s="90">
        <v>59.716390781032729</v>
      </c>
      <c r="F118" s="90">
        <v>58.196282583782249</v>
      </c>
      <c r="G118" s="90">
        <v>56.676174386531798</v>
      </c>
      <c r="H118" s="90">
        <v>55.156066189281432</v>
      </c>
      <c r="I118" s="90">
        <v>53.635957992031024</v>
      </c>
      <c r="J118" s="90">
        <v>52.115849794780658</v>
      </c>
      <c r="K118" s="90">
        <v>50.59574159753015</v>
      </c>
      <c r="L118" s="90">
        <v>49.075633400279827</v>
      </c>
      <c r="M118" s="90">
        <v>47.555525203029376</v>
      </c>
      <c r="N118" s="113">
        <v>46.035417005779081</v>
      </c>
    </row>
    <row r="119" spans="2:14">
      <c r="B119" s="311"/>
      <c r="C119" s="88">
        <v>0.8</v>
      </c>
      <c r="D119" s="90">
        <v>59.237325784197239</v>
      </c>
      <c r="E119" s="90">
        <v>57.73655004911312</v>
      </c>
      <c r="F119" s="90">
        <v>56.235774314028902</v>
      </c>
      <c r="G119" s="90">
        <v>54.734998578944754</v>
      </c>
      <c r="H119" s="90">
        <v>53.234222843860579</v>
      </c>
      <c r="I119" s="90">
        <v>51.733447108776446</v>
      </c>
      <c r="J119" s="90">
        <v>50.232671373692241</v>
      </c>
      <c r="K119" s="90">
        <v>48.731895638608052</v>
      </c>
      <c r="L119" s="90">
        <v>47.23111990352389</v>
      </c>
      <c r="M119" s="90">
        <v>45.730344168439629</v>
      </c>
      <c r="N119" s="113">
        <v>44.229568433355496</v>
      </c>
    </row>
    <row r="120" spans="2:14">
      <c r="B120" s="311"/>
      <c r="C120" s="88">
        <v>0.9</v>
      </c>
      <c r="D120" s="90">
        <v>57.031354865847717</v>
      </c>
      <c r="E120" s="90">
        <v>55.550770619087928</v>
      </c>
      <c r="F120" s="90">
        <v>54.070186372328266</v>
      </c>
      <c r="G120" s="90">
        <v>52.589602125568447</v>
      </c>
      <c r="H120" s="90">
        <v>51.1090178788087</v>
      </c>
      <c r="I120" s="90">
        <v>49.628433632048953</v>
      </c>
      <c r="J120" s="90">
        <v>48.147849385289078</v>
      </c>
      <c r="K120" s="90">
        <v>46.667265138529345</v>
      </c>
      <c r="L120" s="90">
        <v>45.186680891769626</v>
      </c>
      <c r="M120" s="90">
        <v>43.706096645009822</v>
      </c>
      <c r="N120" s="113">
        <v>42.225512398250018</v>
      </c>
    </row>
    <row r="121" spans="2:14">
      <c r="B121" s="311"/>
      <c r="C121" s="88">
        <v>1</v>
      </c>
      <c r="D121" s="90">
        <v>54.517259015491177</v>
      </c>
      <c r="E121" s="90">
        <v>53.058182612296051</v>
      </c>
      <c r="F121" s="90">
        <v>51.599106209100952</v>
      </c>
      <c r="G121" s="90">
        <v>50.140029805905968</v>
      </c>
      <c r="H121" s="90">
        <v>48.68095340271087</v>
      </c>
      <c r="I121" s="90">
        <v>47.221876999515828</v>
      </c>
      <c r="J121" s="90">
        <v>45.762800596320787</v>
      </c>
      <c r="K121" s="90">
        <v>44.303724193125632</v>
      </c>
      <c r="L121" s="90">
        <v>42.844647789930576</v>
      </c>
      <c r="M121" s="90">
        <v>41.38557138673562</v>
      </c>
      <c r="N121" s="113">
        <v>39.926494983540465</v>
      </c>
    </row>
    <row r="122" spans="2:14">
      <c r="B122" s="110"/>
      <c r="C122" s="22"/>
      <c r="D122" s="22"/>
      <c r="E122" s="22"/>
      <c r="F122" s="22"/>
      <c r="G122" s="22"/>
      <c r="H122" s="22"/>
      <c r="I122" s="22"/>
      <c r="J122" s="22"/>
      <c r="K122" s="22"/>
      <c r="L122" s="22"/>
      <c r="M122" s="22"/>
      <c r="N122" s="111"/>
    </row>
    <row r="123" spans="2:14">
      <c r="B123" s="110" t="s">
        <v>29</v>
      </c>
      <c r="C123" s="22"/>
      <c r="D123" s="22"/>
      <c r="E123" s="22"/>
      <c r="F123" s="22"/>
      <c r="G123" s="22"/>
      <c r="H123" s="22"/>
      <c r="I123" s="22"/>
      <c r="J123" s="22"/>
      <c r="K123" s="22"/>
      <c r="L123" s="22"/>
      <c r="M123" s="22"/>
      <c r="N123" s="111"/>
    </row>
    <row r="124" spans="2:14">
      <c r="B124" s="110"/>
      <c r="C124" s="22"/>
      <c r="D124" s="312" t="s">
        <v>105</v>
      </c>
      <c r="E124" s="312"/>
      <c r="F124" s="312"/>
      <c r="G124" s="312"/>
      <c r="H124" s="312"/>
      <c r="I124" s="312"/>
      <c r="J124" s="312"/>
      <c r="K124" s="312"/>
      <c r="L124" s="312"/>
      <c r="M124" s="312"/>
      <c r="N124" s="313"/>
    </row>
    <row r="125" spans="2:14">
      <c r="B125" s="110"/>
      <c r="C125" s="43">
        <f>D30</f>
        <v>1.6090389046902267</v>
      </c>
      <c r="D125" s="88">
        <v>0</v>
      </c>
      <c r="E125" s="88">
        <v>0.1</v>
      </c>
      <c r="F125" s="88">
        <v>0.2</v>
      </c>
      <c r="G125" s="88">
        <v>0.3</v>
      </c>
      <c r="H125" s="88">
        <v>0.4</v>
      </c>
      <c r="I125" s="88">
        <v>0.5</v>
      </c>
      <c r="J125" s="88">
        <v>0.6</v>
      </c>
      <c r="K125" s="88">
        <v>0.7</v>
      </c>
      <c r="L125" s="88">
        <v>0.8</v>
      </c>
      <c r="M125" s="88">
        <v>0.9</v>
      </c>
      <c r="N125" s="112">
        <v>1</v>
      </c>
    </row>
    <row r="126" spans="2:14">
      <c r="B126" s="311" t="s">
        <v>104</v>
      </c>
      <c r="C126" s="88">
        <v>0</v>
      </c>
      <c r="D126" s="91">
        <f t="dataTable" ref="D126:N136" dt2D="1" dtr="1" r1="D23" r2="D15" ca="1"/>
        <v>1.8599280125613138</v>
      </c>
      <c r="E126" s="91">
        <v>1.8327957414741236</v>
      </c>
      <c r="F126" s="91">
        <v>1.8061501289190167</v>
      </c>
      <c r="G126" s="91">
        <v>1.7799781978366527</v>
      </c>
      <c r="H126" s="91">
        <v>1.754267428491471</v>
      </c>
      <c r="I126" s="91">
        <v>1.7290057385019784</v>
      </c>
      <c r="J126" s="91">
        <v>1.7041814639083861</v>
      </c>
      <c r="K126" s="91">
        <v>1.6797833412152658</v>
      </c>
      <c r="L126" s="91">
        <v>1.6558004903511458</v>
      </c>
      <c r="M126" s="91">
        <v>1.6322223984908741</v>
      </c>
      <c r="N126" s="114">
        <v>1.6090389046902267</v>
      </c>
    </row>
    <row r="127" spans="2:14">
      <c r="B127" s="311"/>
      <c r="C127" s="88">
        <v>0.1</v>
      </c>
      <c r="D127" s="91">
        <v>1.842089447229099</v>
      </c>
      <c r="E127" s="91">
        <v>1.8153520152062164</v>
      </c>
      <c r="F127" s="91">
        <v>1.7890936091604441</v>
      </c>
      <c r="G127" s="91">
        <v>1.7633014700922005</v>
      </c>
      <c r="H127" s="91">
        <v>1.7379632881339842</v>
      </c>
      <c r="I127" s="91">
        <v>1.7130671829602966</v>
      </c>
      <c r="J127" s="91">
        <v>1.6886016852140466</v>
      </c>
      <c r="K127" s="91">
        <v>1.6645557188884632</v>
      </c>
      <c r="L127" s="91">
        <v>1.6409185846076402</v>
      </c>
      <c r="M127" s="91">
        <v>1.617679943752677</v>
      </c>
      <c r="N127" s="114">
        <v>1.5948298033839694</v>
      </c>
    </row>
    <row r="128" spans="2:14">
      <c r="B128" s="311"/>
      <c r="C128" s="88">
        <v>0.2</v>
      </c>
      <c r="D128" s="91">
        <v>1.823696988191494</v>
      </c>
      <c r="E128" s="91">
        <v>1.7973628109354058</v>
      </c>
      <c r="F128" s="91">
        <v>1.7714998435064255</v>
      </c>
      <c r="G128" s="91">
        <v>1.7460955506850466</v>
      </c>
      <c r="H128" s="91">
        <v>1.7211378379630706</v>
      </c>
      <c r="I128" s="91">
        <v>1.696615032344287</v>
      </c>
      <c r="J128" s="91">
        <v>1.6725158641401641</v>
      </c>
      <c r="K128" s="91">
        <v>1.6488294497009188</v>
      </c>
      <c r="L128" s="91">
        <v>1.6255452750263644</v>
      </c>
      <c r="M128" s="91">
        <v>1.6026531802046731</v>
      </c>
      <c r="N128" s="114">
        <v>1.5801433446306923</v>
      </c>
    </row>
    <row r="129" spans="2:14">
      <c r="B129" s="311"/>
      <c r="C129" s="88">
        <v>0.3</v>
      </c>
      <c r="D129" s="91">
        <v>1.8046496452189074</v>
      </c>
      <c r="E129" s="91">
        <v>1.77872890574189</v>
      </c>
      <c r="F129" s="91">
        <v>1.7532713368312396</v>
      </c>
      <c r="G129" s="91">
        <v>1.7282646340183023</v>
      </c>
      <c r="H129" s="91">
        <v>1.7036969248452711</v>
      </c>
      <c r="I129" s="91">
        <v>1.6795567500702464</v>
      </c>
      <c r="J129" s="91">
        <v>1.6558330458450481</v>
      </c>
      <c r="K129" s="91">
        <v>1.6325151268075617</v>
      </c>
      <c r="L129" s="91">
        <v>1.6095926700343193</v>
      </c>
      <c r="M129" s="91">
        <v>1.5870556998026837</v>
      </c>
      <c r="N129" s="114">
        <v>1.5648945731153989</v>
      </c>
    </row>
    <row r="130" spans="2:14">
      <c r="B130" s="311"/>
      <c r="C130" s="88">
        <v>0.4</v>
      </c>
      <c r="D130" s="91">
        <v>1.7848176657360222</v>
      </c>
      <c r="E130" s="91">
        <v>1.7593228343237595</v>
      </c>
      <c r="F130" s="91">
        <v>1.734282859792931</v>
      </c>
      <c r="G130" s="91">
        <v>1.7096856770226794</v>
      </c>
      <c r="H130" s="91">
        <v>1.6855196438570137</v>
      </c>
      <c r="I130" s="91">
        <v>1.6617735227310846</v>
      </c>
      <c r="J130" s="91">
        <v>1.6384364632470032</v>
      </c>
      <c r="K130" s="91">
        <v>1.6154979856424254</v>
      </c>
      <c r="L130" s="91">
        <v>1.5929479650990348</v>
      </c>
      <c r="M130" s="91">
        <v>1.5707766168414861</v>
      </c>
      <c r="N130" s="114">
        <v>1.5489744819808142</v>
      </c>
    </row>
    <row r="131" spans="2:14">
      <c r="B131" s="311"/>
      <c r="C131" s="88">
        <v>0.5</v>
      </c>
      <c r="D131" s="91">
        <v>1.7640303746258619</v>
      </c>
      <c r="E131" s="91">
        <v>1.7389769525095047</v>
      </c>
      <c r="F131" s="91">
        <v>1.7143697309646531</v>
      </c>
      <c r="G131" s="91">
        <v>1.6901968949789328</v>
      </c>
      <c r="H131" s="91">
        <v>1.6664470430257154</v>
      </c>
      <c r="I131" s="91">
        <v>1.6431091691327349</v>
      </c>
      <c r="J131" s="91">
        <v>1.620172645875837</v>
      </c>
      <c r="K131" s="91">
        <v>1.5976272082426157</v>
      </c>
      <c r="L131" s="91">
        <v>1.5754629383145049</v>
      </c>
      <c r="M131" s="91">
        <v>1.5536702507192681</v>
      </c>
      <c r="N131" s="114">
        <v>1.5322398788090714</v>
      </c>
    </row>
    <row r="132" spans="2:14">
      <c r="B132" s="311"/>
      <c r="C132" s="88">
        <v>0.6</v>
      </c>
      <c r="D132" s="91">
        <v>1.7420566540984626</v>
      </c>
      <c r="E132" s="91">
        <v>1.7174642772043578</v>
      </c>
      <c r="F132" s="91">
        <v>1.6933090086779867</v>
      </c>
      <c r="G132" s="91">
        <v>1.6695792973370582</v>
      </c>
      <c r="H132" s="91">
        <v>1.6462639954529192</v>
      </c>
      <c r="I132" s="91">
        <v>1.6233523412885065</v>
      </c>
      <c r="J132" s="91">
        <v>1.6008339425354612</v>
      </c>
      <c r="K132" s="91">
        <v>1.5786987605968335</v>
      </c>
      <c r="L132" s="91">
        <v>1.5569370956654554</v>
      </c>
      <c r="M132" s="91">
        <v>1.5355395725513594</v>
      </c>
      <c r="N132" s="114">
        <v>1.5144971272147671</v>
      </c>
    </row>
    <row r="133" spans="2:14">
      <c r="B133" s="311"/>
      <c r="C133" s="88">
        <v>0.7</v>
      </c>
      <c r="D133" s="91">
        <v>1.7185717322840164</v>
      </c>
      <c r="E133" s="91">
        <v>1.6944658888704951</v>
      </c>
      <c r="F133" s="91">
        <v>1.6707874934683367</v>
      </c>
      <c r="G133" s="91">
        <v>1.6475252766458592</v>
      </c>
      <c r="H133" s="91">
        <v>1.6246683616701072</v>
      </c>
      <c r="I133" s="91">
        <v>1.602206247549421</v>
      </c>
      <c r="J133" s="91">
        <v>1.5801287929471952</v>
      </c>
      <c r="K133" s="91">
        <v>1.5584262009150276</v>
      </c>
      <c r="L133" s="91">
        <v>1.5370890043970071</v>
      </c>
      <c r="M133" s="91">
        <v>1.5161080524600343</v>
      </c>
      <c r="N133" s="114">
        <v>1.4954744972081564</v>
      </c>
    </row>
    <row r="134" spans="2:14">
      <c r="B134" s="311"/>
      <c r="C134" s="88">
        <v>0.8</v>
      </c>
      <c r="D134" s="91">
        <v>1.6930961050799731</v>
      </c>
      <c r="E134" s="91">
        <v>1.6695109836684561</v>
      </c>
      <c r="F134" s="91">
        <v>1.6463428849286206</v>
      </c>
      <c r="G134" s="91">
        <v>1.6235808453448997</v>
      </c>
      <c r="H134" s="91">
        <v>1.6012142823705691</v>
      </c>
      <c r="I134" s="91">
        <v>1.5792329780225125</v>
      </c>
      <c r="J134" s="91">
        <v>1.5576270633164642</v>
      </c>
      <c r="K134" s="91">
        <v>1.536387003492945</v>
      </c>
      <c r="L134" s="91">
        <v>1.5155035839873985</v>
      </c>
      <c r="M134" s="91">
        <v>1.4949678971011651</v>
      </c>
      <c r="N134" s="114">
        <v>1.4747713293328026</v>
      </c>
    </row>
    <row r="135" spans="2:14">
      <c r="B135" s="311"/>
      <c r="C135" s="88">
        <v>0.9</v>
      </c>
      <c r="D135" s="91">
        <v>1.6648700084911185</v>
      </c>
      <c r="E135" s="91">
        <v>1.6418536679074196</v>
      </c>
      <c r="F135" s="91">
        <v>1.6192428458161916</v>
      </c>
      <c r="G135" s="91">
        <v>1.5970269187275707</v>
      </c>
      <c r="H135" s="91">
        <v>1.5751956310150343</v>
      </c>
      <c r="I135" s="91">
        <v>1.5537390791293813</v>
      </c>
      <c r="J135" s="91">
        <v>1.5326476966187108</v>
      </c>
      <c r="K135" s="91">
        <v>1.5119122399067884</v>
      </c>
      <c r="L135" s="91">
        <v>1.4915237747853587</v>
      </c>
      <c r="M135" s="91">
        <v>1.4714736635789674</v>
      </c>
      <c r="N135" s="114">
        <v>1.4517535529435375</v>
      </c>
    </row>
    <row r="136" spans="2:14">
      <c r="B136" s="311"/>
      <c r="C136" s="115">
        <v>1</v>
      </c>
      <c r="D136" s="116">
        <v>1.6325439091550367</v>
      </c>
      <c r="E136" s="116">
        <v>1.6101691463249628</v>
      </c>
      <c r="F136" s="116">
        <v>1.588186759790615</v>
      </c>
      <c r="G136" s="116">
        <v>1.5665865178725056</v>
      </c>
      <c r="H136" s="116">
        <v>1.5453585415633397</v>
      </c>
      <c r="I136" s="116">
        <v>1.5244932894626777</v>
      </c>
      <c r="J136" s="116">
        <v>1.5039815434773049</v>
      </c>
      <c r="K136" s="116">
        <v>1.4838143952423128</v>
      </c>
      <c r="L136" s="116">
        <v>1.4639832332208629</v>
      </c>
      <c r="M136" s="116">
        <v>1.4444797304433659</v>
      </c>
      <c r="N136" s="117">
        <v>1.4252958328494267</v>
      </c>
    </row>
    <row r="138" spans="2:14" ht="15" thickBot="1"/>
    <row r="139" spans="2:14">
      <c r="B139" s="119" t="s">
        <v>90</v>
      </c>
      <c r="C139" s="19"/>
      <c r="D139" s="67"/>
    </row>
    <row r="140" spans="2:14">
      <c r="B140" s="21"/>
      <c r="C140" s="22"/>
      <c r="D140" s="46"/>
    </row>
    <row r="141" spans="2:14">
      <c r="B141" s="21" t="s">
        <v>32</v>
      </c>
      <c r="C141" s="22">
        <f>Parameters_Results!C30</f>
        <v>55.984783463080788</v>
      </c>
      <c r="D141" s="46">
        <f>ABS(C142-C146)</f>
        <v>6.0195484563148227</v>
      </c>
    </row>
    <row r="142" spans="2:14">
      <c r="B142" s="92">
        <v>0</v>
      </c>
      <c r="C142" s="43">
        <f t="dataTable" ref="C142:C146" dt2D="0" dtr="0" r1="D16" ca="1"/>
        <v>55.984783463080788</v>
      </c>
      <c r="D142" s="46"/>
    </row>
    <row r="143" spans="2:14">
      <c r="B143" s="92">
        <v>0.25</v>
      </c>
      <c r="C143" s="43">
        <v>54.479896349002047</v>
      </c>
      <c r="D143" s="46"/>
    </row>
    <row r="144" spans="2:14">
      <c r="B144" s="92">
        <v>0.5</v>
      </c>
      <c r="C144" s="43">
        <v>52.975009234923334</v>
      </c>
      <c r="D144" s="46"/>
    </row>
    <row r="145" spans="2:4">
      <c r="B145" s="92">
        <v>0.75</v>
      </c>
      <c r="C145" s="43">
        <v>51.47012212084465</v>
      </c>
      <c r="D145" s="46"/>
    </row>
    <row r="146" spans="2:4">
      <c r="B146" s="92">
        <v>1</v>
      </c>
      <c r="C146" s="43">
        <v>49.965235006765965</v>
      </c>
      <c r="D146" s="46"/>
    </row>
    <row r="147" spans="2:4">
      <c r="B147" s="21"/>
      <c r="C147" s="22"/>
      <c r="D147" s="46"/>
    </row>
    <row r="148" spans="2:4">
      <c r="B148" s="21" t="s">
        <v>33</v>
      </c>
      <c r="C148" s="22">
        <f>Parameters_Results!$C$30</f>
        <v>55.984783463080788</v>
      </c>
      <c r="D148" s="46">
        <f>ABS(C149-C153)</f>
        <v>0.37488958229695868</v>
      </c>
    </row>
    <row r="149" spans="2:4">
      <c r="B149" s="92">
        <v>0</v>
      </c>
      <c r="C149" s="93">
        <f t="dataTable" ref="C149:D153" dt2D="0" dtr="0" r1="D17" ca="1"/>
        <v>55.984783463080788</v>
      </c>
      <c r="D149" s="46">
        <v>0.37488958229695868</v>
      </c>
    </row>
    <row r="150" spans="2:4">
      <c r="B150" s="92">
        <v>0.25</v>
      </c>
      <c r="C150" s="93">
        <v>56.078505858655063</v>
      </c>
      <c r="D150" s="46">
        <v>0.37488958229695868</v>
      </c>
    </row>
    <row r="151" spans="2:4">
      <c r="B151" s="92">
        <v>0.5</v>
      </c>
      <c r="C151" s="93">
        <v>56.17222825422931</v>
      </c>
      <c r="D151" s="46">
        <v>0.37488958229695868</v>
      </c>
    </row>
    <row r="152" spans="2:4">
      <c r="B152" s="92">
        <v>0.75</v>
      </c>
      <c r="C152" s="93">
        <v>56.265950649803528</v>
      </c>
      <c r="D152" s="46">
        <v>0.37488958229695868</v>
      </c>
    </row>
    <row r="153" spans="2:4">
      <c r="B153" s="92">
        <v>1</v>
      </c>
      <c r="C153" s="93">
        <v>56.359673045377747</v>
      </c>
      <c r="D153" s="46">
        <v>0.37488958229695868</v>
      </c>
    </row>
    <row r="154" spans="2:4">
      <c r="B154" s="21"/>
      <c r="C154" s="22"/>
      <c r="D154" s="46"/>
    </row>
    <row r="155" spans="2:4">
      <c r="B155" s="21" t="s">
        <v>34</v>
      </c>
      <c r="C155" s="22">
        <f>Parameters_Results!$C$30</f>
        <v>55.984783463080788</v>
      </c>
      <c r="D155" s="46">
        <f>ABS(C156-C160)</f>
        <v>0.3544192721431898</v>
      </c>
    </row>
    <row r="156" spans="2:4">
      <c r="B156" s="92">
        <v>0</v>
      </c>
      <c r="C156" s="22">
        <f t="dataTable" ref="C156:C160" dt2D="0" dtr="0" r1="D18" ca="1"/>
        <v>55.984783463080788</v>
      </c>
      <c r="D156" s="46"/>
    </row>
    <row r="157" spans="2:4">
      <c r="B157" s="92">
        <v>0.25</v>
      </c>
      <c r="C157" s="22">
        <v>55.896178645045012</v>
      </c>
      <c r="D157" s="46"/>
    </row>
    <row r="158" spans="2:4">
      <c r="B158" s="92">
        <v>0.5</v>
      </c>
      <c r="C158" s="22">
        <v>55.807573827009165</v>
      </c>
      <c r="D158" s="46"/>
    </row>
    <row r="159" spans="2:4">
      <c r="B159" s="92">
        <v>0.75</v>
      </c>
      <c r="C159" s="22">
        <v>55.718969008973346</v>
      </c>
      <c r="D159" s="46"/>
    </row>
    <row r="160" spans="2:4">
      <c r="B160" s="92">
        <v>1</v>
      </c>
      <c r="C160" s="22">
        <v>55.630364190937598</v>
      </c>
      <c r="D160" s="46"/>
    </row>
    <row r="161" spans="2:4">
      <c r="B161" s="21"/>
      <c r="C161" s="22"/>
      <c r="D161" s="46"/>
    </row>
    <row r="162" spans="2:4">
      <c r="B162" s="21" t="s">
        <v>54</v>
      </c>
      <c r="C162" s="22">
        <f>Parameters_Results!$C$30</f>
        <v>55.984783463080788</v>
      </c>
      <c r="D162" s="46">
        <f>ABS(C163-C167)</f>
        <v>3.9657706564629223</v>
      </c>
    </row>
    <row r="163" spans="2:4">
      <c r="B163" s="92">
        <v>0</v>
      </c>
      <c r="C163" s="22">
        <f t="dataTable" ref="C163:C167" dt2D="0" dtr="0" r1="D19" ca="1"/>
        <v>55.984783463080788</v>
      </c>
      <c r="D163" s="46"/>
    </row>
    <row r="164" spans="2:4">
      <c r="B164" s="92">
        <v>0.25</v>
      </c>
      <c r="C164" s="22">
        <v>54.993340798964979</v>
      </c>
      <c r="D164" s="46"/>
    </row>
    <row r="165" spans="2:4">
      <c r="B165" s="92">
        <v>0.5</v>
      </c>
      <c r="C165" s="22">
        <v>54.00189813484937</v>
      </c>
      <c r="D165" s="46"/>
    </row>
    <row r="166" spans="2:4">
      <c r="B166" s="92">
        <v>0.75</v>
      </c>
      <c r="C166" s="22">
        <v>53.010455470733675</v>
      </c>
      <c r="D166" s="46"/>
    </row>
    <row r="167" spans="2:4">
      <c r="B167" s="92">
        <v>1</v>
      </c>
      <c r="C167" s="22">
        <v>52.019012806617866</v>
      </c>
      <c r="D167" s="46"/>
    </row>
    <row r="168" spans="2:4">
      <c r="B168" s="21"/>
      <c r="C168" s="22"/>
      <c r="D168" s="46"/>
    </row>
    <row r="169" spans="2:4">
      <c r="B169" s="21" t="s">
        <v>35</v>
      </c>
      <c r="C169" s="22">
        <f>Parameters_Results!$C$30</f>
        <v>55.984783463080788</v>
      </c>
      <c r="D169" s="46">
        <f>ABS(C170-C174)</f>
        <v>5.36260455344717</v>
      </c>
    </row>
    <row r="170" spans="2:4">
      <c r="B170" s="92">
        <v>0</v>
      </c>
      <c r="C170" s="22">
        <f t="dataTable" ref="C170:C174" dt2D="0" dtr="0" r1="D20" ca="1"/>
        <v>55.984783463080788</v>
      </c>
      <c r="D170" s="46"/>
    </row>
    <row r="171" spans="2:4">
      <c r="B171" s="92">
        <v>0.25</v>
      </c>
      <c r="C171" s="22">
        <v>55.309046435729528</v>
      </c>
      <c r="D171" s="46"/>
    </row>
    <row r="172" spans="2:4">
      <c r="B172" s="92">
        <v>0.5</v>
      </c>
      <c r="C172" s="22">
        <v>54.371658900005471</v>
      </c>
      <c r="D172" s="46"/>
    </row>
    <row r="173" spans="2:4">
      <c r="B173" s="92">
        <v>0.75</v>
      </c>
      <c r="C173" s="22">
        <v>52.979442661770321</v>
      </c>
      <c r="D173" s="46"/>
    </row>
    <row r="174" spans="2:4">
      <c r="B174" s="92">
        <v>1</v>
      </c>
      <c r="C174" s="22">
        <v>50.622178909633618</v>
      </c>
      <c r="D174" s="46"/>
    </row>
    <row r="175" spans="2:4">
      <c r="B175" s="21"/>
      <c r="C175" s="22"/>
      <c r="D175" s="46"/>
    </row>
    <row r="176" spans="2:4">
      <c r="B176" s="21" t="s">
        <v>93</v>
      </c>
      <c r="C176" s="22">
        <f>Parameters_Results!$C$30</f>
        <v>55.984783463080788</v>
      </c>
      <c r="D176" s="46">
        <f>ABS(C177-C181)</f>
        <v>16.058288479540323</v>
      </c>
    </row>
    <row r="177" spans="2:4">
      <c r="B177" s="92">
        <v>0</v>
      </c>
      <c r="C177" s="22">
        <f t="dataTable" ref="C177:C181" dt2D="0" dtr="0" r1="D15" ca="1"/>
        <v>55.984783463080788</v>
      </c>
      <c r="D177" s="46"/>
    </row>
    <row r="178" spans="2:4">
      <c r="B178" s="92">
        <v>0.25</v>
      </c>
      <c r="C178" s="22">
        <v>52.786129849278495</v>
      </c>
      <c r="D178" s="46"/>
    </row>
    <row r="179" spans="2:4">
      <c r="B179" s="92">
        <v>0.5</v>
      </c>
      <c r="C179" s="22">
        <v>49.249556753727759</v>
      </c>
      <c r="D179" s="46"/>
    </row>
    <row r="180" spans="2:4">
      <c r="B180" s="92">
        <v>0.75</v>
      </c>
      <c r="C180" s="22">
        <v>45.153245299016362</v>
      </c>
      <c r="D180" s="46"/>
    </row>
    <row r="181" spans="2:4">
      <c r="B181" s="92">
        <v>1</v>
      </c>
      <c r="C181" s="22">
        <v>39.926494983540465</v>
      </c>
      <c r="D181" s="46"/>
    </row>
    <row r="182" spans="2:4">
      <c r="B182" s="21"/>
      <c r="C182" s="22"/>
      <c r="D182" s="46"/>
    </row>
    <row r="183" spans="2:4">
      <c r="B183" s="21" t="s">
        <v>73</v>
      </c>
      <c r="C183" s="22">
        <f>Parameters_Results!$C$30</f>
        <v>55.984783463080788</v>
      </c>
      <c r="D183" s="46">
        <f>ABS(C184-C188)</f>
        <v>16.447924233281299</v>
      </c>
    </row>
    <row r="184" spans="2:4">
      <c r="B184" s="92">
        <v>0</v>
      </c>
      <c r="C184" s="22">
        <f t="dataTable" ref="C184:C188" dt2D="0" dtr="0" r1="D23" ca="1"/>
        <v>72.432707696362087</v>
      </c>
      <c r="D184" s="46"/>
    </row>
    <row r="185" spans="2:4">
      <c r="B185" s="92">
        <v>0.25</v>
      </c>
      <c r="C185" s="22">
        <v>68.320726638041776</v>
      </c>
      <c r="D185" s="46"/>
    </row>
    <row r="186" spans="2:4">
      <c r="B186" s="92">
        <v>0.5</v>
      </c>
      <c r="C186" s="22">
        <v>64.208745579721437</v>
      </c>
      <c r="D186" s="46"/>
    </row>
    <row r="187" spans="2:4">
      <c r="B187" s="92">
        <v>0.75</v>
      </c>
      <c r="C187" s="22">
        <v>60.096764521401127</v>
      </c>
      <c r="D187" s="46"/>
    </row>
    <row r="188" spans="2:4">
      <c r="B188" s="92">
        <v>1</v>
      </c>
      <c r="C188" s="22">
        <v>55.984783463080788</v>
      </c>
      <c r="D188" s="46"/>
    </row>
    <row r="189" spans="2:4">
      <c r="B189" s="21"/>
      <c r="C189" s="22"/>
      <c r="D189" s="46"/>
    </row>
    <row r="190" spans="2:4">
      <c r="B190" s="21" t="s">
        <v>6</v>
      </c>
      <c r="C190" s="22">
        <f>Parameters_Results!$C$30</f>
        <v>55.984783463080788</v>
      </c>
      <c r="D190" s="46">
        <f>ABS(C191-C196)</f>
        <v>290.65971990337994</v>
      </c>
    </row>
    <row r="191" spans="2:4">
      <c r="B191" s="92">
        <v>0.01</v>
      </c>
      <c r="C191" s="22">
        <f t="dataTable" ref="C191:C196" dt2D="0" dtr="0" r1="D12" ca="1"/>
        <v>279.00556395431795</v>
      </c>
      <c r="D191" s="46"/>
    </row>
    <row r="192" spans="2:4">
      <c r="B192" s="92">
        <v>0.02</v>
      </c>
      <c r="C192" s="22">
        <v>207.32135100635051</v>
      </c>
      <c r="D192" s="46"/>
    </row>
    <row r="193" spans="2:4">
      <c r="B193" s="92">
        <v>0.03</v>
      </c>
      <c r="C193" s="22">
        <v>153.17438625345406</v>
      </c>
      <c r="D193" s="46"/>
    </row>
    <row r="194" spans="2:4">
      <c r="B194" s="92">
        <v>0.06</v>
      </c>
      <c r="C194" s="22">
        <v>55.984783463080788</v>
      </c>
      <c r="D194" s="46"/>
    </row>
    <row r="195" spans="2:4">
      <c r="B195" s="92">
        <v>0.08</v>
      </c>
      <c r="C195" s="22">
        <v>22.232327729193557</v>
      </c>
      <c r="D195" s="46"/>
    </row>
    <row r="196" spans="2:4" ht="15" thickBot="1">
      <c r="B196" s="94">
        <v>0.12</v>
      </c>
      <c r="C196" s="34">
        <v>-11.654155949061987</v>
      </c>
      <c r="D196" s="72"/>
    </row>
  </sheetData>
  <scenarios current="0" show="0" sqref="D15:D19">
    <scenario name="Sens Ana" count="1" user="Daniela Zingler" comment="Created by Stephane Hallegatte on 11/29/2019_x000a_Modified by Daniela Zingler on 12/12/2019">
      <inputCells r="D15" val="0.5, 0.7" numFmtId="9"/>
    </scenario>
  </scenarios>
  <mergeCells count="12">
    <mergeCell ref="B6:F6"/>
    <mergeCell ref="B111:B121"/>
    <mergeCell ref="D109:N109"/>
    <mergeCell ref="D124:N124"/>
    <mergeCell ref="B126:B136"/>
    <mergeCell ref="B63:B65"/>
    <mergeCell ref="B66:B68"/>
    <mergeCell ref="B69:B71"/>
    <mergeCell ref="B77:G77"/>
    <mergeCell ref="B82:G82"/>
    <mergeCell ref="B87:G87"/>
    <mergeCell ref="B92:G9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B2:CH125"/>
  <sheetViews>
    <sheetView zoomScale="90" zoomScaleNormal="90" zoomScalePageLayoutView="70" workbookViewId="0">
      <selection activeCell="B2" sqref="B2:E2"/>
    </sheetView>
  </sheetViews>
  <sheetFormatPr defaultColWidth="8.81640625" defaultRowHeight="14.5"/>
  <cols>
    <col min="1" max="1" width="4.453125" customWidth="1"/>
    <col min="2" max="3" width="31.54296875" customWidth="1"/>
  </cols>
  <sheetData>
    <row r="2" spans="2:83" ht="23.5">
      <c r="B2" s="320" t="s">
        <v>122</v>
      </c>
      <c r="C2" s="320"/>
      <c r="D2" s="320"/>
      <c r="E2" s="320"/>
      <c r="G2" s="269" t="s">
        <v>194</v>
      </c>
      <c r="H2" s="269"/>
      <c r="I2" s="269"/>
      <c r="J2" s="269"/>
      <c r="K2" s="269"/>
      <c r="L2" s="269"/>
      <c r="M2" s="269"/>
      <c r="N2" s="269"/>
      <c r="O2" s="269"/>
      <c r="P2" s="269"/>
    </row>
    <row r="3" spans="2:83">
      <c r="B3" s="62" t="s">
        <v>83</v>
      </c>
      <c r="G3" s="269" t="s">
        <v>197</v>
      </c>
      <c r="H3" s="269"/>
      <c r="I3" s="269"/>
      <c r="J3" s="269"/>
      <c r="K3" s="269"/>
      <c r="L3" s="269"/>
      <c r="M3" s="269"/>
      <c r="N3" s="269"/>
      <c r="O3" s="269"/>
      <c r="P3" s="269"/>
    </row>
    <row r="4" spans="2:83">
      <c r="B4" s="41"/>
    </row>
    <row r="5" spans="2:83">
      <c r="B5" s="42" t="s">
        <v>63</v>
      </c>
    </row>
    <row r="6" spans="2:83" ht="15" thickBot="1"/>
    <row r="7" spans="2:83">
      <c r="B7" s="138" t="s">
        <v>74</v>
      </c>
      <c r="C7" s="13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67"/>
    </row>
    <row r="8" spans="2:83">
      <c r="B8" s="2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46"/>
    </row>
    <row r="9" spans="2:83" s="12" customFormat="1">
      <c r="B9" s="68" t="s">
        <v>114</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row>
    <row r="10" spans="2:83">
      <c r="B10" s="75">
        <v>0.02</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46"/>
    </row>
    <row r="11" spans="2:83">
      <c r="B11" s="21" t="s">
        <v>3</v>
      </c>
      <c r="C11" s="22"/>
      <c r="D11" s="177">
        <f>Parameters_Results!$D$10+COLUMN()-3</f>
        <v>2021</v>
      </c>
      <c r="E11" s="43">
        <f>Parameters_Results!$D$10+COLUMN()-3</f>
        <v>2022</v>
      </c>
      <c r="F11" s="43">
        <f>Parameters_Results!$D$10+COLUMN()-3</f>
        <v>2023</v>
      </c>
      <c r="G11" s="43">
        <f>Parameters_Results!$D$10+COLUMN()-3</f>
        <v>2024</v>
      </c>
      <c r="H11" s="43">
        <f>Parameters_Results!$D$10+COLUMN()-3</f>
        <v>2025</v>
      </c>
      <c r="I11" s="43">
        <f>Parameters_Results!$D$10+COLUMN()-3</f>
        <v>2026</v>
      </c>
      <c r="J11" s="43">
        <f>Parameters_Results!$D$10+COLUMN()-3</f>
        <v>2027</v>
      </c>
      <c r="K11" s="43">
        <f>Parameters_Results!$D$10+COLUMN()-3</f>
        <v>2028</v>
      </c>
      <c r="L11" s="43">
        <f>Parameters_Results!$D$10+COLUMN()-3</f>
        <v>2029</v>
      </c>
      <c r="M11" s="43">
        <f>Parameters_Results!$D$10+COLUMN()-3</f>
        <v>2030</v>
      </c>
      <c r="N11" s="43">
        <f>Parameters_Results!$D$10+COLUMN()-3</f>
        <v>2031</v>
      </c>
      <c r="O11" s="43">
        <f>Parameters_Results!$D$10+COLUMN()-3</f>
        <v>2032</v>
      </c>
      <c r="P11" s="43">
        <f>Parameters_Results!$D$10+COLUMN()-3</f>
        <v>2033</v>
      </c>
      <c r="Q11" s="43">
        <f>Parameters_Results!$D$10+COLUMN()-3</f>
        <v>2034</v>
      </c>
      <c r="R11" s="43">
        <f>Parameters_Results!$D$10+COLUMN()-3</f>
        <v>2035</v>
      </c>
      <c r="S11" s="43">
        <f>Parameters_Results!$D$10+COLUMN()-3</f>
        <v>2036</v>
      </c>
      <c r="T11" s="43">
        <f>Parameters_Results!$D$10+COLUMN()-3</f>
        <v>2037</v>
      </c>
      <c r="U11" s="43">
        <f>Parameters_Results!$D$10+COLUMN()-3</f>
        <v>2038</v>
      </c>
      <c r="V11" s="43">
        <f>Parameters_Results!$D$10+COLUMN()-3</f>
        <v>2039</v>
      </c>
      <c r="W11" s="43">
        <f>Parameters_Results!$D$10+COLUMN()-3</f>
        <v>2040</v>
      </c>
      <c r="X11" s="43">
        <f>Parameters_Results!$D$10+COLUMN()-3</f>
        <v>2041</v>
      </c>
      <c r="Y11" s="43">
        <f>Parameters_Results!$D$10+COLUMN()-3</f>
        <v>2042</v>
      </c>
      <c r="Z11" s="43">
        <f>Parameters_Results!$D$10+COLUMN()-3</f>
        <v>2043</v>
      </c>
      <c r="AA11" s="43">
        <f>Parameters_Results!$D$10+COLUMN()-3</f>
        <v>2044</v>
      </c>
      <c r="AB11" s="43">
        <f>Parameters_Results!$D$10+COLUMN()-3</f>
        <v>2045</v>
      </c>
      <c r="AC11" s="43">
        <f>Parameters_Results!$D$10+COLUMN()-3</f>
        <v>2046</v>
      </c>
      <c r="AD11" s="43">
        <f>Parameters_Results!$D$10+COLUMN()-3</f>
        <v>2047</v>
      </c>
      <c r="AE11" s="43">
        <f>Parameters_Results!$D$10+COLUMN()-3</f>
        <v>2048</v>
      </c>
      <c r="AF11" s="43">
        <f>Parameters_Results!$D$10+COLUMN()-3</f>
        <v>2049</v>
      </c>
      <c r="AG11" s="43">
        <f>Parameters_Results!$D$10+COLUMN()-3</f>
        <v>2050</v>
      </c>
      <c r="AH11" s="43">
        <f>Parameters_Results!$D$10+COLUMN()-3</f>
        <v>2051</v>
      </c>
      <c r="AI11" s="43">
        <f>Parameters_Results!$D$10+COLUMN()-3</f>
        <v>2052</v>
      </c>
      <c r="AJ11" s="43">
        <f>Parameters_Results!$D$10+COLUMN()-3</f>
        <v>2053</v>
      </c>
      <c r="AK11" s="43">
        <f>Parameters_Results!$D$10+COLUMN()-3</f>
        <v>2054</v>
      </c>
      <c r="AL11" s="43">
        <f>Parameters_Results!$D$10+COLUMN()-3</f>
        <v>2055</v>
      </c>
      <c r="AM11" s="43">
        <f>Parameters_Results!$D$10+COLUMN()-3</f>
        <v>2056</v>
      </c>
      <c r="AN11" s="43">
        <f>Parameters_Results!$D$10+COLUMN()-3</f>
        <v>2057</v>
      </c>
      <c r="AO11" s="43">
        <f>Parameters_Results!$D$10+COLUMN()-3</f>
        <v>2058</v>
      </c>
      <c r="AP11" s="43">
        <f>Parameters_Results!$D$10+COLUMN()-3</f>
        <v>2059</v>
      </c>
      <c r="AQ11" s="43">
        <f>Parameters_Results!$D$10+COLUMN()-3</f>
        <v>2060</v>
      </c>
      <c r="AR11" s="43">
        <f>Parameters_Results!$D$10+COLUMN()-3</f>
        <v>2061</v>
      </c>
      <c r="AS11" s="43">
        <f>Parameters_Results!$D$10+COLUMN()-3</f>
        <v>2062</v>
      </c>
      <c r="AT11" s="43">
        <f>Parameters_Results!$D$10+COLUMN()-3</f>
        <v>2063</v>
      </c>
      <c r="AU11" s="43">
        <f>Parameters_Results!$D$10+COLUMN()-3</f>
        <v>2064</v>
      </c>
      <c r="AV11" s="43">
        <f>Parameters_Results!$D$10+COLUMN()-3</f>
        <v>2065</v>
      </c>
      <c r="AW11" s="43">
        <f>Parameters_Results!$D$10+COLUMN()-3</f>
        <v>2066</v>
      </c>
      <c r="AX11" s="43">
        <f>Parameters_Results!$D$10+COLUMN()-3</f>
        <v>2067</v>
      </c>
      <c r="AY11" s="43">
        <f>Parameters_Results!$D$10+COLUMN()-3</f>
        <v>2068</v>
      </c>
      <c r="AZ11" s="43">
        <f>Parameters_Results!$D$10+COLUMN()-3</f>
        <v>2069</v>
      </c>
      <c r="BA11" s="43">
        <f>Parameters_Results!$D$10+COLUMN()-3</f>
        <v>2070</v>
      </c>
      <c r="BB11" s="43">
        <f>Parameters_Results!$D$10+COLUMN()-3</f>
        <v>2071</v>
      </c>
      <c r="BC11" s="43">
        <f>Parameters_Results!$D$10+COLUMN()-3</f>
        <v>2072</v>
      </c>
      <c r="BD11" s="43">
        <f>Parameters_Results!$D$10+COLUMN()-3</f>
        <v>2073</v>
      </c>
      <c r="BE11" s="43">
        <f>Parameters_Results!$D$10+COLUMN()-3</f>
        <v>2074</v>
      </c>
      <c r="BF11" s="43">
        <f>Parameters_Results!$D$10+COLUMN()-3</f>
        <v>2075</v>
      </c>
      <c r="BG11" s="43">
        <f>Parameters_Results!$D$10+COLUMN()-3</f>
        <v>2076</v>
      </c>
      <c r="BH11" s="43">
        <f>Parameters_Results!$D$10+COLUMN()-3</f>
        <v>2077</v>
      </c>
      <c r="BI11" s="43">
        <f>Parameters_Results!$D$10+COLUMN()-3</f>
        <v>2078</v>
      </c>
      <c r="BJ11" s="43">
        <f>Parameters_Results!$D$10+COLUMN()-3</f>
        <v>2079</v>
      </c>
      <c r="BK11" s="43">
        <f>Parameters_Results!$D$10+COLUMN()-3</f>
        <v>2080</v>
      </c>
      <c r="BL11" s="43">
        <f>Parameters_Results!$D$10+COLUMN()-3</f>
        <v>2081</v>
      </c>
      <c r="BM11" s="43">
        <f>Parameters_Results!$D$10+COLUMN()-3</f>
        <v>2082</v>
      </c>
      <c r="BN11" s="43">
        <f>Parameters_Results!$D$10+COLUMN()-3</f>
        <v>2083</v>
      </c>
      <c r="BO11" s="43">
        <f>Parameters_Results!$D$10+COLUMN()-3</f>
        <v>2084</v>
      </c>
      <c r="BP11" s="43">
        <f>Parameters_Results!$D$10+COLUMN()-3</f>
        <v>2085</v>
      </c>
      <c r="BQ11" s="43">
        <f>Parameters_Results!$D$10+COLUMN()-3</f>
        <v>2086</v>
      </c>
      <c r="BR11" s="43">
        <f>Parameters_Results!$D$10+COLUMN()-3</f>
        <v>2087</v>
      </c>
      <c r="BS11" s="43">
        <f>Parameters_Results!$D$10+COLUMN()-3</f>
        <v>2088</v>
      </c>
      <c r="BT11" s="43">
        <f>Parameters_Results!$D$10+COLUMN()-3</f>
        <v>2089</v>
      </c>
      <c r="BU11" s="43">
        <f>Parameters_Results!$D$10+COLUMN()-3</f>
        <v>2090</v>
      </c>
      <c r="BV11" s="43">
        <f>Parameters_Results!$D$10+COLUMN()-3</f>
        <v>2091</v>
      </c>
      <c r="BW11" s="43">
        <f>Parameters_Results!$D$10+COLUMN()-3</f>
        <v>2092</v>
      </c>
      <c r="BX11" s="43">
        <f>Parameters_Results!$D$10+COLUMN()-3</f>
        <v>2093</v>
      </c>
      <c r="BY11" s="43">
        <f>Parameters_Results!$D$10+COLUMN()-3</f>
        <v>2094</v>
      </c>
      <c r="BZ11" s="43">
        <f>Parameters_Results!$D$10+COLUMN()-3</f>
        <v>2095</v>
      </c>
      <c r="CA11" s="43">
        <f>Parameters_Results!$D$10+COLUMN()-3</f>
        <v>2096</v>
      </c>
      <c r="CB11" s="43">
        <f>Parameters_Results!$D$10+COLUMN()-3</f>
        <v>2097</v>
      </c>
      <c r="CC11" s="43">
        <f>Parameters_Results!$D$10+COLUMN()-3</f>
        <v>2098</v>
      </c>
      <c r="CD11" s="43">
        <f>Parameters_Results!$D$10+COLUMN()-3</f>
        <v>2099</v>
      </c>
      <c r="CE11" s="43">
        <f>Parameters_Results!$D$10+COLUMN()-3</f>
        <v>2100</v>
      </c>
    </row>
    <row r="12" spans="2:83">
      <c r="B12" s="319" t="s">
        <v>0</v>
      </c>
      <c r="C12" s="135" t="s">
        <v>149</v>
      </c>
      <c r="D12" s="86"/>
      <c r="E12" s="86"/>
      <c r="F12" s="86"/>
      <c r="G12" s="86"/>
      <c r="H12" s="86"/>
      <c r="I12" s="86"/>
      <c r="J12" s="86"/>
      <c r="K12" s="86"/>
      <c r="L12" s="86"/>
      <c r="M12" s="86"/>
      <c r="N12" s="86"/>
      <c r="O12" s="86"/>
      <c r="P12" s="86"/>
      <c r="Q12" s="86"/>
      <c r="R12" s="86"/>
      <c r="S12" s="86"/>
      <c r="T12" s="86"/>
      <c r="U12" s="86"/>
      <c r="V12" s="86"/>
      <c r="W12" s="86"/>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50"/>
    </row>
    <row r="13" spans="2:83">
      <c r="B13" s="319"/>
      <c r="C13" t="s">
        <v>150</v>
      </c>
      <c r="D13" s="86">
        <v>0.215</v>
      </c>
      <c r="E13" s="86">
        <v>1.7689999999999999</v>
      </c>
      <c r="F13" s="86">
        <v>2.29</v>
      </c>
      <c r="G13" s="86">
        <v>1.804</v>
      </c>
      <c r="H13" s="86">
        <v>0.23699999999999999</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86">
        <v>0</v>
      </c>
      <c r="AC13" s="86">
        <v>0</v>
      </c>
      <c r="AD13" s="86">
        <v>0</v>
      </c>
      <c r="AE13" s="86">
        <v>0</v>
      </c>
      <c r="AF13" s="86">
        <v>0</v>
      </c>
      <c r="AG13" s="86">
        <v>0</v>
      </c>
      <c r="AH13" s="86">
        <v>0</v>
      </c>
      <c r="AI13" s="86">
        <v>0</v>
      </c>
      <c r="AJ13" s="86">
        <v>0</v>
      </c>
      <c r="AK13" s="86">
        <v>0</v>
      </c>
      <c r="AL13" s="86">
        <v>0</v>
      </c>
      <c r="AM13" s="86">
        <v>0</v>
      </c>
      <c r="AN13" s="86">
        <v>0</v>
      </c>
      <c r="AO13" s="86">
        <v>0</v>
      </c>
      <c r="AP13" s="86">
        <v>0</v>
      </c>
      <c r="AQ13" s="86">
        <v>0</v>
      </c>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50"/>
    </row>
    <row r="14" spans="2:83">
      <c r="B14" s="319"/>
      <c r="C14" t="s">
        <v>151</v>
      </c>
      <c r="D14" s="86">
        <v>6.6000000000000003E-2</v>
      </c>
      <c r="E14" s="86">
        <v>0.54100000000000004</v>
      </c>
      <c r="F14" s="86">
        <v>0.70099999999999996</v>
      </c>
      <c r="G14" s="86">
        <v>0.55200000000000005</v>
      </c>
      <c r="H14" s="86">
        <v>7.2999999999999995E-2</v>
      </c>
      <c r="I14" s="86">
        <v>0</v>
      </c>
      <c r="J14" s="86">
        <v>0</v>
      </c>
      <c r="K14" s="86">
        <v>0</v>
      </c>
      <c r="L14" s="86">
        <v>0</v>
      </c>
      <c r="M14" s="86">
        <v>0</v>
      </c>
      <c r="N14" s="86">
        <v>0</v>
      </c>
      <c r="O14" s="86">
        <v>0</v>
      </c>
      <c r="P14" s="86">
        <v>0</v>
      </c>
      <c r="Q14" s="86">
        <v>0</v>
      </c>
      <c r="R14" s="86">
        <v>0</v>
      </c>
      <c r="S14" s="86">
        <v>0</v>
      </c>
      <c r="T14" s="86">
        <v>0</v>
      </c>
      <c r="U14" s="86">
        <v>0</v>
      </c>
      <c r="V14" s="86">
        <v>0</v>
      </c>
      <c r="W14" s="86">
        <v>0</v>
      </c>
      <c r="X14" s="86">
        <v>0</v>
      </c>
      <c r="Y14" s="86">
        <v>0</v>
      </c>
      <c r="Z14" s="86">
        <v>0</v>
      </c>
      <c r="AA14" s="86">
        <v>0</v>
      </c>
      <c r="AB14" s="86">
        <v>0</v>
      </c>
      <c r="AC14" s="86">
        <v>0</v>
      </c>
      <c r="AD14" s="86">
        <v>0</v>
      </c>
      <c r="AE14" s="86">
        <v>0</v>
      </c>
      <c r="AF14" s="86">
        <v>0</v>
      </c>
      <c r="AG14" s="86">
        <v>0</v>
      </c>
      <c r="AH14" s="86">
        <v>0</v>
      </c>
      <c r="AI14" s="86">
        <v>0</v>
      </c>
      <c r="AJ14" s="86">
        <v>0</v>
      </c>
      <c r="AK14" s="86">
        <v>0</v>
      </c>
      <c r="AL14" s="86">
        <v>0</v>
      </c>
      <c r="AM14" s="86">
        <v>0</v>
      </c>
      <c r="AN14" s="86">
        <v>0</v>
      </c>
      <c r="AO14" s="86">
        <v>0</v>
      </c>
      <c r="AP14" s="86">
        <v>0</v>
      </c>
      <c r="AQ14" s="86">
        <v>0</v>
      </c>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50"/>
    </row>
    <row r="15" spans="2:83">
      <c r="B15" s="319"/>
      <c r="C15" s="22" t="s">
        <v>152</v>
      </c>
      <c r="D15" s="86">
        <v>2E-3</v>
      </c>
      <c r="E15" s="86">
        <v>3.3000000000000002E-2</v>
      </c>
      <c r="F15" s="86">
        <v>5.3999999999999999E-2</v>
      </c>
      <c r="G15" s="86">
        <v>0.19800000000000001</v>
      </c>
      <c r="H15" s="86">
        <v>0.59899999999999998</v>
      </c>
      <c r="I15" s="86">
        <v>0.59899999999999998</v>
      </c>
      <c r="J15" s="86">
        <v>0.59899999999999998</v>
      </c>
      <c r="K15" s="86">
        <v>0.59899999999999998</v>
      </c>
      <c r="L15" s="86">
        <v>0.59899999999999998</v>
      </c>
      <c r="M15" s="86">
        <v>0.59899999999999998</v>
      </c>
      <c r="N15" s="86">
        <v>0.59899999999999998</v>
      </c>
      <c r="O15" s="86">
        <v>0.59899999999999998</v>
      </c>
      <c r="P15" s="86">
        <v>0.59899999999999998</v>
      </c>
      <c r="Q15" s="86">
        <v>0.59899999999999998</v>
      </c>
      <c r="R15" s="86">
        <v>0.59899999999999998</v>
      </c>
      <c r="S15" s="86">
        <v>0.59899999999999998</v>
      </c>
      <c r="T15" s="86">
        <v>0.59899999999999998</v>
      </c>
      <c r="U15" s="86">
        <v>0.59899999999999998</v>
      </c>
      <c r="V15" s="86">
        <v>0.59899999999999998</v>
      </c>
      <c r="W15" s="86">
        <v>0.59899999999999998</v>
      </c>
      <c r="X15" s="49">
        <v>0.59899999999999998</v>
      </c>
      <c r="Y15" s="49">
        <v>0.59899999999999998</v>
      </c>
      <c r="Z15" s="49">
        <v>0.59899999999999998</v>
      </c>
      <c r="AA15" s="49">
        <v>0.59899999999999998</v>
      </c>
      <c r="AB15" s="49">
        <v>0.59899999999999998</v>
      </c>
      <c r="AC15" s="49">
        <v>0.59899999999999998</v>
      </c>
      <c r="AD15" s="49">
        <v>0.59899999999999998</v>
      </c>
      <c r="AE15" s="49">
        <v>0.59899999999999998</v>
      </c>
      <c r="AF15" s="49">
        <v>0.59899999999999998</v>
      </c>
      <c r="AG15" s="49">
        <v>0.59899999999999998</v>
      </c>
      <c r="AH15" s="49">
        <v>0.59899999999999998</v>
      </c>
      <c r="AI15" s="49">
        <v>0.59899999999999998</v>
      </c>
      <c r="AJ15" s="49">
        <v>0.59899999999999998</v>
      </c>
      <c r="AK15" s="49">
        <v>0.59899999999999998</v>
      </c>
      <c r="AL15" s="49">
        <v>0.59899999999999998</v>
      </c>
      <c r="AM15" s="49">
        <v>0.59899999999999998</v>
      </c>
      <c r="AN15" s="49">
        <v>0.59899999999999998</v>
      </c>
      <c r="AO15" s="49">
        <v>0.59899999999999998</v>
      </c>
      <c r="AP15" s="49">
        <v>0.59899999999999998</v>
      </c>
      <c r="AQ15" s="49">
        <v>0.59899999999999998</v>
      </c>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50"/>
    </row>
    <row r="16" spans="2:83">
      <c r="B16" s="319"/>
      <c r="C16" s="270" t="s">
        <v>183</v>
      </c>
      <c r="D16" s="260">
        <v>-1.5E-3</v>
      </c>
      <c r="E16" s="260">
        <v>-1.5E-3</v>
      </c>
      <c r="F16" s="260">
        <v>-1.5E-3</v>
      </c>
      <c r="G16" s="260">
        <v>-5.4000000000000003E-3</v>
      </c>
      <c r="H16" s="260">
        <v>-1.6400000000000001E-2</v>
      </c>
      <c r="I16" s="260">
        <v>-1.6400000000000001E-2</v>
      </c>
      <c r="J16" s="260">
        <v>-1.6400000000000001E-2</v>
      </c>
      <c r="K16" s="260">
        <v>-1.6400000000000001E-2</v>
      </c>
      <c r="L16" s="260">
        <v>-1.6400000000000001E-2</v>
      </c>
      <c r="M16" s="260">
        <v>-1.6400000000000001E-2</v>
      </c>
      <c r="N16" s="260">
        <v>-1.6400000000000001E-2</v>
      </c>
      <c r="O16" s="260">
        <v>-1.6400000000000001E-2</v>
      </c>
      <c r="P16" s="260">
        <v>-1.6400000000000001E-2</v>
      </c>
      <c r="Q16" s="260">
        <v>-1.6400000000000001E-2</v>
      </c>
      <c r="R16" s="260">
        <v>-1.6400000000000001E-2</v>
      </c>
      <c r="S16" s="260">
        <v>-1.6400000000000001E-2</v>
      </c>
      <c r="T16" s="260">
        <v>-1.6400000000000001E-2</v>
      </c>
      <c r="U16" s="260">
        <v>-1.6400000000000001E-2</v>
      </c>
      <c r="V16" s="260">
        <v>-1.6400000000000001E-2</v>
      </c>
      <c r="W16" s="260">
        <v>-1.6400000000000001E-2</v>
      </c>
      <c r="X16" s="49">
        <v>-1.6E-2</v>
      </c>
      <c r="Y16" s="260">
        <v>-1.6E-2</v>
      </c>
      <c r="Z16" s="260">
        <v>-1.6E-2</v>
      </c>
      <c r="AA16" s="260">
        <v>-1.6E-2</v>
      </c>
      <c r="AB16" s="260">
        <v>-1.6E-2</v>
      </c>
      <c r="AC16" s="260">
        <v>-1.6E-2</v>
      </c>
      <c r="AD16" s="260">
        <v>-1.6E-2</v>
      </c>
      <c r="AE16" s="260">
        <v>-1.6E-2</v>
      </c>
      <c r="AF16" s="260">
        <v>-1.6E-2</v>
      </c>
      <c r="AG16" s="260">
        <v>-1.6E-2</v>
      </c>
      <c r="AH16" s="260">
        <v>-1.6E-2</v>
      </c>
      <c r="AI16" s="260">
        <v>-1.6E-2</v>
      </c>
      <c r="AJ16" s="260">
        <v>-1.6E-2</v>
      </c>
      <c r="AK16" s="260">
        <v>-1.6E-2</v>
      </c>
      <c r="AL16" s="260">
        <v>-1.6E-2</v>
      </c>
      <c r="AM16" s="260">
        <v>-1.6E-2</v>
      </c>
      <c r="AN16" s="260">
        <v>-1.6E-2</v>
      </c>
      <c r="AO16" s="260">
        <v>-1.6E-2</v>
      </c>
      <c r="AP16" s="260">
        <v>-1.6E-2</v>
      </c>
      <c r="AQ16" s="260">
        <v>-1.6E-2</v>
      </c>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50"/>
    </row>
    <row r="17" spans="2:86">
      <c r="B17" s="319"/>
      <c r="C17" s="135" t="s">
        <v>153</v>
      </c>
      <c r="D17" s="86"/>
      <c r="E17" s="86"/>
      <c r="F17" s="86"/>
      <c r="G17" s="86"/>
      <c r="H17" s="86"/>
      <c r="I17" s="86"/>
      <c r="J17" s="86"/>
      <c r="K17" s="86"/>
      <c r="L17" s="86"/>
      <c r="M17" s="86"/>
      <c r="N17" s="86"/>
      <c r="O17" s="86"/>
      <c r="P17" s="86"/>
      <c r="Q17" s="86"/>
      <c r="R17" s="86"/>
      <c r="S17" s="86"/>
      <c r="T17" s="86"/>
      <c r="U17" s="86"/>
      <c r="V17" s="86"/>
      <c r="W17" s="86"/>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50"/>
    </row>
    <row r="18" spans="2:86">
      <c r="B18" s="319"/>
      <c r="C18" t="s">
        <v>185</v>
      </c>
      <c r="D18" s="86">
        <v>3.4000000000000002E-2</v>
      </c>
      <c r="E18" s="86">
        <v>1.0489999999999999</v>
      </c>
      <c r="F18" s="86">
        <v>1.3580000000000001</v>
      </c>
      <c r="G18" s="86">
        <v>1.07</v>
      </c>
      <c r="H18" s="86">
        <v>0.14099999999999999</v>
      </c>
      <c r="I18" s="86">
        <v>0</v>
      </c>
      <c r="J18" s="86">
        <v>0</v>
      </c>
      <c r="K18" s="86">
        <v>0</v>
      </c>
      <c r="L18" s="86">
        <v>0</v>
      </c>
      <c r="M18" s="86">
        <v>0</v>
      </c>
      <c r="N18" s="86">
        <v>0</v>
      </c>
      <c r="O18" s="86">
        <v>0</v>
      </c>
      <c r="P18" s="86">
        <v>0</v>
      </c>
      <c r="Q18" s="86">
        <v>0</v>
      </c>
      <c r="R18" s="86">
        <v>0</v>
      </c>
      <c r="S18" s="86">
        <v>0</v>
      </c>
      <c r="T18" s="86">
        <v>0</v>
      </c>
      <c r="U18" s="86">
        <v>0</v>
      </c>
      <c r="V18" s="86">
        <v>0</v>
      </c>
      <c r="W18" s="86">
        <v>0</v>
      </c>
      <c r="X18" s="86">
        <v>0</v>
      </c>
      <c r="Y18" s="86">
        <v>0</v>
      </c>
      <c r="Z18" s="86">
        <v>0</v>
      </c>
      <c r="AA18" s="86">
        <v>0</v>
      </c>
      <c r="AB18" s="86">
        <v>0</v>
      </c>
      <c r="AC18" s="86">
        <v>0</v>
      </c>
      <c r="AD18" s="86">
        <v>0</v>
      </c>
      <c r="AE18" s="86">
        <v>0</v>
      </c>
      <c r="AF18" s="86">
        <v>0</v>
      </c>
      <c r="AG18" s="86">
        <v>0</v>
      </c>
      <c r="AH18" s="86">
        <v>0</v>
      </c>
      <c r="AI18" s="86">
        <v>0</v>
      </c>
      <c r="AJ18" s="86">
        <v>0</v>
      </c>
      <c r="AK18" s="86">
        <v>0</v>
      </c>
      <c r="AL18" s="86">
        <v>0</v>
      </c>
      <c r="AM18" s="86">
        <v>0</v>
      </c>
      <c r="AN18" s="86">
        <v>0</v>
      </c>
      <c r="AO18" s="86">
        <v>0</v>
      </c>
      <c r="AP18" s="86">
        <v>0</v>
      </c>
      <c r="AQ18" s="86">
        <v>0</v>
      </c>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50"/>
    </row>
    <row r="19" spans="2:86">
      <c r="B19" s="319"/>
      <c r="C19" t="s">
        <v>155</v>
      </c>
      <c r="D19" s="86">
        <v>3.2000000000000001E-2</v>
      </c>
      <c r="E19" s="86">
        <v>0.98</v>
      </c>
      <c r="F19" s="86">
        <v>1.2689999999999999</v>
      </c>
      <c r="G19" s="86">
        <v>0.999</v>
      </c>
      <c r="H19" s="86">
        <v>0.13200000000000001</v>
      </c>
      <c r="I19" s="86">
        <v>0</v>
      </c>
      <c r="J19" s="86">
        <v>0</v>
      </c>
      <c r="K19" s="86">
        <v>0</v>
      </c>
      <c r="L19" s="86">
        <v>0</v>
      </c>
      <c r="M19" s="86">
        <v>0</v>
      </c>
      <c r="N19" s="86">
        <v>0</v>
      </c>
      <c r="O19" s="86">
        <v>0</v>
      </c>
      <c r="P19" s="86">
        <v>0</v>
      </c>
      <c r="Q19" s="86">
        <v>0</v>
      </c>
      <c r="R19" s="86">
        <v>0</v>
      </c>
      <c r="S19" s="86">
        <v>0</v>
      </c>
      <c r="T19" s="86">
        <v>0</v>
      </c>
      <c r="U19" s="86">
        <v>0</v>
      </c>
      <c r="V19" s="86">
        <v>0</v>
      </c>
      <c r="W19" s="86">
        <v>0</v>
      </c>
      <c r="X19" s="86">
        <v>0</v>
      </c>
      <c r="Y19" s="86">
        <v>0</v>
      </c>
      <c r="Z19" s="86">
        <v>0</v>
      </c>
      <c r="AA19" s="86">
        <v>0</v>
      </c>
      <c r="AB19" s="86">
        <v>0</v>
      </c>
      <c r="AC19" s="86">
        <v>0</v>
      </c>
      <c r="AD19" s="86">
        <v>0</v>
      </c>
      <c r="AE19" s="86">
        <v>0</v>
      </c>
      <c r="AF19" s="86">
        <v>0</v>
      </c>
      <c r="AG19" s="86">
        <v>0</v>
      </c>
      <c r="AH19" s="86">
        <v>0</v>
      </c>
      <c r="AI19" s="86">
        <v>0</v>
      </c>
      <c r="AJ19" s="86">
        <v>0</v>
      </c>
      <c r="AK19" s="86">
        <v>0</v>
      </c>
      <c r="AL19" s="86">
        <v>0</v>
      </c>
      <c r="AM19" s="86">
        <v>0</v>
      </c>
      <c r="AN19" s="86">
        <v>0</v>
      </c>
      <c r="AO19" s="86">
        <v>0</v>
      </c>
      <c r="AP19" s="86">
        <v>0</v>
      </c>
      <c r="AQ19" s="86">
        <v>0</v>
      </c>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50"/>
    </row>
    <row r="20" spans="2:86">
      <c r="B20" s="319"/>
      <c r="C20" t="s">
        <v>156</v>
      </c>
      <c r="D20" s="86">
        <v>8.9999999999999993E-3</v>
      </c>
      <c r="E20" s="86">
        <v>0.28100000000000003</v>
      </c>
      <c r="F20" s="86">
        <v>0.36399999999999999</v>
      </c>
      <c r="G20" s="86">
        <v>0.28599999999999998</v>
      </c>
      <c r="H20" s="86">
        <v>3.7999999999999999E-2</v>
      </c>
      <c r="I20" s="86">
        <v>0</v>
      </c>
      <c r="J20" s="86">
        <v>0</v>
      </c>
      <c r="K20" s="86">
        <v>0</v>
      </c>
      <c r="L20" s="86">
        <v>0</v>
      </c>
      <c r="M20" s="86">
        <v>0</v>
      </c>
      <c r="N20" s="86">
        <v>0</v>
      </c>
      <c r="O20" s="86">
        <v>0</v>
      </c>
      <c r="P20" s="86">
        <v>0</v>
      </c>
      <c r="Q20" s="86">
        <v>0</v>
      </c>
      <c r="R20" s="86">
        <v>0</v>
      </c>
      <c r="S20" s="86">
        <v>0</v>
      </c>
      <c r="T20" s="86">
        <v>0</v>
      </c>
      <c r="U20" s="86">
        <v>0</v>
      </c>
      <c r="V20" s="86">
        <v>0</v>
      </c>
      <c r="W20" s="86">
        <v>0</v>
      </c>
      <c r="X20" s="86">
        <v>0</v>
      </c>
      <c r="Y20" s="86">
        <v>0</v>
      </c>
      <c r="Z20" s="86">
        <v>0</v>
      </c>
      <c r="AA20" s="86">
        <v>0</v>
      </c>
      <c r="AB20" s="86">
        <v>0</v>
      </c>
      <c r="AC20" s="86">
        <v>0</v>
      </c>
      <c r="AD20" s="86">
        <v>0</v>
      </c>
      <c r="AE20" s="86">
        <v>0</v>
      </c>
      <c r="AF20" s="86">
        <v>0</v>
      </c>
      <c r="AG20" s="86">
        <v>0</v>
      </c>
      <c r="AH20" s="86">
        <v>0</v>
      </c>
      <c r="AI20" s="86">
        <v>0</v>
      </c>
      <c r="AJ20" s="86">
        <v>0</v>
      </c>
      <c r="AK20" s="86">
        <v>0</v>
      </c>
      <c r="AL20" s="86">
        <v>0</v>
      </c>
      <c r="AM20" s="86">
        <v>0</v>
      </c>
      <c r="AN20" s="86">
        <v>0</v>
      </c>
      <c r="AO20" s="86">
        <v>0</v>
      </c>
      <c r="AP20" s="86">
        <v>0</v>
      </c>
      <c r="AQ20" s="86">
        <v>0</v>
      </c>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50"/>
    </row>
    <row r="21" spans="2:86">
      <c r="B21" s="319"/>
      <c r="C21" t="s">
        <v>186</v>
      </c>
      <c r="D21" s="86">
        <v>0.42099999999999999</v>
      </c>
      <c r="E21" s="86">
        <v>0.441</v>
      </c>
      <c r="F21" s="86">
        <v>0.44800000000000001</v>
      </c>
      <c r="G21" s="86">
        <v>0.59699999999999998</v>
      </c>
      <c r="H21" s="86">
        <v>0.59699999999999998</v>
      </c>
      <c r="I21" s="86">
        <v>0.59699999999999998</v>
      </c>
      <c r="J21" s="86">
        <v>0.59699999999999998</v>
      </c>
      <c r="K21" s="86">
        <v>0.59699999999999998</v>
      </c>
      <c r="L21" s="86">
        <v>0.59699999999999998</v>
      </c>
      <c r="M21" s="86">
        <v>0.59699999999999998</v>
      </c>
      <c r="N21" s="86">
        <v>0.59699999999999998</v>
      </c>
      <c r="O21" s="86">
        <v>0.59699999999999998</v>
      </c>
      <c r="P21" s="86">
        <v>0.59699999999999998</v>
      </c>
      <c r="Q21" s="86">
        <v>0.59699999999999998</v>
      </c>
      <c r="R21" s="86">
        <v>0.59699999999999998</v>
      </c>
      <c r="S21" s="86">
        <v>0.59699999999999998</v>
      </c>
      <c r="T21" s="86">
        <v>0.59699999999999998</v>
      </c>
      <c r="U21" s="86">
        <v>0.59699999999999998</v>
      </c>
      <c r="V21" s="86">
        <v>0.59699999999999998</v>
      </c>
      <c r="W21" s="86">
        <v>0.59699999999999998</v>
      </c>
      <c r="X21" s="86">
        <v>0.59699999999999998</v>
      </c>
      <c r="Y21" s="86">
        <v>0.59699999999999998</v>
      </c>
      <c r="Z21" s="86">
        <v>0.59699999999999998</v>
      </c>
      <c r="AA21" s="86">
        <v>0.59699999999999998</v>
      </c>
      <c r="AB21" s="86">
        <v>0.59699999999999998</v>
      </c>
      <c r="AC21" s="86">
        <v>0.59699999999999998</v>
      </c>
      <c r="AD21" s="86">
        <v>0.59699999999999998</v>
      </c>
      <c r="AE21" s="86">
        <v>0.59699999999999998</v>
      </c>
      <c r="AF21" s="86">
        <v>0.59699999999999998</v>
      </c>
      <c r="AG21" s="86">
        <v>0.59699999999999998</v>
      </c>
      <c r="AH21" s="86">
        <v>0.59699999999999998</v>
      </c>
      <c r="AI21" s="86">
        <v>0.59699999999999998</v>
      </c>
      <c r="AJ21" s="86">
        <v>0.59699999999999998</v>
      </c>
      <c r="AK21" s="86">
        <v>0.59699999999999998</v>
      </c>
      <c r="AL21" s="86">
        <v>0.59699999999999998</v>
      </c>
      <c r="AM21" s="86">
        <v>0.59699999999999998</v>
      </c>
      <c r="AN21" s="86">
        <v>0.59699999999999998</v>
      </c>
      <c r="AO21" s="86">
        <v>0.59699999999999998</v>
      </c>
      <c r="AP21" s="86">
        <v>0.59699999999999998</v>
      </c>
      <c r="AQ21" s="86">
        <v>0.59699999999999998</v>
      </c>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50"/>
    </row>
    <row r="22" spans="2:86">
      <c r="B22" s="319"/>
      <c r="C22" s="271" t="s">
        <v>184</v>
      </c>
      <c r="D22" s="86">
        <v>-0.54500000000000004</v>
      </c>
      <c r="E22" s="86">
        <v>-0.54500000000000004</v>
      </c>
      <c r="F22" s="86">
        <v>-0.54500000000000004</v>
      </c>
      <c r="G22" s="86">
        <v>-0.54500000000000004</v>
      </c>
      <c r="H22" s="86">
        <v>-0.54500000000000004</v>
      </c>
      <c r="I22" s="86">
        <v>-0.54500000000000004</v>
      </c>
      <c r="J22" s="86">
        <v>-0.54500000000000004</v>
      </c>
      <c r="K22" s="86">
        <v>-0.54500000000000004</v>
      </c>
      <c r="L22" s="86">
        <v>-0.54500000000000004</v>
      </c>
      <c r="M22" s="86">
        <v>-0.54500000000000004</v>
      </c>
      <c r="N22" s="86">
        <v>-0.54500000000000004</v>
      </c>
      <c r="O22" s="86">
        <v>-0.54500000000000004</v>
      </c>
      <c r="P22" s="86">
        <v>-0.54500000000000004</v>
      </c>
      <c r="Q22" s="86">
        <v>-0.54500000000000004</v>
      </c>
      <c r="R22" s="86">
        <v>-0.54500000000000004</v>
      </c>
      <c r="S22" s="86">
        <v>-0.54500000000000004</v>
      </c>
      <c r="T22" s="86">
        <v>-0.54500000000000004</v>
      </c>
      <c r="U22" s="86">
        <v>-0.54500000000000004</v>
      </c>
      <c r="V22" s="86">
        <v>-0.54500000000000004</v>
      </c>
      <c r="W22" s="86">
        <v>-0.54500000000000004</v>
      </c>
      <c r="X22" s="86">
        <v>-0.54500000000000004</v>
      </c>
      <c r="Y22" s="86">
        <v>-0.54500000000000004</v>
      </c>
      <c r="Z22" s="86">
        <v>-0.54500000000000004</v>
      </c>
      <c r="AA22" s="86">
        <v>-0.54500000000000004</v>
      </c>
      <c r="AB22" s="86">
        <v>-0.54500000000000004</v>
      </c>
      <c r="AC22" s="86">
        <v>-0.54500000000000004</v>
      </c>
      <c r="AD22" s="86">
        <v>-0.54500000000000004</v>
      </c>
      <c r="AE22" s="86">
        <v>-0.54500000000000004</v>
      </c>
      <c r="AF22" s="86">
        <v>-0.54500000000000004</v>
      </c>
      <c r="AG22" s="86">
        <v>-0.54500000000000004</v>
      </c>
      <c r="AH22" s="86">
        <v>-0.54500000000000004</v>
      </c>
      <c r="AI22" s="86">
        <v>-0.54500000000000004</v>
      </c>
      <c r="AJ22" s="86">
        <v>-0.54500000000000004</v>
      </c>
      <c r="AK22" s="86">
        <v>-0.54500000000000004</v>
      </c>
      <c r="AL22" s="86">
        <v>-0.54500000000000004</v>
      </c>
      <c r="AM22" s="86">
        <v>-0.54500000000000004</v>
      </c>
      <c r="AN22" s="86">
        <v>-0.54500000000000004</v>
      </c>
      <c r="AO22" s="86">
        <v>-0.54500000000000004</v>
      </c>
      <c r="AP22" s="86">
        <v>-0.54500000000000004</v>
      </c>
      <c r="AQ22" s="86">
        <v>-0.54500000000000004</v>
      </c>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50"/>
    </row>
    <row r="23" spans="2:86">
      <c r="B23" s="319"/>
      <c r="C23" s="135" t="s">
        <v>158</v>
      </c>
      <c r="D23" s="86"/>
      <c r="E23" s="86"/>
      <c r="F23" s="86"/>
      <c r="G23" s="86"/>
      <c r="H23" s="86"/>
      <c r="I23" s="86"/>
      <c r="J23" s="86"/>
      <c r="K23" s="86"/>
      <c r="L23" s="86"/>
      <c r="M23" s="86"/>
      <c r="N23" s="86"/>
      <c r="O23" s="86"/>
      <c r="P23" s="86"/>
      <c r="Q23" s="86"/>
      <c r="R23" s="86"/>
      <c r="S23" s="86"/>
      <c r="T23" s="86"/>
      <c r="U23" s="86"/>
      <c r="V23" s="86"/>
      <c r="W23" s="86"/>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50"/>
    </row>
    <row r="24" spans="2:86">
      <c r="B24" s="319"/>
      <c r="C24" t="s">
        <v>159</v>
      </c>
      <c r="D24" s="86">
        <v>1.7000000000000001E-2</v>
      </c>
      <c r="E24" s="86">
        <v>0.50600000000000001</v>
      </c>
      <c r="F24" s="86">
        <v>4.7169999999999996</v>
      </c>
      <c r="G24" s="86">
        <v>6.8239999999999998</v>
      </c>
      <c r="H24" s="86">
        <v>4.1509999999999998</v>
      </c>
      <c r="I24" s="86">
        <v>0.68100000000000005</v>
      </c>
      <c r="J24" s="86">
        <v>0</v>
      </c>
      <c r="K24" s="86">
        <v>0</v>
      </c>
      <c r="L24" s="86">
        <v>0</v>
      </c>
      <c r="M24" s="86">
        <v>0</v>
      </c>
      <c r="N24" s="86">
        <v>0</v>
      </c>
      <c r="O24" s="86">
        <v>0</v>
      </c>
      <c r="P24" s="86">
        <v>0</v>
      </c>
      <c r="Q24" s="86">
        <v>0</v>
      </c>
      <c r="R24" s="86">
        <v>0</v>
      </c>
      <c r="S24" s="86">
        <v>0</v>
      </c>
      <c r="T24" s="86">
        <v>0</v>
      </c>
      <c r="U24" s="86">
        <v>0</v>
      </c>
      <c r="V24" s="86">
        <v>0</v>
      </c>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50"/>
    </row>
    <row r="25" spans="2:86">
      <c r="B25" s="319"/>
      <c r="C25" t="s">
        <v>160</v>
      </c>
      <c r="D25" s="86">
        <v>4.2999999999999997E-2</v>
      </c>
      <c r="E25" s="86">
        <v>1.284</v>
      </c>
      <c r="F25" s="86">
        <v>11.973000000000001</v>
      </c>
      <c r="G25" s="86">
        <v>17.323</v>
      </c>
      <c r="H25" s="86">
        <v>10.538</v>
      </c>
      <c r="I25" s="86">
        <v>1.728</v>
      </c>
      <c r="J25" s="86">
        <v>0</v>
      </c>
      <c r="K25" s="86">
        <v>0</v>
      </c>
      <c r="L25" s="86">
        <v>0</v>
      </c>
      <c r="M25" s="86">
        <v>0</v>
      </c>
      <c r="N25" s="86">
        <v>0</v>
      </c>
      <c r="O25" s="86">
        <v>0</v>
      </c>
      <c r="P25" s="86">
        <v>0</v>
      </c>
      <c r="Q25" s="86">
        <v>0</v>
      </c>
      <c r="R25" s="86">
        <v>0</v>
      </c>
      <c r="S25" s="86">
        <v>0</v>
      </c>
      <c r="T25" s="86">
        <v>0</v>
      </c>
      <c r="U25" s="86">
        <v>0</v>
      </c>
      <c r="V25" s="86">
        <v>0</v>
      </c>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50"/>
    </row>
    <row r="26" spans="2:86">
      <c r="B26" s="319"/>
      <c r="C26" t="s">
        <v>161</v>
      </c>
      <c r="D26" s="86">
        <v>0</v>
      </c>
      <c r="E26" s="86">
        <v>0</v>
      </c>
      <c r="F26" s="86">
        <v>0</v>
      </c>
      <c r="G26" s="86">
        <v>0</v>
      </c>
      <c r="H26" s="86">
        <v>0</v>
      </c>
      <c r="I26" s="86">
        <v>0</v>
      </c>
      <c r="J26" s="86">
        <v>0</v>
      </c>
      <c r="K26" s="86">
        <v>0</v>
      </c>
      <c r="L26" s="86">
        <v>0</v>
      </c>
      <c r="M26" s="86">
        <v>0</v>
      </c>
      <c r="N26" s="86">
        <v>0</v>
      </c>
      <c r="O26" s="86">
        <v>0</v>
      </c>
      <c r="P26" s="86">
        <v>0</v>
      </c>
      <c r="Q26" s="86">
        <v>0</v>
      </c>
      <c r="R26" s="86">
        <v>0</v>
      </c>
      <c r="S26" s="86">
        <v>0</v>
      </c>
      <c r="T26" s="86">
        <v>0</v>
      </c>
      <c r="U26" s="86">
        <v>0</v>
      </c>
      <c r="V26" s="86">
        <v>0</v>
      </c>
      <c r="W26" s="86">
        <v>0</v>
      </c>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50"/>
    </row>
    <row r="27" spans="2:86">
      <c r="B27" s="319"/>
      <c r="C27" t="s">
        <v>162</v>
      </c>
      <c r="D27" s="86">
        <v>0.43</v>
      </c>
      <c r="E27" s="86">
        <v>0.42799999999999999</v>
      </c>
      <c r="F27" s="86">
        <v>0.42799999999999999</v>
      </c>
      <c r="G27" s="86">
        <v>0.42799999999999999</v>
      </c>
      <c r="H27" s="86">
        <v>0.42799999999999999</v>
      </c>
      <c r="I27" s="86">
        <v>0.42799999999999999</v>
      </c>
      <c r="J27" s="86">
        <v>0.42799999999999999</v>
      </c>
      <c r="K27" s="86">
        <v>0.42799999999999999</v>
      </c>
      <c r="L27" s="86">
        <v>0.42799999999999999</v>
      </c>
      <c r="M27" s="86">
        <v>0.42799999999999999</v>
      </c>
      <c r="N27" s="86">
        <v>0.42799999999999999</v>
      </c>
      <c r="O27" s="86">
        <v>0.42799999999999999</v>
      </c>
      <c r="P27" s="86">
        <v>0.42799999999999999</v>
      </c>
      <c r="Q27" s="86">
        <v>0.42799999999999999</v>
      </c>
      <c r="R27" s="86">
        <v>0.42799999999999999</v>
      </c>
      <c r="S27" s="86">
        <v>0.42799999999999999</v>
      </c>
      <c r="T27" s="86">
        <v>0.42799999999999999</v>
      </c>
      <c r="U27" s="86">
        <v>0.42799999999999999</v>
      </c>
      <c r="V27" s="86">
        <v>0.42799999999999999</v>
      </c>
      <c r="W27" s="86">
        <v>0.42799999999999999</v>
      </c>
      <c r="X27" s="49">
        <v>0.42799999999999999</v>
      </c>
      <c r="Y27" s="49">
        <v>0.42799999999999999</v>
      </c>
      <c r="Z27" s="49">
        <v>0.42799999999999999</v>
      </c>
      <c r="AA27" s="49">
        <v>0.42799999999999999</v>
      </c>
      <c r="AB27" s="49">
        <v>0.42799999999999999</v>
      </c>
      <c r="AC27" s="49">
        <v>0.42799999999999999</v>
      </c>
      <c r="AD27" s="49">
        <v>0.42799999999999999</v>
      </c>
      <c r="AE27" s="49">
        <v>0.42799999999999999</v>
      </c>
      <c r="AF27" s="49">
        <v>0.42799999999999999</v>
      </c>
      <c r="AG27" s="49">
        <v>0.42799999999999999</v>
      </c>
      <c r="AH27" s="49">
        <v>0.42799999999999999</v>
      </c>
      <c r="AI27" s="49">
        <v>0.42799999999999999</v>
      </c>
      <c r="AJ27" s="49">
        <v>0.42799999999999999</v>
      </c>
      <c r="AK27" s="49">
        <v>0.42799999999999999</v>
      </c>
      <c r="AL27" s="49">
        <v>0.42799999999999999</v>
      </c>
      <c r="AM27" s="49">
        <v>0.42799999999999999</v>
      </c>
      <c r="AN27" s="49">
        <v>0.42799999999999999</v>
      </c>
      <c r="AO27" s="49">
        <v>0.42799999999999999</v>
      </c>
      <c r="AP27" s="49">
        <v>0.42799999999999999</v>
      </c>
      <c r="AQ27" s="49">
        <v>0.42799999999999999</v>
      </c>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50"/>
    </row>
    <row r="28" spans="2:86">
      <c r="B28" s="319"/>
      <c r="C28" t="s">
        <v>163</v>
      </c>
      <c r="D28" s="86">
        <v>0</v>
      </c>
      <c r="E28" s="86">
        <v>0</v>
      </c>
      <c r="F28" s="86">
        <v>0.378</v>
      </c>
      <c r="G28" s="86">
        <v>0.378</v>
      </c>
      <c r="H28" s="86">
        <v>0.378</v>
      </c>
      <c r="I28" s="86">
        <v>0.378</v>
      </c>
      <c r="J28" s="86">
        <v>0.378</v>
      </c>
      <c r="K28" s="86">
        <v>0.378</v>
      </c>
      <c r="L28" s="86">
        <v>0.378</v>
      </c>
      <c r="M28" s="86">
        <v>0.378</v>
      </c>
      <c r="N28" s="86">
        <v>0.378</v>
      </c>
      <c r="O28" s="86">
        <v>0.378</v>
      </c>
      <c r="P28" s="86">
        <v>0.378</v>
      </c>
      <c r="Q28" s="86">
        <v>0.378</v>
      </c>
      <c r="R28" s="86">
        <v>0.378</v>
      </c>
      <c r="S28" s="86">
        <v>0.378</v>
      </c>
      <c r="T28" s="86">
        <v>0.378</v>
      </c>
      <c r="U28" s="86">
        <v>0.378</v>
      </c>
      <c r="V28" s="86">
        <v>0.378</v>
      </c>
      <c r="W28" s="86">
        <v>0.378</v>
      </c>
      <c r="X28" s="49">
        <v>0.378</v>
      </c>
      <c r="Y28" s="49">
        <v>0.378</v>
      </c>
      <c r="Z28" s="49">
        <v>0.378</v>
      </c>
      <c r="AA28" s="49">
        <v>0.378</v>
      </c>
      <c r="AB28" s="49">
        <v>0.378</v>
      </c>
      <c r="AC28" s="49">
        <v>0.378</v>
      </c>
      <c r="AD28" s="49">
        <v>0.378</v>
      </c>
      <c r="AE28" s="49">
        <v>0.378</v>
      </c>
      <c r="AF28" s="49">
        <v>0.378</v>
      </c>
      <c r="AG28" s="49">
        <v>0.378</v>
      </c>
      <c r="AH28" s="49">
        <v>0.378</v>
      </c>
      <c r="AI28" s="49">
        <v>0.378</v>
      </c>
      <c r="AJ28" s="49">
        <v>0.378</v>
      </c>
      <c r="AK28" s="49">
        <v>0.378</v>
      </c>
      <c r="AL28" s="49">
        <v>0.378</v>
      </c>
      <c r="AM28" s="49">
        <v>0.378</v>
      </c>
      <c r="AN28" s="49">
        <v>0.378</v>
      </c>
      <c r="AO28" s="49">
        <v>0.378</v>
      </c>
      <c r="AP28" s="49">
        <v>0.378</v>
      </c>
      <c r="AQ28" s="49">
        <v>0.378</v>
      </c>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50"/>
    </row>
    <row r="29" spans="2:86">
      <c r="B29" s="319"/>
      <c r="C29" s="22" t="s">
        <v>164</v>
      </c>
      <c r="D29" s="86">
        <v>0.96099999999999997</v>
      </c>
      <c r="E29" s="86">
        <v>1.016</v>
      </c>
      <c r="F29" s="86">
        <v>1.0169999999999999</v>
      </c>
      <c r="G29" s="86">
        <v>0.88400000000000001</v>
      </c>
      <c r="H29" s="86">
        <v>0.88700000000000001</v>
      </c>
      <c r="I29" s="86">
        <v>0.88700000000000001</v>
      </c>
      <c r="J29" s="86">
        <v>0.99099999999999999</v>
      </c>
      <c r="K29" s="86">
        <v>1.042</v>
      </c>
      <c r="L29" s="86">
        <v>1.0920000000000001</v>
      </c>
      <c r="M29" s="86">
        <v>1.143</v>
      </c>
      <c r="N29" s="86">
        <v>1.194</v>
      </c>
      <c r="O29" s="86">
        <v>1.244</v>
      </c>
      <c r="P29" s="86">
        <v>1.2949999999999999</v>
      </c>
      <c r="Q29" s="86">
        <v>1.3460000000000001</v>
      </c>
      <c r="R29" s="86">
        <v>1.397</v>
      </c>
      <c r="S29" s="86">
        <v>1.4470000000000001</v>
      </c>
      <c r="T29" s="86">
        <v>1.498</v>
      </c>
      <c r="U29" s="86">
        <v>1.5489999999999999</v>
      </c>
      <c r="V29" s="86">
        <v>1.599</v>
      </c>
      <c r="W29" s="86">
        <v>1.65</v>
      </c>
      <c r="X29" s="49">
        <v>1.65</v>
      </c>
      <c r="Y29" s="49">
        <v>1.65</v>
      </c>
      <c r="Z29" s="49">
        <v>1.65</v>
      </c>
      <c r="AA29" s="49">
        <v>1.65</v>
      </c>
      <c r="AB29" s="49">
        <v>1.65</v>
      </c>
      <c r="AC29" s="49">
        <v>1.65</v>
      </c>
      <c r="AD29" s="49">
        <v>1.65</v>
      </c>
      <c r="AE29" s="49">
        <v>1.65</v>
      </c>
      <c r="AF29" s="49">
        <v>1.65</v>
      </c>
      <c r="AG29" s="49">
        <v>1.65</v>
      </c>
      <c r="AH29" s="49">
        <v>1.65</v>
      </c>
      <c r="AI29" s="49">
        <v>1.65</v>
      </c>
      <c r="AJ29" s="49">
        <v>1.65</v>
      </c>
      <c r="AK29" s="49">
        <v>1.65</v>
      </c>
      <c r="AL29" s="49">
        <v>1.65</v>
      </c>
      <c r="AM29" s="49">
        <v>1.65</v>
      </c>
      <c r="AN29" s="49">
        <v>1.65</v>
      </c>
      <c r="AO29" s="49">
        <v>1.65</v>
      </c>
      <c r="AP29" s="49">
        <v>1.65</v>
      </c>
      <c r="AQ29" s="49">
        <v>1.65</v>
      </c>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50"/>
    </row>
    <row r="30" spans="2:86">
      <c r="B30" s="319"/>
      <c r="C30" s="270" t="s">
        <v>187</v>
      </c>
      <c r="D30" s="86">
        <v>-1.0790999999999999</v>
      </c>
      <c r="E30" s="86">
        <v>-1.0857000000000001</v>
      </c>
      <c r="F30" s="86">
        <v>-1.0872999999999999</v>
      </c>
      <c r="G30" s="86">
        <v>-1.0888</v>
      </c>
      <c r="H30" s="86">
        <v>-1.0904</v>
      </c>
      <c r="I30" s="86">
        <v>-1.1191</v>
      </c>
      <c r="J30" s="86">
        <v>-1.1446000000000001</v>
      </c>
      <c r="K30" s="86">
        <v>-1.1706000000000001</v>
      </c>
      <c r="L30" s="86">
        <v>-1.1973</v>
      </c>
      <c r="M30" s="86">
        <v>-1.2244999999999999</v>
      </c>
      <c r="N30" s="86">
        <v>-1.2524</v>
      </c>
      <c r="O30" s="86">
        <v>-1.2809999999999999</v>
      </c>
      <c r="P30" s="86">
        <v>-1.3102</v>
      </c>
      <c r="Q30" s="86">
        <v>-1.3401000000000001</v>
      </c>
      <c r="R30" s="86">
        <v>-1.3707</v>
      </c>
      <c r="S30" s="86">
        <v>-1.4019999999999999</v>
      </c>
      <c r="T30" s="86">
        <v>-1.4340999999999999</v>
      </c>
      <c r="U30" s="86">
        <v>-1.4669000000000001</v>
      </c>
      <c r="V30" s="86">
        <v>-1.5004999999999999</v>
      </c>
      <c r="W30" s="86">
        <v>-1.5347999999999999</v>
      </c>
      <c r="X30" s="49">
        <v>-1.5347999999999999</v>
      </c>
      <c r="Y30" s="49">
        <v>-1.5347999999999999</v>
      </c>
      <c r="Z30" s="49">
        <v>-1.5347999999999999</v>
      </c>
      <c r="AA30" s="49">
        <v>-1.5347999999999999</v>
      </c>
      <c r="AB30" s="49">
        <v>-1.5347999999999999</v>
      </c>
      <c r="AC30" s="49">
        <v>-1.5347999999999999</v>
      </c>
      <c r="AD30" s="49">
        <v>-1.5347999999999999</v>
      </c>
      <c r="AE30" s="49">
        <v>-1.5347999999999999</v>
      </c>
      <c r="AF30" s="49">
        <v>-1.5347999999999999</v>
      </c>
      <c r="AG30" s="49">
        <v>-1.5347999999999999</v>
      </c>
      <c r="AH30" s="49">
        <v>-1.5347999999999999</v>
      </c>
      <c r="AI30" s="49">
        <v>-1.5347999999999999</v>
      </c>
      <c r="AJ30" s="49">
        <v>-1.5347999999999999</v>
      </c>
      <c r="AK30" s="49">
        <v>-1.5347999999999999</v>
      </c>
      <c r="AL30" s="49">
        <v>-1.5347999999999999</v>
      </c>
      <c r="AM30" s="49">
        <v>-1.5347999999999999</v>
      </c>
      <c r="AN30" s="49">
        <v>-1.5347999999999999</v>
      </c>
      <c r="AO30" s="49">
        <v>-1.5347999999999999</v>
      </c>
      <c r="AP30" s="49">
        <v>-1.5347999999999999</v>
      </c>
      <c r="AQ30" s="49">
        <v>-1.5347999999999999</v>
      </c>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50"/>
    </row>
    <row r="31" spans="2:86">
      <c r="B31" s="319"/>
      <c r="C31" s="22" t="s">
        <v>165</v>
      </c>
      <c r="D31" s="86"/>
      <c r="E31" s="86"/>
      <c r="F31" s="86"/>
      <c r="G31" s="86"/>
      <c r="H31" s="86"/>
      <c r="I31" s="86"/>
      <c r="J31" s="86"/>
      <c r="K31" s="86"/>
      <c r="L31" s="86"/>
      <c r="M31" s="86"/>
      <c r="N31" s="86"/>
      <c r="O31" s="86"/>
      <c r="P31" s="86"/>
      <c r="Q31" s="86"/>
      <c r="R31" s="86"/>
      <c r="S31" s="86"/>
      <c r="T31" s="86"/>
      <c r="U31" s="86"/>
      <c r="V31" s="86"/>
      <c r="W31" s="86"/>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50"/>
    </row>
    <row r="32" spans="2:86">
      <c r="B32" s="154" t="s">
        <v>1</v>
      </c>
      <c r="C32" s="135" t="s">
        <v>149</v>
      </c>
      <c r="D32" s="86"/>
      <c r="E32" s="86"/>
      <c r="F32" s="86"/>
      <c r="G32" s="86"/>
      <c r="H32" s="86"/>
      <c r="I32" s="86"/>
      <c r="J32" s="86"/>
      <c r="K32" s="86"/>
      <c r="L32" s="86"/>
      <c r="M32" s="86"/>
      <c r="N32" s="86"/>
      <c r="O32" s="86"/>
      <c r="P32" s="86"/>
      <c r="Q32" s="86"/>
      <c r="R32" s="86"/>
      <c r="S32" s="86"/>
      <c r="T32" s="86"/>
      <c r="U32" s="86"/>
      <c r="V32" s="86"/>
      <c r="W32" s="86"/>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50"/>
      <c r="CH32">
        <v>0</v>
      </c>
    </row>
    <row r="33" spans="2:83">
      <c r="B33" s="154"/>
      <c r="C33" t="s">
        <v>166</v>
      </c>
      <c r="D33" s="86">
        <v>1.2E-2</v>
      </c>
      <c r="E33" s="86">
        <v>5.1999999999999998E-2</v>
      </c>
      <c r="F33" s="86">
        <v>0.108</v>
      </c>
      <c r="G33" s="86">
        <v>0.39300000000000002</v>
      </c>
      <c r="H33" s="86">
        <v>1.0860000000000001</v>
      </c>
      <c r="I33" s="86">
        <v>1.069</v>
      </c>
      <c r="J33" s="86">
        <v>1.165</v>
      </c>
      <c r="K33" s="86">
        <v>1.2589999999999999</v>
      </c>
      <c r="L33" s="86">
        <v>1.236</v>
      </c>
      <c r="M33" s="86">
        <v>1.123</v>
      </c>
      <c r="N33" s="86">
        <v>1.0960000000000001</v>
      </c>
      <c r="O33" s="86">
        <v>1.1839999999999999</v>
      </c>
      <c r="P33" s="86">
        <v>1.2709999999999999</v>
      </c>
      <c r="Q33" s="86">
        <v>1.242</v>
      </c>
      <c r="R33" s="86">
        <v>1.125</v>
      </c>
      <c r="S33" s="86">
        <v>1.0960000000000001</v>
      </c>
      <c r="T33" s="86">
        <v>1.1839999999999999</v>
      </c>
      <c r="U33" s="86">
        <v>1.2709999999999999</v>
      </c>
      <c r="V33" s="86">
        <v>1.242</v>
      </c>
      <c r="W33" s="86">
        <v>1.242</v>
      </c>
      <c r="X33" s="86">
        <v>1.242</v>
      </c>
      <c r="Y33" s="86">
        <v>1.242</v>
      </c>
      <c r="Z33" s="86">
        <v>1.242</v>
      </c>
      <c r="AA33" s="86">
        <v>1.242</v>
      </c>
      <c r="AB33" s="86">
        <v>1.242</v>
      </c>
      <c r="AC33" s="86">
        <v>1.242</v>
      </c>
      <c r="AD33" s="86">
        <v>1.242</v>
      </c>
      <c r="AE33" s="86">
        <v>1.242</v>
      </c>
      <c r="AF33" s="86">
        <v>1.242</v>
      </c>
      <c r="AG33" s="86">
        <v>1.242</v>
      </c>
      <c r="AH33" s="86">
        <v>1.242</v>
      </c>
      <c r="AI33" s="86">
        <v>1.242</v>
      </c>
      <c r="AJ33" s="86">
        <v>1.242</v>
      </c>
      <c r="AK33" s="86">
        <v>1.242</v>
      </c>
      <c r="AL33" s="86">
        <v>1.242</v>
      </c>
      <c r="AM33" s="86">
        <v>1.242</v>
      </c>
      <c r="AN33" s="86">
        <v>1.242</v>
      </c>
      <c r="AO33" s="86">
        <v>1.242</v>
      </c>
      <c r="AP33" s="86">
        <v>1.242</v>
      </c>
      <c r="AQ33" s="86">
        <v>1.242</v>
      </c>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50"/>
    </row>
    <row r="34" spans="2:83">
      <c r="B34" s="154"/>
      <c r="C34" s="271" t="s">
        <v>188</v>
      </c>
      <c r="D34" s="86">
        <v>-7.4000000000000003E-3</v>
      </c>
      <c r="E34" s="86">
        <v>-7.4000000000000003E-3</v>
      </c>
      <c r="F34" s="86">
        <v>-7.4000000000000003E-3</v>
      </c>
      <c r="G34" s="86">
        <v>-2.7199999999999998E-2</v>
      </c>
      <c r="H34" s="86">
        <v>-8.2500000000000004E-2</v>
      </c>
      <c r="I34" s="86">
        <v>-8.2500000000000004E-2</v>
      </c>
      <c r="J34" s="86">
        <v>-8.2500000000000004E-2</v>
      </c>
      <c r="K34" s="86">
        <v>-8.2500000000000004E-2</v>
      </c>
      <c r="L34" s="86">
        <v>-8.2500000000000004E-2</v>
      </c>
      <c r="M34" s="86">
        <v>-8.2500000000000004E-2</v>
      </c>
      <c r="N34" s="86">
        <v>-8.2500000000000004E-2</v>
      </c>
      <c r="O34" s="86">
        <v>-8.2500000000000004E-2</v>
      </c>
      <c r="P34" s="86">
        <v>-8.2500000000000004E-2</v>
      </c>
      <c r="Q34" s="86">
        <v>-8.2500000000000004E-2</v>
      </c>
      <c r="R34" s="86">
        <v>-8.2500000000000004E-2</v>
      </c>
      <c r="S34" s="86">
        <v>-8.2500000000000004E-2</v>
      </c>
      <c r="T34" s="86">
        <v>-8.2500000000000004E-2</v>
      </c>
      <c r="U34" s="86">
        <v>-8.2500000000000004E-2</v>
      </c>
      <c r="V34" s="86">
        <v>-8.2500000000000004E-2</v>
      </c>
      <c r="W34" s="86">
        <v>-8.2500000000000004E-2</v>
      </c>
      <c r="X34" s="86">
        <v>-8.3000000000000004E-2</v>
      </c>
      <c r="Y34" s="86">
        <v>-8.3000000000000004E-2</v>
      </c>
      <c r="Z34" s="86">
        <v>-8.3000000000000004E-2</v>
      </c>
      <c r="AA34" s="86">
        <v>-8.3000000000000004E-2</v>
      </c>
      <c r="AB34" s="86">
        <v>-8.3000000000000004E-2</v>
      </c>
      <c r="AC34" s="86">
        <v>-8.3000000000000004E-2</v>
      </c>
      <c r="AD34" s="86">
        <v>-8.3000000000000004E-2</v>
      </c>
      <c r="AE34" s="86">
        <v>-8.3000000000000004E-2</v>
      </c>
      <c r="AF34" s="86">
        <v>-8.3000000000000004E-2</v>
      </c>
      <c r="AG34" s="86">
        <v>-8.3000000000000004E-2</v>
      </c>
      <c r="AH34" s="86">
        <v>-8.3000000000000004E-2</v>
      </c>
      <c r="AI34" s="86">
        <v>-8.3000000000000004E-2</v>
      </c>
      <c r="AJ34" s="86">
        <v>-8.3000000000000004E-2</v>
      </c>
      <c r="AK34" s="86">
        <v>-8.3000000000000004E-2</v>
      </c>
      <c r="AL34" s="86">
        <v>-8.3000000000000004E-2</v>
      </c>
      <c r="AM34" s="86">
        <v>-8.3000000000000004E-2</v>
      </c>
      <c r="AN34" s="86">
        <v>-8.3000000000000004E-2</v>
      </c>
      <c r="AO34" s="86">
        <v>-8.3000000000000004E-2</v>
      </c>
      <c r="AP34" s="86">
        <v>-8.3000000000000004E-2</v>
      </c>
      <c r="AQ34" s="86">
        <v>-8.3000000000000004E-2</v>
      </c>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50"/>
    </row>
    <row r="35" spans="2:83">
      <c r="B35" s="154"/>
      <c r="C35" s="135" t="s">
        <v>153</v>
      </c>
      <c r="D35" s="86"/>
      <c r="E35" s="86"/>
      <c r="F35" s="86"/>
      <c r="G35" s="86"/>
      <c r="H35" s="86"/>
      <c r="I35" s="86"/>
      <c r="J35" s="86"/>
      <c r="K35" s="86"/>
      <c r="L35" s="86"/>
      <c r="M35" s="86"/>
      <c r="N35" s="86"/>
      <c r="O35" s="86"/>
      <c r="P35" s="86"/>
      <c r="Q35" s="86"/>
      <c r="R35" s="86"/>
      <c r="S35" s="86"/>
      <c r="T35" s="86"/>
      <c r="U35" s="86"/>
      <c r="V35" s="86"/>
      <c r="W35" s="86"/>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50"/>
    </row>
    <row r="36" spans="2:83">
      <c r="B36" s="154"/>
      <c r="C36" t="s">
        <v>167</v>
      </c>
      <c r="D36" s="86">
        <v>0</v>
      </c>
      <c r="E36" s="86">
        <v>3.9E-2</v>
      </c>
      <c r="F36" s="86">
        <v>0.104</v>
      </c>
      <c r="G36" s="86">
        <v>0.97199999999999998</v>
      </c>
      <c r="H36" s="86">
        <v>0.98499999999999999</v>
      </c>
      <c r="I36" s="86">
        <v>0.998</v>
      </c>
      <c r="J36" s="86">
        <v>1.012</v>
      </c>
      <c r="K36" s="86">
        <v>1.0249999999999999</v>
      </c>
      <c r="L36" s="86">
        <v>1.0389999999999999</v>
      </c>
      <c r="M36" s="86">
        <v>1.0529999999999999</v>
      </c>
      <c r="N36" s="86">
        <v>1.0669999999999999</v>
      </c>
      <c r="O36" s="86">
        <v>1.081</v>
      </c>
      <c r="P36" s="86">
        <v>1.095</v>
      </c>
      <c r="Q36" s="86">
        <v>1.1100000000000001</v>
      </c>
      <c r="R36" s="86">
        <v>1.125</v>
      </c>
      <c r="S36" s="86">
        <v>1.1399999999999999</v>
      </c>
      <c r="T36" s="86">
        <v>1.155</v>
      </c>
      <c r="U36" s="86">
        <v>1.171</v>
      </c>
      <c r="V36" s="86">
        <v>1.1859999999999999</v>
      </c>
      <c r="W36" s="86">
        <v>1.202</v>
      </c>
      <c r="X36" s="49">
        <v>1.202</v>
      </c>
      <c r="Y36" s="86">
        <v>1.202</v>
      </c>
      <c r="Z36" s="49">
        <v>1.202</v>
      </c>
      <c r="AA36" s="86">
        <v>1.202</v>
      </c>
      <c r="AB36" s="49">
        <v>1.202</v>
      </c>
      <c r="AC36" s="86">
        <v>1.202</v>
      </c>
      <c r="AD36" s="49">
        <v>1.202</v>
      </c>
      <c r="AE36" s="86">
        <v>1.202</v>
      </c>
      <c r="AF36" s="49">
        <v>1.202</v>
      </c>
      <c r="AG36" s="86">
        <v>1.202</v>
      </c>
      <c r="AH36" s="49">
        <v>1.202</v>
      </c>
      <c r="AI36" s="86">
        <v>1.202</v>
      </c>
      <c r="AJ36" s="49">
        <v>1.202</v>
      </c>
      <c r="AK36" s="86">
        <v>1.202</v>
      </c>
      <c r="AL36" s="49">
        <v>1.202</v>
      </c>
      <c r="AM36" s="86">
        <v>1.202</v>
      </c>
      <c r="AN36" s="49">
        <v>1.202</v>
      </c>
      <c r="AO36" s="86">
        <v>1.202</v>
      </c>
      <c r="AP36" s="49">
        <v>1.202</v>
      </c>
      <c r="AQ36" s="86">
        <v>1.202</v>
      </c>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50"/>
    </row>
    <row r="37" spans="2:83">
      <c r="B37" s="154"/>
      <c r="C37" s="271" t="s">
        <v>189</v>
      </c>
      <c r="D37" s="86">
        <v>-0.219</v>
      </c>
      <c r="E37" s="86">
        <v>-0.219</v>
      </c>
      <c r="F37" s="86">
        <v>-0.219</v>
      </c>
      <c r="G37" s="86">
        <v>-0.219</v>
      </c>
      <c r="H37" s="86">
        <v>-0.219</v>
      </c>
      <c r="I37" s="86">
        <v>-0.219</v>
      </c>
      <c r="J37" s="86">
        <v>-0.219</v>
      </c>
      <c r="K37" s="86">
        <v>-0.219</v>
      </c>
      <c r="L37" s="86">
        <v>-0.219</v>
      </c>
      <c r="M37" s="86">
        <v>-0.219</v>
      </c>
      <c r="N37" s="86">
        <v>-0.219</v>
      </c>
      <c r="O37" s="86">
        <v>-0.219</v>
      </c>
      <c r="P37" s="86">
        <v>-0.219</v>
      </c>
      <c r="Q37" s="86">
        <v>-0.219</v>
      </c>
      <c r="R37" s="86">
        <v>-0.219</v>
      </c>
      <c r="S37" s="86">
        <v>-0.219</v>
      </c>
      <c r="T37" s="86">
        <v>-0.219</v>
      </c>
      <c r="U37" s="86">
        <v>-0.219</v>
      </c>
      <c r="V37" s="86">
        <v>-0.219</v>
      </c>
      <c r="W37" s="86">
        <v>-0.219</v>
      </c>
      <c r="X37" s="86">
        <v>-0.219</v>
      </c>
      <c r="Y37" s="86">
        <v>-0.219</v>
      </c>
      <c r="Z37" s="86">
        <v>-0.219</v>
      </c>
      <c r="AA37" s="86">
        <v>-0.219</v>
      </c>
      <c r="AB37" s="86">
        <v>-0.219</v>
      </c>
      <c r="AC37" s="86">
        <v>-0.219</v>
      </c>
      <c r="AD37" s="86">
        <v>-0.219</v>
      </c>
      <c r="AE37" s="86">
        <v>-0.219</v>
      </c>
      <c r="AF37" s="86">
        <v>-0.219</v>
      </c>
      <c r="AG37" s="86">
        <v>-0.219</v>
      </c>
      <c r="AH37" s="86">
        <v>-0.219</v>
      </c>
      <c r="AI37" s="86">
        <v>-0.219</v>
      </c>
      <c r="AJ37" s="86">
        <v>-0.219</v>
      </c>
      <c r="AK37" s="86">
        <v>-0.219</v>
      </c>
      <c r="AL37" s="86">
        <v>-0.219</v>
      </c>
      <c r="AM37" s="86">
        <v>-0.219</v>
      </c>
      <c r="AN37" s="86">
        <v>-0.219</v>
      </c>
      <c r="AO37" s="86">
        <v>-0.219</v>
      </c>
      <c r="AP37" s="86">
        <v>-0.219</v>
      </c>
      <c r="AQ37" s="86">
        <v>-0.219</v>
      </c>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50"/>
    </row>
    <row r="38" spans="2:83">
      <c r="B38" s="154"/>
      <c r="C38" s="135" t="s">
        <v>158</v>
      </c>
      <c r="D38" s="86"/>
      <c r="E38" s="86"/>
      <c r="F38" s="86"/>
      <c r="G38" s="86"/>
      <c r="H38" s="86"/>
      <c r="I38" s="86"/>
      <c r="J38" s="86"/>
      <c r="K38" s="86"/>
      <c r="L38" s="86"/>
      <c r="M38" s="86"/>
      <c r="N38" s="86"/>
      <c r="O38" s="86"/>
      <c r="P38" s="86"/>
      <c r="Q38" s="86"/>
      <c r="R38" s="86"/>
      <c r="S38" s="86"/>
      <c r="T38" s="86"/>
      <c r="U38" s="86"/>
      <c r="V38" s="86"/>
      <c r="W38" s="86"/>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50"/>
    </row>
    <row r="39" spans="2:83">
      <c r="B39" s="154"/>
      <c r="C39" t="s">
        <v>168</v>
      </c>
      <c r="D39" s="86">
        <v>3.9609999999999999</v>
      </c>
      <c r="E39" s="86">
        <v>4.2530000000000001</v>
      </c>
      <c r="F39" s="86">
        <v>4.5460000000000003</v>
      </c>
      <c r="G39" s="86">
        <v>4.8390000000000004</v>
      </c>
      <c r="H39" s="86">
        <v>5.1310000000000002</v>
      </c>
      <c r="I39" s="86">
        <v>5.4240000000000004</v>
      </c>
      <c r="J39" s="86">
        <v>5.7160000000000002</v>
      </c>
      <c r="K39" s="86">
        <v>6.0090000000000003</v>
      </c>
      <c r="L39" s="86">
        <v>6.3010000000000002</v>
      </c>
      <c r="M39" s="86">
        <v>6.5940000000000003</v>
      </c>
      <c r="N39" s="86">
        <v>6.8869999999999996</v>
      </c>
      <c r="O39" s="86">
        <v>7.1790000000000003</v>
      </c>
      <c r="P39" s="86">
        <v>7.4720000000000004</v>
      </c>
      <c r="Q39" s="86">
        <v>7.7640000000000002</v>
      </c>
      <c r="R39" s="86">
        <v>8.0570000000000004</v>
      </c>
      <c r="S39" s="86">
        <v>8.3490000000000002</v>
      </c>
      <c r="T39" s="86">
        <v>8.6419999999999995</v>
      </c>
      <c r="U39" s="86">
        <v>8.9350000000000005</v>
      </c>
      <c r="V39" s="86">
        <v>9.2270000000000003</v>
      </c>
      <c r="W39" s="86">
        <v>9.52</v>
      </c>
      <c r="X39" s="86">
        <v>9.52</v>
      </c>
      <c r="Y39" s="86">
        <v>9.52</v>
      </c>
      <c r="Z39" s="86">
        <v>9.52</v>
      </c>
      <c r="AA39" s="86">
        <v>9.52</v>
      </c>
      <c r="AB39" s="86">
        <v>9.52</v>
      </c>
      <c r="AC39" s="86">
        <v>9.52</v>
      </c>
      <c r="AD39" s="86">
        <v>9.52</v>
      </c>
      <c r="AE39" s="86">
        <v>9.52</v>
      </c>
      <c r="AF39" s="86">
        <v>9.52</v>
      </c>
      <c r="AG39" s="86">
        <v>9.52</v>
      </c>
      <c r="AH39" s="86">
        <v>9.52</v>
      </c>
      <c r="AI39" s="86">
        <v>9.52</v>
      </c>
      <c r="AJ39" s="86">
        <v>9.52</v>
      </c>
      <c r="AK39" s="86">
        <v>9.52</v>
      </c>
      <c r="AL39" s="86">
        <v>9.52</v>
      </c>
      <c r="AM39" s="86">
        <v>9.52</v>
      </c>
      <c r="AN39" s="86">
        <v>9.52</v>
      </c>
      <c r="AO39" s="86">
        <v>9.52</v>
      </c>
      <c r="AP39" s="86">
        <v>9.52</v>
      </c>
      <c r="AQ39" s="86">
        <v>9.52</v>
      </c>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50"/>
    </row>
    <row r="40" spans="2:83">
      <c r="B40" s="154"/>
      <c r="C40" t="s">
        <v>169</v>
      </c>
      <c r="D40" s="86">
        <v>0</v>
      </c>
      <c r="E40" s="86">
        <v>0</v>
      </c>
      <c r="F40" s="86">
        <v>0</v>
      </c>
      <c r="G40" s="86">
        <v>0.45300000000000001</v>
      </c>
      <c r="H40" s="86">
        <v>0.45200000000000001</v>
      </c>
      <c r="I40" s="86">
        <v>0.90800000000000003</v>
      </c>
      <c r="J40" s="86">
        <v>1.3680000000000001</v>
      </c>
      <c r="K40" s="86">
        <v>1.833</v>
      </c>
      <c r="L40" s="86">
        <v>2.302</v>
      </c>
      <c r="M40" s="86">
        <v>2.7749999999999999</v>
      </c>
      <c r="N40" s="86">
        <v>3.2530000000000001</v>
      </c>
      <c r="O40" s="86">
        <v>3.7360000000000002</v>
      </c>
      <c r="P40" s="86">
        <v>4.2229999999999999</v>
      </c>
      <c r="Q40" s="86">
        <v>4.7149999999999999</v>
      </c>
      <c r="R40" s="86">
        <v>5.2119999999999997</v>
      </c>
      <c r="S40" s="86">
        <v>5.7130000000000001</v>
      </c>
      <c r="T40" s="86">
        <v>6.22</v>
      </c>
      <c r="U40" s="86">
        <v>6.7320000000000002</v>
      </c>
      <c r="V40" s="86">
        <v>7.2489999999999997</v>
      </c>
      <c r="W40" s="86">
        <v>7.7709999999999999</v>
      </c>
      <c r="X40" s="86">
        <v>7.7709999999999999</v>
      </c>
      <c r="Y40" s="86">
        <v>7.7709999999999999</v>
      </c>
      <c r="Z40" s="86">
        <v>7.7709999999999999</v>
      </c>
      <c r="AA40" s="86">
        <v>7.7709999999999999</v>
      </c>
      <c r="AB40" s="86">
        <v>7.7709999999999999</v>
      </c>
      <c r="AC40" s="86">
        <v>7.7709999999999999</v>
      </c>
      <c r="AD40" s="86">
        <v>7.7709999999999999</v>
      </c>
      <c r="AE40" s="86">
        <v>7.7709999999999999</v>
      </c>
      <c r="AF40" s="86">
        <v>7.7709999999999999</v>
      </c>
      <c r="AG40" s="86">
        <v>7.7709999999999999</v>
      </c>
      <c r="AH40" s="86">
        <v>7.7709999999999999</v>
      </c>
      <c r="AI40" s="86">
        <v>7.7709999999999999</v>
      </c>
      <c r="AJ40" s="86">
        <v>7.7709999999999999</v>
      </c>
      <c r="AK40" s="86">
        <v>7.7709999999999999</v>
      </c>
      <c r="AL40" s="86">
        <v>7.7709999999999999</v>
      </c>
      <c r="AM40" s="86">
        <v>7.7709999999999999</v>
      </c>
      <c r="AN40" s="86">
        <v>7.7709999999999999</v>
      </c>
      <c r="AO40" s="86">
        <v>7.7709999999999999</v>
      </c>
      <c r="AP40" s="86">
        <v>7.7709999999999999</v>
      </c>
      <c r="AQ40" s="86">
        <v>7.7709999999999999</v>
      </c>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50"/>
    </row>
    <row r="41" spans="2:83">
      <c r="B41" s="154"/>
      <c r="C41" t="s">
        <v>171</v>
      </c>
      <c r="D41" s="86">
        <v>0</v>
      </c>
      <c r="E41" s="86">
        <v>0</v>
      </c>
      <c r="F41" s="86">
        <v>0</v>
      </c>
      <c r="G41" s="86">
        <v>2.4500000000000002</v>
      </c>
      <c r="H41" s="86">
        <v>2.4500000000000002</v>
      </c>
      <c r="I41" s="86">
        <v>2.4500000000000002</v>
      </c>
      <c r="J41" s="86">
        <v>2.4500000000000002</v>
      </c>
      <c r="K41" s="86">
        <v>2.4500000000000002</v>
      </c>
      <c r="L41" s="86">
        <v>2.4500000000000002</v>
      </c>
      <c r="M41" s="86">
        <v>2.4500000000000002</v>
      </c>
      <c r="N41" s="86">
        <v>2.4500000000000002</v>
      </c>
      <c r="O41" s="86">
        <v>2.4500000000000002</v>
      </c>
      <c r="P41" s="86">
        <v>2.4500000000000002</v>
      </c>
      <c r="Q41" s="86">
        <v>2.4500000000000002</v>
      </c>
      <c r="R41" s="86">
        <v>2.4500000000000002</v>
      </c>
      <c r="S41" s="86">
        <v>2.4500000000000002</v>
      </c>
      <c r="T41" s="86">
        <v>2.4500000000000002</v>
      </c>
      <c r="U41" s="86">
        <v>2.4500000000000002</v>
      </c>
      <c r="V41" s="86">
        <v>2.4500000000000002</v>
      </c>
      <c r="W41" s="86">
        <v>2.4500000000000002</v>
      </c>
      <c r="X41" s="86">
        <v>2.4500000000000002</v>
      </c>
      <c r="Y41" s="86">
        <v>2.4500000000000002</v>
      </c>
      <c r="Z41" s="86">
        <v>2.4500000000000002</v>
      </c>
      <c r="AA41" s="86">
        <v>2.4500000000000002</v>
      </c>
      <c r="AB41" s="86">
        <v>2.4500000000000002</v>
      </c>
      <c r="AC41" s="86">
        <v>2.4500000000000002</v>
      </c>
      <c r="AD41" s="86">
        <v>2.4500000000000002</v>
      </c>
      <c r="AE41" s="86">
        <v>2.4500000000000002</v>
      </c>
      <c r="AF41" s="86">
        <v>2.4500000000000002</v>
      </c>
      <c r="AG41" s="86">
        <v>2.4500000000000002</v>
      </c>
      <c r="AH41" s="86">
        <v>2.4500000000000002</v>
      </c>
      <c r="AI41" s="86">
        <v>2.4500000000000002</v>
      </c>
      <c r="AJ41" s="86">
        <v>2.4500000000000002</v>
      </c>
      <c r="AK41" s="86">
        <v>2.4500000000000002</v>
      </c>
      <c r="AL41" s="86">
        <v>2.4500000000000002</v>
      </c>
      <c r="AM41" s="86">
        <v>2.4500000000000002</v>
      </c>
      <c r="AN41" s="86">
        <v>2.4500000000000002</v>
      </c>
      <c r="AO41" s="86">
        <v>2.4500000000000002</v>
      </c>
      <c r="AP41" s="86">
        <v>2.4500000000000002</v>
      </c>
      <c r="AQ41" s="86">
        <v>2.4500000000000002</v>
      </c>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50"/>
    </row>
    <row r="42" spans="2:83">
      <c r="B42" s="154"/>
      <c r="C42" s="271" t="s">
        <v>190</v>
      </c>
      <c r="D42" s="86">
        <v>-3.7513000000000001</v>
      </c>
      <c r="E42" s="86">
        <v>-3.8363999999999998</v>
      </c>
      <c r="F42" s="86">
        <v>-3.9234</v>
      </c>
      <c r="G42" s="86">
        <v>-4.0124000000000004</v>
      </c>
      <c r="H42" s="86">
        <v>-4.1035000000000004</v>
      </c>
      <c r="I42" s="86">
        <v>-4.1966999999999999</v>
      </c>
      <c r="J42" s="86">
        <v>-4.2922000000000002</v>
      </c>
      <c r="K42" s="86">
        <v>-4.3898000000000001</v>
      </c>
      <c r="L42" s="86">
        <v>-4.4897</v>
      </c>
      <c r="M42" s="86">
        <v>-4.5919999999999996</v>
      </c>
      <c r="N42" s="86">
        <v>-4.6966000000000001</v>
      </c>
      <c r="O42" s="86">
        <v>-4.8037000000000001</v>
      </c>
      <c r="P42" s="86">
        <v>-4.9132999999999996</v>
      </c>
      <c r="Q42" s="86">
        <v>-5.0255000000000001</v>
      </c>
      <c r="R42" s="86">
        <v>-5.1402000000000001</v>
      </c>
      <c r="S42" s="86">
        <v>-5.2576999999999998</v>
      </c>
      <c r="T42" s="86">
        <v>-5.3779000000000003</v>
      </c>
      <c r="U42" s="86">
        <v>-5.5008999999999997</v>
      </c>
      <c r="V42" s="86">
        <v>-5.6268000000000002</v>
      </c>
      <c r="W42" s="86">
        <v>-5.7556000000000003</v>
      </c>
      <c r="X42" s="86">
        <v>-5.7560000000000002</v>
      </c>
      <c r="Y42" s="86">
        <v>-5.7560000000000002</v>
      </c>
      <c r="Z42" s="86">
        <v>-5.7560000000000002</v>
      </c>
      <c r="AA42" s="86">
        <v>-5.7560000000000002</v>
      </c>
      <c r="AB42" s="86">
        <v>-5.7560000000000002</v>
      </c>
      <c r="AC42" s="86">
        <v>-5.7560000000000002</v>
      </c>
      <c r="AD42" s="86">
        <v>-5.7560000000000002</v>
      </c>
      <c r="AE42" s="86">
        <v>-5.7560000000000002</v>
      </c>
      <c r="AF42" s="86">
        <v>-5.7560000000000002</v>
      </c>
      <c r="AG42" s="86">
        <v>-5.7560000000000002</v>
      </c>
      <c r="AH42" s="86">
        <v>-5.7560000000000002</v>
      </c>
      <c r="AI42" s="86">
        <v>-5.7560000000000002</v>
      </c>
      <c r="AJ42" s="86">
        <v>-5.7560000000000002</v>
      </c>
      <c r="AK42" s="86">
        <v>-5.7560000000000002</v>
      </c>
      <c r="AL42" s="86">
        <v>-5.7560000000000002</v>
      </c>
      <c r="AM42" s="86">
        <v>-5.7560000000000002</v>
      </c>
      <c r="AN42" s="86">
        <v>-5.7560000000000002</v>
      </c>
      <c r="AO42" s="86">
        <v>-5.7560000000000002</v>
      </c>
      <c r="AP42" s="86">
        <v>-5.7560000000000002</v>
      </c>
      <c r="AQ42" s="86">
        <v>-5.7560000000000002</v>
      </c>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50"/>
    </row>
    <row r="43" spans="2:83">
      <c r="B43" s="154"/>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50"/>
    </row>
    <row r="44" spans="2:83" ht="1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46"/>
    </row>
    <row r="45" spans="2:83">
      <c r="B45" s="144" t="s">
        <v>78</v>
      </c>
      <c r="C45" s="145"/>
      <c r="D45" s="14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7"/>
    </row>
    <row r="46" spans="2:83">
      <c r="B46" s="21" t="s">
        <v>195</v>
      </c>
      <c r="C46" s="22"/>
      <c r="D46" s="22">
        <f>SUM(D12:D31)/(1+Parameters_Results!$D$12)^('Baseline scenario'!D$11-'Baseline scenario'!$D$11)</f>
        <v>0.60440000000000005</v>
      </c>
      <c r="E46" s="22">
        <f>SUM(E12:E31)/(1+Parameters_Results!$D$12)^('Baseline scenario'!E$11-'Baseline scenario'!$D$11)</f>
        <v>6.316792452830188</v>
      </c>
      <c r="F46" s="22">
        <f>SUM(F12:F31)/(1+Parameters_Results!$D$12)^('Baseline scenario'!F$11-'Baseline scenario'!$D$11)</f>
        <v>20.793164827340689</v>
      </c>
      <c r="G46" s="22">
        <f>SUM(G12:G31)/(1+Parameters_Results!$D$12)^('Baseline scenario'!G$11-'Baseline scenario'!$D$11)</f>
        <v>24.939883259334881</v>
      </c>
      <c r="H46" s="22">
        <f>SUM(H12:H31)/(1+Parameters_Results!$D$12)^('Baseline scenario'!H$11-'Baseline scenario'!$D$11)</f>
        <v>13.106932264332171</v>
      </c>
      <c r="I46" s="22">
        <f>SUM(I12:I31)/(1+Parameters_Results!$D$12)^('Baseline scenario'!I$11-'Baseline scenario'!$D$11)</f>
        <v>2.7032064403429601</v>
      </c>
      <c r="J46" s="22">
        <f>SUM(J12:J31)/(1+Parameters_Results!$D$12)^('Baseline scenario'!J$11-'Baseline scenario'!$D$11)</f>
        <v>0.90728421554586336</v>
      </c>
      <c r="K46" s="22">
        <f>SUM(K12:K31)/(1+Parameters_Results!$D$12)^('Baseline scenario'!K$11-'Baseline scenario'!$D$11)</f>
        <v>0.87255493307250465</v>
      </c>
      <c r="L46" s="22">
        <f>SUM(L12:L31)/(1+Parameters_Results!$D$12)^('Baseline scenario'!L$11-'Baseline scenario'!$D$11)</f>
        <v>0.83778373945274087</v>
      </c>
      <c r="M46" s="22">
        <f>SUM(M12:M31)/(1+Parameters_Results!$D$12)^('Baseline scenario'!M$11-'Baseline scenario'!$D$11)</f>
        <v>0.80444920178365686</v>
      </c>
      <c r="N46" s="22">
        <f>SUM(N12:N31)/(1+Parameters_Results!$D$12)^('Baseline scenario'!N$11-'Baseline scenario'!$D$11)</f>
        <v>0.77181326065207589</v>
      </c>
      <c r="O46" s="22">
        <f>SUM(O12:O31)/(1+Parameters_Results!$D$12)^('Baseline scenario'!O$11-'Baseline scenario'!$D$11)</f>
        <v>0.73939897063967852</v>
      </c>
      <c r="P46" s="22">
        <f>SUM(P12:P31)/(1+Parameters_Results!$D$12)^('Baseline scenario'!P$11-'Baseline scenario'!$D$11)</f>
        <v>0.70838013084265639</v>
      </c>
      <c r="Q46" s="22">
        <f>SUM(Q12:Q31)/(1+Parameters_Results!$D$12)^('Baseline scenario'!Q$11-'Baseline scenario'!$D$11)</f>
        <v>0.67817564567370858</v>
      </c>
      <c r="R46" s="22">
        <f>SUM(R12:R31)/(1+Parameters_Results!$D$12)^('Baseline scenario'!R$11-'Baseline scenario'!$D$11)</f>
        <v>0.64881128464854221</v>
      </c>
      <c r="S46" s="22">
        <f>SUM(S12:S31)/(1+Parameters_Results!$D$12)^('Baseline scenario'!S$11-'Baseline scenario'!$D$11)</f>
        <v>0.6198889742287188</v>
      </c>
      <c r="T46" s="22">
        <f>SUM(T12:T31)/(1+Parameters_Results!$D$12)^('Baseline scenario'!T$11-'Baseline scenario'!$D$11)</f>
        <v>0.59224083384586856</v>
      </c>
      <c r="U46" s="22">
        <f>SUM(U12:U31)/(1+Parameters_Results!$D$12)^('Baseline scenario'!U$11-'Baseline scenario'!$D$11)</f>
        <v>0.56547660019758572</v>
      </c>
      <c r="V46" s="22">
        <f>SUM(V12:V31)/(1+Parameters_Results!$D$12)^('Baseline scenario'!V$11-'Baseline scenario'!$D$11)</f>
        <v>0.53921412892695841</v>
      </c>
      <c r="W46" s="22">
        <f>SUM(W12:W31)/(1+Parameters_Results!$D$12)^('Baseline scenario'!W$11-'Baseline scenario'!$D$11)</f>
        <v>0.51421214173473206</v>
      </c>
      <c r="X46" s="22">
        <f>SUM(X12:X31)/(1+Parameters_Results!$D$12)^('Baseline scenario'!X$11-'Baseline scenario'!$D$11)</f>
        <v>0.48523051598012429</v>
      </c>
      <c r="Y46" s="22">
        <f>SUM(Y12:Y31)/(1+Parameters_Results!$D$12)^('Baseline scenario'!Y$11-'Baseline scenario'!$D$11)</f>
        <v>0.4577646377170983</v>
      </c>
      <c r="Z46" s="22">
        <f>SUM(Z12:Z31)/(1+Parameters_Results!$D$12)^('Baseline scenario'!Z$11-'Baseline scenario'!$D$11)</f>
        <v>0.43185343180858327</v>
      </c>
      <c r="AA46" s="22">
        <f>SUM(AA12:AA31)/(1+Parameters_Results!$D$12)^('Baseline scenario'!AA$11-'Baseline scenario'!$D$11)</f>
        <v>0.40740889793262569</v>
      </c>
      <c r="AB46" s="22">
        <f>SUM(AB12:AB31)/(1+Parameters_Results!$D$12)^('Baseline scenario'!AB$11-'Baseline scenario'!$D$11)</f>
        <v>0.38434801691757142</v>
      </c>
      <c r="AC46" s="22">
        <f>SUM(AC12:AC31)/(1+Parameters_Results!$D$12)^('Baseline scenario'!AC$11-'Baseline scenario'!$D$11)</f>
        <v>0.36259246879016177</v>
      </c>
      <c r="AD46" s="22">
        <f>SUM(AD12:AD31)/(1+Parameters_Results!$D$12)^('Baseline scenario'!AD$11-'Baseline scenario'!$D$11)</f>
        <v>0.34206836678317143</v>
      </c>
      <c r="AE46" s="22">
        <f>SUM(AE12:AE31)/(1+Parameters_Results!$D$12)^('Baseline scenario'!AE$11-'Baseline scenario'!$D$11)</f>
        <v>0.32270600639921826</v>
      </c>
      <c r="AF46" s="22">
        <f>SUM(AF12:AF31)/(1+Parameters_Results!$D$12)^('Baseline scenario'!AF$11-'Baseline scenario'!$D$11)</f>
        <v>0.30443962867850782</v>
      </c>
      <c r="AG46" s="22">
        <f>SUM(AG12:AG31)/(1+Parameters_Results!$D$12)^('Baseline scenario'!AG$11-'Baseline scenario'!$D$11)</f>
        <v>0.2872071968665168</v>
      </c>
      <c r="AH46" s="22">
        <f>SUM(AH12:AH31)/(1+Parameters_Results!$D$12)^('Baseline scenario'!AH$11-'Baseline scenario'!$D$11)</f>
        <v>0.27095018572312901</v>
      </c>
      <c r="AI46" s="22">
        <f>SUM(AI12:AI31)/(1+Parameters_Results!$D$12)^('Baseline scenario'!AI$11-'Baseline scenario'!$D$11)</f>
        <v>0.25561338275766882</v>
      </c>
      <c r="AJ46" s="22">
        <f>SUM(AJ12:AJ31)/(1+Parameters_Results!$D$12)^('Baseline scenario'!AJ$11-'Baseline scenario'!$D$11)</f>
        <v>0.24114470071478197</v>
      </c>
      <c r="AK46" s="22">
        <f>SUM(AK12:AK31)/(1+Parameters_Results!$D$12)^('Baseline scenario'!AK$11-'Baseline scenario'!$D$11)</f>
        <v>0.2274950006743226</v>
      </c>
      <c r="AL46" s="22">
        <f>SUM(AL12:AL31)/(1+Parameters_Results!$D$12)^('Baseline scenario'!AL$11-'Baseline scenario'!$D$11)</f>
        <v>0.21461792516445527</v>
      </c>
      <c r="AM46" s="22">
        <f>SUM(AM12:AM31)/(1+Parameters_Results!$D$12)^('Baseline scenario'!AM$11-'Baseline scenario'!$D$11)</f>
        <v>0.20246974072118418</v>
      </c>
      <c r="AN46" s="22">
        <f>SUM(AN12:AN31)/(1+Parameters_Results!$D$12)^('Baseline scenario'!AN$11-'Baseline scenario'!$D$11)</f>
        <v>0.19100918935960773</v>
      </c>
      <c r="AO46" s="22">
        <f>SUM(AO12:AO31)/(1+Parameters_Results!$D$12)^('Baseline scenario'!AO$11-'Baseline scenario'!$D$11)</f>
        <v>0.1801973484524601</v>
      </c>
      <c r="AP46" s="22">
        <f>SUM(AP12:AP31)/(1+Parameters_Results!$D$12)^('Baseline scenario'!AP$11-'Baseline scenario'!$D$11)</f>
        <v>0.16999749854005666</v>
      </c>
      <c r="AQ46" s="22">
        <f>SUM(AQ12:AQ31)/(1+Parameters_Results!$D$12)^('Baseline scenario'!AQ$11-'Baseline scenario'!$D$11)</f>
        <v>0.16037499862269494</v>
      </c>
      <c r="AR46" s="22">
        <f>SUM(AR12:AR31)/(1+Parameters_Results!$D$12)^('Baseline scenario'!AR$11-'Baseline scenario'!$D$11)</f>
        <v>0</v>
      </c>
      <c r="AS46" s="22">
        <f>SUM(AS12:AS31)/(1+Parameters_Results!$D$12)^('Baseline scenario'!AS$11-'Baseline scenario'!$D$11)</f>
        <v>0</v>
      </c>
      <c r="AT46" s="22">
        <f>SUM(AT12:AT31)/(1+Parameters_Results!$D$12)^('Baseline scenario'!AT$11-'Baseline scenario'!$D$11)</f>
        <v>0</v>
      </c>
      <c r="AU46" s="22">
        <f>SUM(AU12:AU31)/(1+Parameters_Results!$D$12)^('Baseline scenario'!AU$11-'Baseline scenario'!$D$11)</f>
        <v>0</v>
      </c>
      <c r="AV46" s="22">
        <f>SUM(AV12:AV31)/(1+Parameters_Results!$D$12)^('Baseline scenario'!AV$11-'Baseline scenario'!$D$11)</f>
        <v>0</v>
      </c>
      <c r="AW46" s="22">
        <f>SUM(AW12:AW31)/(1+Parameters_Results!$D$12)^('Baseline scenario'!AW$11-'Baseline scenario'!$D$11)</f>
        <v>0</v>
      </c>
      <c r="AX46" s="22">
        <f>SUM(AX12:AX31)/(1+Parameters_Results!$D$12)^('Baseline scenario'!AX$11-'Baseline scenario'!$D$11)</f>
        <v>0</v>
      </c>
      <c r="AY46" s="22">
        <f>SUM(AY12:AY31)/(1+Parameters_Results!$D$12)^('Baseline scenario'!AY$11-'Baseline scenario'!$D$11)</f>
        <v>0</v>
      </c>
      <c r="AZ46" s="22">
        <f>SUM(AZ12:AZ31)/(1+Parameters_Results!$D$12)^('Baseline scenario'!AZ$11-'Baseline scenario'!$D$11)</f>
        <v>0</v>
      </c>
      <c r="BA46" s="22">
        <f>SUM(BA12:BA31)/(1+Parameters_Results!$D$12)^('Baseline scenario'!BA$11-'Baseline scenario'!$D$11)</f>
        <v>0</v>
      </c>
      <c r="BB46" s="22">
        <f>SUM(BB12:BB31)/(1+Parameters_Results!$D$12)^('Baseline scenario'!BB$11-'Baseline scenario'!$D$11)</f>
        <v>0</v>
      </c>
      <c r="BC46" s="22">
        <f>SUM(BC12:BC31)/(1+Parameters_Results!$D$12)^('Baseline scenario'!BC$11-'Baseline scenario'!$D$11)</f>
        <v>0</v>
      </c>
      <c r="BD46" s="22">
        <f>SUM(BD12:BD31)/(1+Parameters_Results!$D$12)^('Baseline scenario'!BD$11-'Baseline scenario'!$D$11)</f>
        <v>0</v>
      </c>
      <c r="BE46" s="22">
        <f>SUM(BE12:BE31)/(1+Parameters_Results!$D$12)^('Baseline scenario'!BE$11-'Baseline scenario'!$D$11)</f>
        <v>0</v>
      </c>
      <c r="BF46" s="22">
        <f>SUM(BF12:BF31)/(1+Parameters_Results!$D$12)^('Baseline scenario'!BF$11-'Baseline scenario'!$D$11)</f>
        <v>0</v>
      </c>
      <c r="BG46" s="22">
        <f>SUM(BG12:BG31)/(1+Parameters_Results!$D$12)^('Baseline scenario'!BG$11-'Baseline scenario'!$D$11)</f>
        <v>0</v>
      </c>
      <c r="BH46" s="22">
        <f>SUM(BH12:BH31)/(1+Parameters_Results!$D$12)^('Baseline scenario'!BH$11-'Baseline scenario'!$D$11)</f>
        <v>0</v>
      </c>
      <c r="BI46" s="22">
        <f>SUM(BI12:BI31)/(1+Parameters_Results!$D$12)^('Baseline scenario'!BI$11-'Baseline scenario'!$D$11)</f>
        <v>0</v>
      </c>
      <c r="BJ46" s="22">
        <f>SUM(BJ12:BJ31)/(1+Parameters_Results!$D$12)^('Baseline scenario'!BJ$11-'Baseline scenario'!$D$11)</f>
        <v>0</v>
      </c>
      <c r="BK46" s="22">
        <f>SUM(BK12:BK31)/(1+Parameters_Results!$D$12)^('Baseline scenario'!BK$11-'Baseline scenario'!$D$11)</f>
        <v>0</v>
      </c>
      <c r="BL46" s="22">
        <f>SUM(BL12:BL31)/(1+Parameters_Results!$D$12)^('Baseline scenario'!BL$11-'Baseline scenario'!$D$11)</f>
        <v>0</v>
      </c>
      <c r="BM46" s="22">
        <f>SUM(BM12:BM31)/(1+Parameters_Results!$D$12)^('Baseline scenario'!BM$11-'Baseline scenario'!$D$11)</f>
        <v>0</v>
      </c>
      <c r="BN46" s="22">
        <f>SUM(BN12:BN31)/(1+Parameters_Results!$D$12)^('Baseline scenario'!BN$11-'Baseline scenario'!$D$11)</f>
        <v>0</v>
      </c>
      <c r="BO46" s="22">
        <f>SUM(BO12:BO31)/(1+Parameters_Results!$D$12)^('Baseline scenario'!BO$11-'Baseline scenario'!$D$11)</f>
        <v>0</v>
      </c>
      <c r="BP46" s="22">
        <f>SUM(BP12:BP31)/(1+Parameters_Results!$D$12)^('Baseline scenario'!BP$11-'Baseline scenario'!$D$11)</f>
        <v>0</v>
      </c>
      <c r="BQ46" s="22">
        <f>SUM(BQ12:BQ31)/(1+Parameters_Results!$D$12)^('Baseline scenario'!BQ$11-'Baseline scenario'!$D$11)</f>
        <v>0</v>
      </c>
      <c r="BR46" s="22">
        <f>SUM(BR12:BR31)/(1+Parameters_Results!$D$12)^('Baseline scenario'!BR$11-'Baseline scenario'!$D$11)</f>
        <v>0</v>
      </c>
      <c r="BS46" s="22">
        <f>SUM(BS12:BS31)/(1+Parameters_Results!$D$12)^('Baseline scenario'!BS$11-'Baseline scenario'!$D$11)</f>
        <v>0</v>
      </c>
      <c r="BT46" s="22">
        <f>SUM(BT12:BT31)/(1+Parameters_Results!$D$12)^('Baseline scenario'!BT$11-'Baseline scenario'!$D$11)</f>
        <v>0</v>
      </c>
      <c r="BU46" s="22">
        <f>SUM(BU12:BU31)/(1+Parameters_Results!$D$12)^('Baseline scenario'!BU$11-'Baseline scenario'!$D$11)</f>
        <v>0</v>
      </c>
      <c r="BV46" s="22">
        <f>SUM(BV12:BV31)/(1+Parameters_Results!$D$12)^('Baseline scenario'!BV$11-'Baseline scenario'!$D$11)</f>
        <v>0</v>
      </c>
      <c r="BW46" s="22">
        <f>SUM(BW12:BW31)/(1+Parameters_Results!$D$12)^('Baseline scenario'!BW$11-'Baseline scenario'!$D$11)</f>
        <v>0</v>
      </c>
      <c r="BX46" s="22">
        <f>SUM(BX12:BX31)/(1+Parameters_Results!$D$12)^('Baseline scenario'!BX$11-'Baseline scenario'!$D$11)</f>
        <v>0</v>
      </c>
      <c r="BY46" s="22">
        <f>SUM(BY12:BY31)/(1+Parameters_Results!$D$12)^('Baseline scenario'!BY$11-'Baseline scenario'!$D$11)</f>
        <v>0</v>
      </c>
      <c r="BZ46" s="22">
        <f>SUM(BZ12:BZ31)/(1+Parameters_Results!$D$12)^('Baseline scenario'!BZ$11-'Baseline scenario'!$D$11)</f>
        <v>0</v>
      </c>
      <c r="CA46" s="22">
        <f>SUM(CA12:CA31)/(1+Parameters_Results!$D$12)^('Baseline scenario'!CA$11-'Baseline scenario'!$D$11)</f>
        <v>0</v>
      </c>
      <c r="CB46" s="22">
        <f>SUM(CB12:CB31)/(1+Parameters_Results!$D$12)^('Baseline scenario'!CB$11-'Baseline scenario'!$D$11)</f>
        <v>0</v>
      </c>
      <c r="CC46" s="22">
        <f>SUM(CC12:CC31)/(1+Parameters_Results!$D$12)^('Baseline scenario'!CC$11-'Baseline scenario'!$D$11)</f>
        <v>0</v>
      </c>
      <c r="CD46" s="22">
        <f>SUM(CD12:CD31)/(1+Parameters_Results!$D$12)^('Baseline scenario'!CD$11-'Baseline scenario'!$D$11)</f>
        <v>0</v>
      </c>
      <c r="CE46" s="46">
        <f>SUM(CE12:CE31)/(1+Parameters_Results!$D$12)^('Baseline scenario'!CE$11-'Baseline scenario'!$D$11)</f>
        <v>0</v>
      </c>
    </row>
    <row r="47" spans="2:83">
      <c r="B47" s="21" t="s">
        <v>196</v>
      </c>
      <c r="C47" s="22"/>
      <c r="D47" s="22">
        <f>SUM(D32:D43)/(1+Parameters_Results!$D$12)^('Baseline scenario'!D$11-'Baseline scenario'!$D$11)</f>
        <v>-4.7000000000001485E-3</v>
      </c>
      <c r="E47" s="22">
        <f>SUM(E32:E43)/(1+Parameters_Results!$D$12)^('Baseline scenario'!E$11-'Baseline scenario'!$D$11)</f>
        <v>0.26528301886792505</v>
      </c>
      <c r="F47" s="22">
        <f>SUM(F32:F43)/(1+Parameters_Results!$D$12)^('Baseline scenario'!F$11-'Baseline scenario'!$D$11)</f>
        <v>0.54129583481666077</v>
      </c>
      <c r="G47" s="22">
        <f>SUM(G32:G43)/(1+Parameters_Results!$D$12)^('Baseline scenario'!G$11-'Baseline scenario'!$D$11)</f>
        <v>4.0708101318538121</v>
      </c>
      <c r="H47" s="22">
        <f>SUM(H32:H43)/(1+Parameters_Results!$D$12)^('Baseline scenario'!H$11-'Baseline scenario'!$D$11)</f>
        <v>4.5141417867934779</v>
      </c>
      <c r="I47" s="22">
        <f>SUM(I32:I43)/(1+Parameters_Results!$D$12)^('Baseline scenario'!I$11-'Baseline scenario'!$D$11)</f>
        <v>4.745687204237754</v>
      </c>
      <c r="J47" s="22">
        <f>SUM(J32:J43)/(1+Parameters_Results!$D$12)^('Baseline scenario'!J$11-'Baseline scenario'!$D$11)</f>
        <v>5.0174156544713089</v>
      </c>
      <c r="K47" s="22">
        <f>SUM(K32:K43)/(1+Parameters_Results!$D$12)^('Baseline scenario'!K$11-'Baseline scenario'!$D$11)</f>
        <v>5.2437758237780328</v>
      </c>
      <c r="L47" s="22">
        <f>SUM(L32:L43)/(1+Parameters_Results!$D$12)^('Baseline scenario'!L$11-'Baseline scenario'!$D$11)</f>
        <v>5.3560939316709044</v>
      </c>
      <c r="M47" s="22">
        <f>SUM(M32:M43)/(1+Parameters_Results!$D$12)^('Baseline scenario'!M$11-'Baseline scenario'!$D$11)</f>
        <v>5.3871638658185237</v>
      </c>
      <c r="N47" s="22">
        <f>SUM(N32:N43)/(1+Parameters_Results!$D$12)^('Baseline scenario'!N$11-'Baseline scenario'!$D$11)</f>
        <v>5.4470852093292832</v>
      </c>
      <c r="O47" s="22">
        <f>SUM(O32:O43)/(1+Parameters_Results!$D$12)^('Baseline scenario'!O$11-'Baseline scenario'!$D$11)</f>
        <v>5.5443333472417295</v>
      </c>
      <c r="P47" s="22">
        <f>SUM(P32:P43)/(1+Parameters_Results!$D$12)^('Baseline scenario'!P$11-'Baseline scenario'!$D$11)</f>
        <v>5.6138653248385122</v>
      </c>
      <c r="Q47" s="22">
        <f>SUM(Q32:Q43)/(1+Parameters_Results!$D$12)^('Baseline scenario'!Q$11-'Baseline scenario'!$D$11)</f>
        <v>5.6045016718862861</v>
      </c>
      <c r="R47" s="22">
        <f>SUM(R32:R43)/(1+Parameters_Results!$D$12)^('Baseline scenario'!R$11-'Baseline scenario'!$D$11)</f>
        <v>5.5408368710734761</v>
      </c>
      <c r="S47" s="22">
        <f>SUM(S32:S43)/(1+Parameters_Results!$D$12)^('Baseline scenario'!S$11-'Baseline scenario'!$D$11)</f>
        <v>5.503225433028895</v>
      </c>
      <c r="T47" s="22">
        <f>SUM(T32:T43)/(1+Parameters_Results!$D$12)^('Baseline scenario'!T$11-'Baseline scenario'!$D$11)</f>
        <v>5.4998684175213928</v>
      </c>
      <c r="U47" s="22">
        <f>SUM(U32:U43)/(1+Parameters_Results!$D$12)^('Baseline scenario'!U$11-'Baseline scenario'!$D$11)</f>
        <v>5.4800761794678499</v>
      </c>
      <c r="V47" s="22">
        <f>SUM(V32:V43)/(1+Parameters_Results!$D$12)^('Baseline scenario'!V$11-'Baseline scenario'!$D$11)</f>
        <v>5.4042982188217668</v>
      </c>
      <c r="W47" s="22">
        <f>SUM(W32:W43)/(1+Parameters_Results!$D$12)^('Baseline scenario'!W$11-'Baseline scenario'!$D$11)</f>
        <v>5.3304807820308424</v>
      </c>
      <c r="X47" s="22">
        <f>SUM(X32:X43)/(1+Parameters_Results!$D$12)^('Baseline scenario'!X$11-'Baseline scenario'!$D$11)</f>
        <v>5.0284748304918807</v>
      </c>
      <c r="Y47" s="22">
        <f>SUM(Y32:Y43)/(1+Parameters_Results!$D$12)^('Baseline scenario'!Y$11-'Baseline scenario'!$D$11)</f>
        <v>4.7438441797093205</v>
      </c>
      <c r="Z47" s="22">
        <f>SUM(Z32:Z43)/(1+Parameters_Results!$D$12)^('Baseline scenario'!Z$11-'Baseline scenario'!$D$11)</f>
        <v>4.4753246978389818</v>
      </c>
      <c r="AA47" s="22">
        <f>SUM(AA32:AA43)/(1+Parameters_Results!$D$12)^('Baseline scenario'!AA$11-'Baseline scenario'!$D$11)</f>
        <v>4.2220044319235672</v>
      </c>
      <c r="AB47" s="22">
        <f>SUM(AB32:AB43)/(1+Parameters_Results!$D$12)^('Baseline scenario'!AB$11-'Baseline scenario'!$D$11)</f>
        <v>3.9830230489844975</v>
      </c>
      <c r="AC47" s="22">
        <f>SUM(AC32:AC43)/(1+Parameters_Results!$D$12)^('Baseline scenario'!AC$11-'Baseline scenario'!$D$11)</f>
        <v>3.7575689141363187</v>
      </c>
      <c r="AD47" s="22">
        <f>SUM(AD32:AD43)/(1+Parameters_Results!$D$12)^('Baseline scenario'!AD$11-'Baseline scenario'!$D$11)</f>
        <v>3.5448763340908664</v>
      </c>
      <c r="AE47" s="22">
        <f>SUM(AE32:AE43)/(1+Parameters_Results!$D$12)^('Baseline scenario'!AE$11-'Baseline scenario'!$D$11)</f>
        <v>3.3442229566894959</v>
      </c>
      <c r="AF47" s="22">
        <f>SUM(AF32:AF43)/(1+Parameters_Results!$D$12)^('Baseline scenario'!AF$11-'Baseline scenario'!$D$11)</f>
        <v>3.1549273176315999</v>
      </c>
      <c r="AG47" s="22">
        <f>SUM(AG32:AG43)/(1+Parameters_Results!$D$12)^('Baseline scenario'!AG$11-'Baseline scenario'!$D$11)</f>
        <v>2.9763465260675468</v>
      </c>
      <c r="AH47" s="22">
        <f>SUM(AH32:AH43)/(1+Parameters_Results!$D$12)^('Baseline scenario'!AH$11-'Baseline scenario'!$D$11)</f>
        <v>2.807874081195799</v>
      </c>
      <c r="AI47" s="22">
        <f>SUM(AI32:AI43)/(1+Parameters_Results!$D$12)^('Baseline scenario'!AI$11-'Baseline scenario'!$D$11)</f>
        <v>2.6489378124488661</v>
      </c>
      <c r="AJ47" s="22">
        <f>SUM(AJ32:AJ43)/(1+Parameters_Results!$D$12)^('Baseline scenario'!AJ$11-'Baseline scenario'!$D$11)</f>
        <v>2.4989979362725157</v>
      </c>
      <c r="AK47" s="22">
        <f>SUM(AK32:AK43)/(1+Parameters_Results!$D$12)^('Baseline scenario'!AK$11-'Baseline scenario'!$D$11)</f>
        <v>2.3575452228985996</v>
      </c>
      <c r="AL47" s="22">
        <f>SUM(AL32:AL43)/(1+Parameters_Results!$D$12)^('Baseline scenario'!AL$11-'Baseline scenario'!$D$11)</f>
        <v>2.2240992668854713</v>
      </c>
      <c r="AM47" s="22">
        <f>SUM(AM32:AM43)/(1+Parameters_Results!$D$12)^('Baseline scenario'!AM$11-'Baseline scenario'!$D$11)</f>
        <v>2.098206855552331</v>
      </c>
      <c r="AN47" s="22">
        <f>SUM(AN32:AN43)/(1+Parameters_Results!$D$12)^('Baseline scenario'!AN$11-'Baseline scenario'!$D$11)</f>
        <v>1.9794404297663499</v>
      </c>
      <c r="AO47" s="22">
        <f>SUM(AO32:AO43)/(1+Parameters_Results!$D$12)^('Baseline scenario'!AO$11-'Baseline scenario'!$D$11)</f>
        <v>1.867396631855047</v>
      </c>
      <c r="AP47" s="22">
        <f>SUM(AP32:AP43)/(1+Parameters_Results!$D$12)^('Baseline scenario'!AP$11-'Baseline scenario'!$D$11)</f>
        <v>1.7616949357123082</v>
      </c>
      <c r="AQ47" s="22">
        <f>SUM(AQ32:AQ43)/(1+Parameters_Results!$D$12)^('Baseline scenario'!AQ$11-'Baseline scenario'!$D$11)</f>
        <v>1.6619763544455737</v>
      </c>
      <c r="AR47" s="22">
        <f>SUM(AR32:AR43)/(1+Parameters_Results!$D$12)^('Baseline scenario'!AR$11-'Baseline scenario'!$D$11)</f>
        <v>0</v>
      </c>
      <c r="AS47" s="22">
        <f>SUM(AS32:AS43)/(1+Parameters_Results!$D$12)^('Baseline scenario'!AS$11-'Baseline scenario'!$D$11)</f>
        <v>0</v>
      </c>
      <c r="AT47" s="22">
        <f>SUM(AT32:AT43)/(1+Parameters_Results!$D$12)^('Baseline scenario'!AT$11-'Baseline scenario'!$D$11)</f>
        <v>0</v>
      </c>
      <c r="AU47" s="22">
        <f>SUM(AU32:AU43)/(1+Parameters_Results!$D$12)^('Baseline scenario'!AU$11-'Baseline scenario'!$D$11)</f>
        <v>0</v>
      </c>
      <c r="AV47" s="22">
        <f>SUM(AV32:AV43)/(1+Parameters_Results!$D$12)^('Baseline scenario'!AV$11-'Baseline scenario'!$D$11)</f>
        <v>0</v>
      </c>
      <c r="AW47" s="22">
        <f>SUM(AW32:AW43)/(1+Parameters_Results!$D$12)^('Baseline scenario'!AW$11-'Baseline scenario'!$D$11)</f>
        <v>0</v>
      </c>
      <c r="AX47" s="22">
        <f>SUM(AX32:AX43)/(1+Parameters_Results!$D$12)^('Baseline scenario'!AX$11-'Baseline scenario'!$D$11)</f>
        <v>0</v>
      </c>
      <c r="AY47" s="22">
        <f>SUM(AY32:AY43)/(1+Parameters_Results!$D$12)^('Baseline scenario'!AY$11-'Baseline scenario'!$D$11)</f>
        <v>0</v>
      </c>
      <c r="AZ47" s="22">
        <f>SUM(AZ32:AZ43)/(1+Parameters_Results!$D$12)^('Baseline scenario'!AZ$11-'Baseline scenario'!$D$11)</f>
        <v>0</v>
      </c>
      <c r="BA47" s="22">
        <f>SUM(BA32:BA43)/(1+Parameters_Results!$D$12)^('Baseline scenario'!BA$11-'Baseline scenario'!$D$11)</f>
        <v>0</v>
      </c>
      <c r="BB47" s="22">
        <f>SUM(BB32:BB43)/(1+Parameters_Results!$D$12)^('Baseline scenario'!BB$11-'Baseline scenario'!$D$11)</f>
        <v>0</v>
      </c>
      <c r="BC47" s="22">
        <f>SUM(BC32:BC43)/(1+Parameters_Results!$D$12)^('Baseline scenario'!BC$11-'Baseline scenario'!$D$11)</f>
        <v>0</v>
      </c>
      <c r="BD47" s="22">
        <f>SUM(BD32:BD43)/(1+Parameters_Results!$D$12)^('Baseline scenario'!BD$11-'Baseline scenario'!$D$11)</f>
        <v>0</v>
      </c>
      <c r="BE47" s="22">
        <f>SUM(BE32:BE43)/(1+Parameters_Results!$D$12)^('Baseline scenario'!BE$11-'Baseline scenario'!$D$11)</f>
        <v>0</v>
      </c>
      <c r="BF47" s="22">
        <f>SUM(BF32:BF43)/(1+Parameters_Results!$D$12)^('Baseline scenario'!BF$11-'Baseline scenario'!$D$11)</f>
        <v>0</v>
      </c>
      <c r="BG47" s="22">
        <f>SUM(BG32:BG43)/(1+Parameters_Results!$D$12)^('Baseline scenario'!BG$11-'Baseline scenario'!$D$11)</f>
        <v>0</v>
      </c>
      <c r="BH47" s="22">
        <f>SUM(BH32:BH43)/(1+Parameters_Results!$D$12)^('Baseline scenario'!BH$11-'Baseline scenario'!$D$11)</f>
        <v>0</v>
      </c>
      <c r="BI47" s="22">
        <f>SUM(BI32:BI43)/(1+Parameters_Results!$D$12)^('Baseline scenario'!BI$11-'Baseline scenario'!$D$11)</f>
        <v>0</v>
      </c>
      <c r="BJ47" s="22">
        <f>SUM(BJ32:BJ43)/(1+Parameters_Results!$D$12)^('Baseline scenario'!BJ$11-'Baseline scenario'!$D$11)</f>
        <v>0</v>
      </c>
      <c r="BK47" s="22">
        <f>SUM(BK32:BK43)/(1+Parameters_Results!$D$12)^('Baseline scenario'!BK$11-'Baseline scenario'!$D$11)</f>
        <v>0</v>
      </c>
      <c r="BL47" s="22">
        <f>SUM(BL32:BL43)/(1+Parameters_Results!$D$12)^('Baseline scenario'!BL$11-'Baseline scenario'!$D$11)</f>
        <v>0</v>
      </c>
      <c r="BM47" s="22">
        <f>SUM(BM32:BM43)/(1+Parameters_Results!$D$12)^('Baseline scenario'!BM$11-'Baseline scenario'!$D$11)</f>
        <v>0</v>
      </c>
      <c r="BN47" s="22">
        <f>SUM(BN32:BN43)/(1+Parameters_Results!$D$12)^('Baseline scenario'!BN$11-'Baseline scenario'!$D$11)</f>
        <v>0</v>
      </c>
      <c r="BO47" s="22">
        <f>SUM(BO32:BO43)/(1+Parameters_Results!$D$12)^('Baseline scenario'!BO$11-'Baseline scenario'!$D$11)</f>
        <v>0</v>
      </c>
      <c r="BP47" s="22">
        <f>SUM(BP32:BP43)/(1+Parameters_Results!$D$12)^('Baseline scenario'!BP$11-'Baseline scenario'!$D$11)</f>
        <v>0</v>
      </c>
      <c r="BQ47" s="22">
        <f>SUM(BQ32:BQ43)/(1+Parameters_Results!$D$12)^('Baseline scenario'!BQ$11-'Baseline scenario'!$D$11)</f>
        <v>0</v>
      </c>
      <c r="BR47" s="22">
        <f>SUM(BR32:BR43)/(1+Parameters_Results!$D$12)^('Baseline scenario'!BR$11-'Baseline scenario'!$D$11)</f>
        <v>0</v>
      </c>
      <c r="BS47" s="22">
        <f>SUM(BS32:BS43)/(1+Parameters_Results!$D$12)^('Baseline scenario'!BS$11-'Baseline scenario'!$D$11)</f>
        <v>0</v>
      </c>
      <c r="BT47" s="22">
        <f>SUM(BT32:BT43)/(1+Parameters_Results!$D$12)^('Baseline scenario'!BT$11-'Baseline scenario'!$D$11)</f>
        <v>0</v>
      </c>
      <c r="BU47" s="22">
        <f>SUM(BU32:BU43)/(1+Parameters_Results!$D$12)^('Baseline scenario'!BU$11-'Baseline scenario'!$D$11)</f>
        <v>0</v>
      </c>
      <c r="BV47" s="22">
        <f>SUM(BV32:BV43)/(1+Parameters_Results!$D$12)^('Baseline scenario'!BV$11-'Baseline scenario'!$D$11)</f>
        <v>0</v>
      </c>
      <c r="BW47" s="22">
        <f>SUM(BW32:BW43)/(1+Parameters_Results!$D$12)^('Baseline scenario'!BW$11-'Baseline scenario'!$D$11)</f>
        <v>0</v>
      </c>
      <c r="BX47" s="22">
        <f>SUM(BX32:BX43)/(1+Parameters_Results!$D$12)^('Baseline scenario'!BX$11-'Baseline scenario'!$D$11)</f>
        <v>0</v>
      </c>
      <c r="BY47" s="22">
        <f>SUM(BY32:BY43)/(1+Parameters_Results!$D$12)^('Baseline scenario'!BY$11-'Baseline scenario'!$D$11)</f>
        <v>0</v>
      </c>
      <c r="BZ47" s="22">
        <f>SUM(BZ32:BZ43)/(1+Parameters_Results!$D$12)^('Baseline scenario'!BZ$11-'Baseline scenario'!$D$11)</f>
        <v>0</v>
      </c>
      <c r="CA47" s="22">
        <f>SUM(CA32:CA43)/(1+Parameters_Results!$D$12)^('Baseline scenario'!CA$11-'Baseline scenario'!$D$11)</f>
        <v>0</v>
      </c>
      <c r="CB47" s="22">
        <f>SUM(CB32:CB43)/(1+Parameters_Results!$D$12)^('Baseline scenario'!CB$11-'Baseline scenario'!$D$11)</f>
        <v>0</v>
      </c>
      <c r="CC47" s="22">
        <f>SUM(CC32:CC43)/(1+Parameters_Results!$D$12)^('Baseline scenario'!CC$11-'Baseline scenario'!$D$11)</f>
        <v>0</v>
      </c>
      <c r="CD47" s="22">
        <f>SUM(CD32:CD43)/(1+Parameters_Results!$D$12)^('Baseline scenario'!CD$11-'Baseline scenario'!$D$11)</f>
        <v>0</v>
      </c>
      <c r="CE47" s="46">
        <f>SUM(CE32:CE43)/(1+Parameters_Results!$D$12)^('Baseline scenario'!CE$11-'Baseline scenario'!$D$11)</f>
        <v>0</v>
      </c>
    </row>
    <row r="48" spans="2:83">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46"/>
    </row>
    <row r="49" spans="2:83">
      <c r="B49" s="142" t="s">
        <v>76</v>
      </c>
      <c r="C49" s="55"/>
      <c r="D49" s="140">
        <f>SUM(D47:AAA47)-SUM(D46:AAA46)</f>
        <v>67.078769028115261</v>
      </c>
      <c r="E49" s="22"/>
      <c r="F49" s="74" t="s">
        <v>27</v>
      </c>
      <c r="G49" s="22"/>
      <c r="H49" s="43">
        <f>SUM(D46:AAA46)</f>
        <v>84.163552444030131</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46"/>
    </row>
    <row r="50" spans="2:83" ht="15" thickBot="1">
      <c r="B50" s="143" t="s">
        <v>79</v>
      </c>
      <c r="C50" s="73"/>
      <c r="D50" s="141">
        <f>SUM(D47:AAA47)/SUM(D46:AAA46)</f>
        <v>1.7970049633150114</v>
      </c>
      <c r="E50" s="34"/>
      <c r="F50" s="34" t="s">
        <v>28</v>
      </c>
      <c r="G50" s="34"/>
      <c r="H50" s="34">
        <f>SUM(D47:AAA47)</f>
        <v>151.24232147214539</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72"/>
    </row>
    <row r="51" spans="2:83" ht="15" thickBot="1"/>
    <row r="52" spans="2:83">
      <c r="B52" s="138" t="s">
        <v>75</v>
      </c>
      <c r="C52" s="13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67"/>
    </row>
    <row r="53" spans="2:83">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46"/>
    </row>
    <row r="54" spans="2:83" s="12" customFormat="1">
      <c r="B54" s="68" t="s">
        <v>115</v>
      </c>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70"/>
    </row>
    <row r="55" spans="2:83">
      <c r="B55" s="75">
        <v>-0.02</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46"/>
    </row>
    <row r="56" spans="2:83">
      <c r="B56" s="21" t="s">
        <v>3</v>
      </c>
      <c r="C56" s="22"/>
      <c r="D56" s="22">
        <f>Parameters_Results!$D$10+COLUMN()-3</f>
        <v>2021</v>
      </c>
      <c r="E56" s="22">
        <f>Parameters_Results!$D$10+COLUMN()-3</f>
        <v>2022</v>
      </c>
      <c r="F56" s="22">
        <f>Parameters_Results!$D$10+COLUMN()-3</f>
        <v>2023</v>
      </c>
      <c r="G56" s="22">
        <f>Parameters_Results!$D$10+COLUMN()-3</f>
        <v>2024</v>
      </c>
      <c r="H56" s="22">
        <f>Parameters_Results!$D$10+COLUMN()-3</f>
        <v>2025</v>
      </c>
      <c r="I56" s="22">
        <f>Parameters_Results!$D$10+COLUMN()-3</f>
        <v>2026</v>
      </c>
      <c r="J56" s="22">
        <f>Parameters_Results!$D$10+COLUMN()-3</f>
        <v>2027</v>
      </c>
      <c r="K56" s="22">
        <f>Parameters_Results!$D$10+COLUMN()-3</f>
        <v>2028</v>
      </c>
      <c r="L56" s="22">
        <f>Parameters_Results!$D$10+COLUMN()-3</f>
        <v>2029</v>
      </c>
      <c r="M56" s="22">
        <f>Parameters_Results!$D$10+COLUMN()-3</f>
        <v>2030</v>
      </c>
      <c r="N56" s="22">
        <f>Parameters_Results!$D$10+COLUMN()-3</f>
        <v>2031</v>
      </c>
      <c r="O56" s="22">
        <f>Parameters_Results!$D$10+COLUMN()-3</f>
        <v>2032</v>
      </c>
      <c r="P56" s="22">
        <f>Parameters_Results!$D$10+COLUMN()-3</f>
        <v>2033</v>
      </c>
      <c r="Q56" s="22">
        <f>Parameters_Results!$D$10+COLUMN()-3</f>
        <v>2034</v>
      </c>
      <c r="R56" s="22">
        <f>Parameters_Results!$D$10+COLUMN()-3</f>
        <v>2035</v>
      </c>
      <c r="S56" s="22">
        <f>Parameters_Results!$D$10+COLUMN()-3</f>
        <v>2036</v>
      </c>
      <c r="T56" s="22">
        <f>Parameters_Results!$D$10+COLUMN()-3</f>
        <v>2037</v>
      </c>
      <c r="U56" s="22">
        <f>Parameters_Results!$D$10+COLUMN()-3</f>
        <v>2038</v>
      </c>
      <c r="V56" s="22">
        <f>Parameters_Results!$D$10+COLUMN()-3</f>
        <v>2039</v>
      </c>
      <c r="W56" s="22">
        <f>Parameters_Results!$D$10+COLUMN()-3</f>
        <v>2040</v>
      </c>
      <c r="X56" s="22">
        <f>Parameters_Results!$D$10+COLUMN()-3</f>
        <v>2041</v>
      </c>
      <c r="Y56" s="22">
        <f>Parameters_Results!$D$10+COLUMN()-3</f>
        <v>2042</v>
      </c>
      <c r="Z56" s="22">
        <f>Parameters_Results!$D$10+COLUMN()-3</f>
        <v>2043</v>
      </c>
      <c r="AA56" s="22">
        <f>Parameters_Results!$D$10+COLUMN()-3</f>
        <v>2044</v>
      </c>
      <c r="AB56" s="22">
        <f>Parameters_Results!$D$10+COLUMN()-3</f>
        <v>2045</v>
      </c>
      <c r="AC56" s="22">
        <f>Parameters_Results!$D$10+COLUMN()-3</f>
        <v>2046</v>
      </c>
      <c r="AD56" s="22">
        <f>Parameters_Results!$D$10+COLUMN()-3</f>
        <v>2047</v>
      </c>
      <c r="AE56" s="22">
        <f>Parameters_Results!$D$10+COLUMN()-3</f>
        <v>2048</v>
      </c>
      <c r="AF56" s="22">
        <f>Parameters_Results!$D$10+COLUMN()-3</f>
        <v>2049</v>
      </c>
      <c r="AG56" s="22">
        <f>Parameters_Results!$D$10+COLUMN()-3</f>
        <v>2050</v>
      </c>
      <c r="AH56" s="22">
        <f>Parameters_Results!$D$10+COLUMN()-3</f>
        <v>2051</v>
      </c>
      <c r="AI56" s="22">
        <f>Parameters_Results!$D$10+COLUMN()-3</f>
        <v>2052</v>
      </c>
      <c r="AJ56" s="22">
        <f>Parameters_Results!$D$10+COLUMN()-3</f>
        <v>2053</v>
      </c>
      <c r="AK56" s="22">
        <f>Parameters_Results!$D$10+COLUMN()-3</f>
        <v>2054</v>
      </c>
      <c r="AL56" s="22">
        <f>Parameters_Results!$D$10+COLUMN()-3</f>
        <v>2055</v>
      </c>
      <c r="AM56" s="22">
        <f>Parameters_Results!$D$10+COLUMN()-3</f>
        <v>2056</v>
      </c>
      <c r="AN56" s="22">
        <f>Parameters_Results!$D$10+COLUMN()-3</f>
        <v>2057</v>
      </c>
      <c r="AO56" s="22">
        <f>Parameters_Results!$D$10+COLUMN()-3</f>
        <v>2058</v>
      </c>
      <c r="AP56" s="22">
        <f>Parameters_Results!$D$10+COLUMN()-3</f>
        <v>2059</v>
      </c>
      <c r="AQ56" s="22">
        <f>Parameters_Results!$D$10+COLUMN()-3</f>
        <v>2060</v>
      </c>
      <c r="AR56" s="22">
        <f>Parameters_Results!$D$10+COLUMN()-3</f>
        <v>2061</v>
      </c>
      <c r="AS56" s="22">
        <f>Parameters_Results!$D$10+COLUMN()-3</f>
        <v>2062</v>
      </c>
      <c r="AT56" s="22">
        <f>Parameters_Results!$D$10+COLUMN()-3</f>
        <v>2063</v>
      </c>
      <c r="AU56" s="22">
        <f>Parameters_Results!$D$10+COLUMN()-3</f>
        <v>2064</v>
      </c>
      <c r="AV56" s="22">
        <f>Parameters_Results!$D$10+COLUMN()-3</f>
        <v>2065</v>
      </c>
      <c r="AW56" s="22">
        <f>Parameters_Results!$D$10+COLUMN()-3</f>
        <v>2066</v>
      </c>
      <c r="AX56" s="22">
        <f>Parameters_Results!$D$10+COLUMN()-3</f>
        <v>2067</v>
      </c>
      <c r="AY56" s="22">
        <f>Parameters_Results!$D$10+COLUMN()-3</f>
        <v>2068</v>
      </c>
      <c r="AZ56" s="22">
        <f>Parameters_Results!$D$10+COLUMN()-3</f>
        <v>2069</v>
      </c>
      <c r="BA56" s="22">
        <f>Parameters_Results!$D$10+COLUMN()-3</f>
        <v>2070</v>
      </c>
      <c r="BB56" s="22">
        <f>Parameters_Results!$D$10+COLUMN()-3</f>
        <v>2071</v>
      </c>
      <c r="BC56" s="22">
        <f>Parameters_Results!$D$10+COLUMN()-3</f>
        <v>2072</v>
      </c>
      <c r="BD56" s="22">
        <f>Parameters_Results!$D$10+COLUMN()-3</f>
        <v>2073</v>
      </c>
      <c r="BE56" s="22">
        <f>Parameters_Results!$D$10+COLUMN()-3</f>
        <v>2074</v>
      </c>
      <c r="BF56" s="22">
        <f>Parameters_Results!$D$10+COLUMN()-3</f>
        <v>2075</v>
      </c>
      <c r="BG56" s="22">
        <f>Parameters_Results!$D$10+COLUMN()-3</f>
        <v>2076</v>
      </c>
      <c r="BH56" s="22">
        <f>Parameters_Results!$D$10+COLUMN()-3</f>
        <v>2077</v>
      </c>
      <c r="BI56" s="22">
        <f>Parameters_Results!$D$10+COLUMN()-3</f>
        <v>2078</v>
      </c>
      <c r="BJ56" s="22">
        <f>Parameters_Results!$D$10+COLUMN()-3</f>
        <v>2079</v>
      </c>
      <c r="BK56" s="22">
        <f>Parameters_Results!$D$10+COLUMN()-3</f>
        <v>2080</v>
      </c>
      <c r="BL56" s="22">
        <f>Parameters_Results!$D$10+COLUMN()-3</f>
        <v>2081</v>
      </c>
      <c r="BM56" s="22">
        <f>Parameters_Results!$D$10+COLUMN()-3</f>
        <v>2082</v>
      </c>
      <c r="BN56" s="22">
        <f>Parameters_Results!$D$10+COLUMN()-3</f>
        <v>2083</v>
      </c>
      <c r="BO56" s="22">
        <f>Parameters_Results!$D$10+COLUMN()-3</f>
        <v>2084</v>
      </c>
      <c r="BP56" s="22">
        <f>Parameters_Results!$D$10+COLUMN()-3</f>
        <v>2085</v>
      </c>
      <c r="BQ56" s="22">
        <f>Parameters_Results!$D$10+COLUMN()-3</f>
        <v>2086</v>
      </c>
      <c r="BR56" s="22">
        <f>Parameters_Results!$D$10+COLUMN()-3</f>
        <v>2087</v>
      </c>
      <c r="BS56" s="22">
        <f>Parameters_Results!$D$10+COLUMN()-3</f>
        <v>2088</v>
      </c>
      <c r="BT56" s="22">
        <f>Parameters_Results!$D$10+COLUMN()-3</f>
        <v>2089</v>
      </c>
      <c r="BU56" s="22">
        <f>Parameters_Results!$D$10+COLUMN()-3</f>
        <v>2090</v>
      </c>
      <c r="BV56" s="22">
        <f>Parameters_Results!$D$10+COLUMN()-3</f>
        <v>2091</v>
      </c>
      <c r="BW56" s="22">
        <f>Parameters_Results!$D$10+COLUMN()-3</f>
        <v>2092</v>
      </c>
      <c r="BX56" s="22">
        <f>Parameters_Results!$D$10+COLUMN()-3</f>
        <v>2093</v>
      </c>
      <c r="BY56" s="22">
        <f>Parameters_Results!$D$10+COLUMN()-3</f>
        <v>2094</v>
      </c>
      <c r="BZ56" s="22">
        <f>Parameters_Results!$D$10+COLUMN()-3</f>
        <v>2095</v>
      </c>
      <c r="CA56" s="22">
        <f>Parameters_Results!$D$10+COLUMN()-3</f>
        <v>2096</v>
      </c>
      <c r="CB56" s="22">
        <f>Parameters_Results!$D$10+COLUMN()-3</f>
        <v>2097</v>
      </c>
      <c r="CC56" s="22">
        <f>Parameters_Results!$D$10+COLUMN()-3</f>
        <v>2098</v>
      </c>
      <c r="CD56" s="22">
        <f>Parameters_Results!$D$10+COLUMN()-3</f>
        <v>2099</v>
      </c>
      <c r="CE56" s="22">
        <f>Parameters_Results!$D$10+COLUMN()-3</f>
        <v>2100</v>
      </c>
    </row>
    <row r="57" spans="2:83">
      <c r="B57" s="319" t="s">
        <v>0</v>
      </c>
      <c r="C57" s="135" t="s">
        <v>149</v>
      </c>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22"/>
      <c r="CA57" s="22"/>
      <c r="CB57" s="22"/>
      <c r="CC57" s="22"/>
      <c r="CD57" s="22"/>
      <c r="CE57" s="22"/>
    </row>
    <row r="58" spans="2:83">
      <c r="B58" s="319"/>
      <c r="C58" t="s">
        <v>150</v>
      </c>
      <c r="D58" s="49">
        <f t="shared" ref="D58:I59" si="0">D13*1.1</f>
        <v>0.23650000000000002</v>
      </c>
      <c r="E58" s="49">
        <f t="shared" si="0"/>
        <v>1.9459</v>
      </c>
      <c r="F58" s="49">
        <f t="shared" si="0"/>
        <v>2.5190000000000001</v>
      </c>
      <c r="G58" s="49">
        <f t="shared" si="0"/>
        <v>1.9844000000000002</v>
      </c>
      <c r="H58" s="49">
        <f t="shared" si="0"/>
        <v>0.26069999999999999</v>
      </c>
      <c r="I58" s="49">
        <f t="shared" si="0"/>
        <v>0</v>
      </c>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22"/>
      <c r="CA58" s="22"/>
      <c r="CB58" s="22"/>
      <c r="CC58" s="22"/>
      <c r="CD58" s="22"/>
      <c r="CE58" s="22"/>
    </row>
    <row r="59" spans="2:83">
      <c r="B59" s="319"/>
      <c r="C59" t="s">
        <v>151</v>
      </c>
      <c r="D59" s="49">
        <f t="shared" si="0"/>
        <v>7.2600000000000012E-2</v>
      </c>
      <c r="E59" s="49">
        <f t="shared" si="0"/>
        <v>0.59510000000000007</v>
      </c>
      <c r="F59" s="49">
        <f t="shared" si="0"/>
        <v>0.77110000000000001</v>
      </c>
      <c r="G59" s="49">
        <f t="shared" si="0"/>
        <v>0.60720000000000007</v>
      </c>
      <c r="H59" s="49">
        <f t="shared" si="0"/>
        <v>8.0299999999999996E-2</v>
      </c>
      <c r="I59" s="49">
        <f t="shared" si="0"/>
        <v>0</v>
      </c>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22"/>
      <c r="CA59" s="22"/>
      <c r="CB59" s="22"/>
      <c r="CC59" s="22"/>
      <c r="CD59" s="22"/>
      <c r="CE59" s="22"/>
    </row>
    <row r="60" spans="2:83">
      <c r="B60" s="319"/>
      <c r="C60" s="22" t="s">
        <v>152</v>
      </c>
      <c r="D60" s="49">
        <f t="shared" ref="D60:AQ60" si="1">D15</f>
        <v>2E-3</v>
      </c>
      <c r="E60" s="49">
        <f t="shared" si="1"/>
        <v>3.3000000000000002E-2</v>
      </c>
      <c r="F60" s="49">
        <f t="shared" si="1"/>
        <v>5.3999999999999999E-2</v>
      </c>
      <c r="G60" s="49">
        <f t="shared" si="1"/>
        <v>0.19800000000000001</v>
      </c>
      <c r="H60" s="49">
        <f t="shared" si="1"/>
        <v>0.59899999999999998</v>
      </c>
      <c r="I60" s="49">
        <f t="shared" si="1"/>
        <v>0.59899999999999998</v>
      </c>
      <c r="J60" s="49">
        <f t="shared" si="1"/>
        <v>0.59899999999999998</v>
      </c>
      <c r="K60" s="49">
        <f t="shared" si="1"/>
        <v>0.59899999999999998</v>
      </c>
      <c r="L60" s="49">
        <f t="shared" si="1"/>
        <v>0.59899999999999998</v>
      </c>
      <c r="M60" s="49">
        <f t="shared" si="1"/>
        <v>0.59899999999999998</v>
      </c>
      <c r="N60" s="49">
        <f t="shared" si="1"/>
        <v>0.59899999999999998</v>
      </c>
      <c r="O60" s="49">
        <f t="shared" si="1"/>
        <v>0.59899999999999998</v>
      </c>
      <c r="P60" s="49">
        <f t="shared" si="1"/>
        <v>0.59899999999999998</v>
      </c>
      <c r="Q60" s="49">
        <f t="shared" si="1"/>
        <v>0.59899999999999998</v>
      </c>
      <c r="R60" s="49">
        <f t="shared" si="1"/>
        <v>0.59899999999999998</v>
      </c>
      <c r="S60" s="49">
        <f t="shared" si="1"/>
        <v>0.59899999999999998</v>
      </c>
      <c r="T60" s="49">
        <f t="shared" si="1"/>
        <v>0.59899999999999998</v>
      </c>
      <c r="U60" s="49">
        <f t="shared" si="1"/>
        <v>0.59899999999999998</v>
      </c>
      <c r="V60" s="49">
        <f t="shared" si="1"/>
        <v>0.59899999999999998</v>
      </c>
      <c r="W60" s="49">
        <f t="shared" si="1"/>
        <v>0.59899999999999998</v>
      </c>
      <c r="X60" s="49">
        <f t="shared" si="1"/>
        <v>0.59899999999999998</v>
      </c>
      <c r="Y60" s="49">
        <f t="shared" si="1"/>
        <v>0.59899999999999998</v>
      </c>
      <c r="Z60" s="49">
        <f t="shared" si="1"/>
        <v>0.59899999999999998</v>
      </c>
      <c r="AA60" s="49">
        <f t="shared" si="1"/>
        <v>0.59899999999999998</v>
      </c>
      <c r="AB60" s="49">
        <f t="shared" si="1"/>
        <v>0.59899999999999998</v>
      </c>
      <c r="AC60" s="49">
        <f t="shared" si="1"/>
        <v>0.59899999999999998</v>
      </c>
      <c r="AD60" s="49">
        <f t="shared" si="1"/>
        <v>0.59899999999999998</v>
      </c>
      <c r="AE60" s="49">
        <f t="shared" si="1"/>
        <v>0.59899999999999998</v>
      </c>
      <c r="AF60" s="49">
        <f t="shared" si="1"/>
        <v>0.59899999999999998</v>
      </c>
      <c r="AG60" s="49">
        <f t="shared" si="1"/>
        <v>0.59899999999999998</v>
      </c>
      <c r="AH60" s="49">
        <f t="shared" si="1"/>
        <v>0.59899999999999998</v>
      </c>
      <c r="AI60" s="49">
        <f t="shared" si="1"/>
        <v>0.59899999999999998</v>
      </c>
      <c r="AJ60" s="49">
        <f t="shared" si="1"/>
        <v>0.59899999999999998</v>
      </c>
      <c r="AK60" s="49">
        <f t="shared" si="1"/>
        <v>0.59899999999999998</v>
      </c>
      <c r="AL60" s="49">
        <f t="shared" si="1"/>
        <v>0.59899999999999998</v>
      </c>
      <c r="AM60" s="49">
        <f t="shared" si="1"/>
        <v>0.59899999999999998</v>
      </c>
      <c r="AN60" s="49">
        <f t="shared" si="1"/>
        <v>0.59899999999999998</v>
      </c>
      <c r="AO60" s="49">
        <f t="shared" si="1"/>
        <v>0.59899999999999998</v>
      </c>
      <c r="AP60" s="49">
        <f t="shared" si="1"/>
        <v>0.59899999999999998</v>
      </c>
      <c r="AQ60" s="49">
        <f t="shared" si="1"/>
        <v>0.59899999999999998</v>
      </c>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22"/>
      <c r="CA60" s="22"/>
      <c r="CB60" s="22"/>
      <c r="CC60" s="22"/>
      <c r="CD60" s="22"/>
      <c r="CE60" s="22"/>
    </row>
    <row r="61" spans="2:83">
      <c r="B61" s="319"/>
      <c r="C61" s="270" t="s">
        <v>183</v>
      </c>
      <c r="D61" s="261">
        <f>D16</f>
        <v>-1.5E-3</v>
      </c>
      <c r="E61" s="261">
        <f t="shared" ref="E61:AQ61" si="2">E16</f>
        <v>-1.5E-3</v>
      </c>
      <c r="F61" s="261">
        <f t="shared" si="2"/>
        <v>-1.5E-3</v>
      </c>
      <c r="G61" s="261">
        <f t="shared" si="2"/>
        <v>-5.4000000000000003E-3</v>
      </c>
      <c r="H61" s="261">
        <f t="shared" si="2"/>
        <v>-1.6400000000000001E-2</v>
      </c>
      <c r="I61" s="261">
        <f t="shared" si="2"/>
        <v>-1.6400000000000001E-2</v>
      </c>
      <c r="J61" s="261">
        <f t="shared" si="2"/>
        <v>-1.6400000000000001E-2</v>
      </c>
      <c r="K61" s="261">
        <f t="shared" si="2"/>
        <v>-1.6400000000000001E-2</v>
      </c>
      <c r="L61" s="261">
        <f t="shared" si="2"/>
        <v>-1.6400000000000001E-2</v>
      </c>
      <c r="M61" s="261">
        <f t="shared" si="2"/>
        <v>-1.6400000000000001E-2</v>
      </c>
      <c r="N61" s="261">
        <f t="shared" si="2"/>
        <v>-1.6400000000000001E-2</v>
      </c>
      <c r="O61" s="261">
        <f t="shared" si="2"/>
        <v>-1.6400000000000001E-2</v>
      </c>
      <c r="P61" s="261">
        <f t="shared" si="2"/>
        <v>-1.6400000000000001E-2</v>
      </c>
      <c r="Q61" s="261">
        <f t="shared" si="2"/>
        <v>-1.6400000000000001E-2</v>
      </c>
      <c r="R61" s="261">
        <f t="shared" si="2"/>
        <v>-1.6400000000000001E-2</v>
      </c>
      <c r="S61" s="261">
        <f t="shared" si="2"/>
        <v>-1.6400000000000001E-2</v>
      </c>
      <c r="T61" s="261">
        <f t="shared" si="2"/>
        <v>-1.6400000000000001E-2</v>
      </c>
      <c r="U61" s="261">
        <f t="shared" si="2"/>
        <v>-1.6400000000000001E-2</v>
      </c>
      <c r="V61" s="261">
        <f t="shared" si="2"/>
        <v>-1.6400000000000001E-2</v>
      </c>
      <c r="W61" s="261">
        <f t="shared" si="2"/>
        <v>-1.6400000000000001E-2</v>
      </c>
      <c r="X61" s="261">
        <f t="shared" si="2"/>
        <v>-1.6E-2</v>
      </c>
      <c r="Y61" s="261">
        <f t="shared" si="2"/>
        <v>-1.6E-2</v>
      </c>
      <c r="Z61" s="261">
        <f t="shared" si="2"/>
        <v>-1.6E-2</v>
      </c>
      <c r="AA61" s="261">
        <f t="shared" si="2"/>
        <v>-1.6E-2</v>
      </c>
      <c r="AB61" s="261">
        <f t="shared" si="2"/>
        <v>-1.6E-2</v>
      </c>
      <c r="AC61" s="261">
        <f t="shared" si="2"/>
        <v>-1.6E-2</v>
      </c>
      <c r="AD61" s="261">
        <f t="shared" si="2"/>
        <v>-1.6E-2</v>
      </c>
      <c r="AE61" s="261">
        <f t="shared" si="2"/>
        <v>-1.6E-2</v>
      </c>
      <c r="AF61" s="261">
        <f t="shared" si="2"/>
        <v>-1.6E-2</v>
      </c>
      <c r="AG61" s="261">
        <f t="shared" si="2"/>
        <v>-1.6E-2</v>
      </c>
      <c r="AH61" s="261">
        <f t="shared" si="2"/>
        <v>-1.6E-2</v>
      </c>
      <c r="AI61" s="261">
        <f t="shared" si="2"/>
        <v>-1.6E-2</v>
      </c>
      <c r="AJ61" s="261">
        <f t="shared" si="2"/>
        <v>-1.6E-2</v>
      </c>
      <c r="AK61" s="261">
        <f t="shared" si="2"/>
        <v>-1.6E-2</v>
      </c>
      <c r="AL61" s="261">
        <f t="shared" si="2"/>
        <v>-1.6E-2</v>
      </c>
      <c r="AM61" s="261">
        <f t="shared" si="2"/>
        <v>-1.6E-2</v>
      </c>
      <c r="AN61" s="261">
        <f t="shared" si="2"/>
        <v>-1.6E-2</v>
      </c>
      <c r="AO61" s="261">
        <f t="shared" si="2"/>
        <v>-1.6E-2</v>
      </c>
      <c r="AP61" s="261">
        <f t="shared" si="2"/>
        <v>-1.6E-2</v>
      </c>
      <c r="AQ61" s="261">
        <f t="shared" si="2"/>
        <v>-1.6E-2</v>
      </c>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22"/>
      <c r="CA61" s="22"/>
      <c r="CB61" s="22"/>
      <c r="CC61" s="22"/>
      <c r="CD61" s="22"/>
      <c r="CE61" s="22"/>
    </row>
    <row r="62" spans="2:83">
      <c r="B62" s="319"/>
      <c r="C62" s="135" t="s">
        <v>153</v>
      </c>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22"/>
      <c r="CA62" s="22"/>
      <c r="CB62" s="22"/>
      <c r="CC62" s="22"/>
      <c r="CD62" s="22"/>
      <c r="CE62" s="22"/>
    </row>
    <row r="63" spans="2:83">
      <c r="B63" s="319"/>
      <c r="C63" t="s">
        <v>154</v>
      </c>
      <c r="D63" s="49">
        <f t="shared" ref="D63:V63" si="3">D18*1.1</f>
        <v>3.7400000000000003E-2</v>
      </c>
      <c r="E63" s="49">
        <f t="shared" si="3"/>
        <v>1.1538999999999999</v>
      </c>
      <c r="F63" s="49">
        <f t="shared" si="3"/>
        <v>1.4938000000000002</v>
      </c>
      <c r="G63" s="49">
        <f t="shared" si="3"/>
        <v>1.1770000000000003</v>
      </c>
      <c r="H63" s="49">
        <f t="shared" si="3"/>
        <v>0.15509999999999999</v>
      </c>
      <c r="I63" s="49">
        <f t="shared" si="3"/>
        <v>0</v>
      </c>
      <c r="J63" s="49">
        <f t="shared" si="3"/>
        <v>0</v>
      </c>
      <c r="K63" s="49">
        <f t="shared" si="3"/>
        <v>0</v>
      </c>
      <c r="L63" s="49">
        <f t="shared" si="3"/>
        <v>0</v>
      </c>
      <c r="M63" s="49">
        <f t="shared" si="3"/>
        <v>0</v>
      </c>
      <c r="N63" s="49">
        <f t="shared" si="3"/>
        <v>0</v>
      </c>
      <c r="O63" s="49">
        <f t="shared" si="3"/>
        <v>0</v>
      </c>
      <c r="P63" s="49">
        <f t="shared" si="3"/>
        <v>0</v>
      </c>
      <c r="Q63" s="49">
        <f t="shared" si="3"/>
        <v>0</v>
      </c>
      <c r="R63" s="49">
        <f t="shared" si="3"/>
        <v>0</v>
      </c>
      <c r="S63" s="49">
        <f t="shared" si="3"/>
        <v>0</v>
      </c>
      <c r="T63" s="49">
        <f t="shared" si="3"/>
        <v>0</v>
      </c>
      <c r="U63" s="49">
        <f t="shared" si="3"/>
        <v>0</v>
      </c>
      <c r="V63" s="49">
        <f t="shared" si="3"/>
        <v>0</v>
      </c>
      <c r="W63" s="49">
        <f t="shared" ref="W63:AQ63" si="4">W18*1.1</f>
        <v>0</v>
      </c>
      <c r="X63" s="49">
        <f t="shared" si="4"/>
        <v>0</v>
      </c>
      <c r="Y63" s="49">
        <f t="shared" si="4"/>
        <v>0</v>
      </c>
      <c r="Z63" s="49">
        <f t="shared" si="4"/>
        <v>0</v>
      </c>
      <c r="AA63" s="49">
        <f t="shared" si="4"/>
        <v>0</v>
      </c>
      <c r="AB63" s="49">
        <f t="shared" si="4"/>
        <v>0</v>
      </c>
      <c r="AC63" s="49">
        <f t="shared" si="4"/>
        <v>0</v>
      </c>
      <c r="AD63" s="49">
        <f t="shared" si="4"/>
        <v>0</v>
      </c>
      <c r="AE63" s="49">
        <f t="shared" si="4"/>
        <v>0</v>
      </c>
      <c r="AF63" s="49">
        <f t="shared" si="4"/>
        <v>0</v>
      </c>
      <c r="AG63" s="49">
        <f t="shared" si="4"/>
        <v>0</v>
      </c>
      <c r="AH63" s="49">
        <f t="shared" si="4"/>
        <v>0</v>
      </c>
      <c r="AI63" s="49">
        <f t="shared" si="4"/>
        <v>0</v>
      </c>
      <c r="AJ63" s="49">
        <f t="shared" si="4"/>
        <v>0</v>
      </c>
      <c r="AK63" s="49">
        <f t="shared" si="4"/>
        <v>0</v>
      </c>
      <c r="AL63" s="49">
        <f t="shared" si="4"/>
        <v>0</v>
      </c>
      <c r="AM63" s="49">
        <f t="shared" si="4"/>
        <v>0</v>
      </c>
      <c r="AN63" s="49">
        <f t="shared" si="4"/>
        <v>0</v>
      </c>
      <c r="AO63" s="49">
        <f t="shared" si="4"/>
        <v>0</v>
      </c>
      <c r="AP63" s="49">
        <f t="shared" si="4"/>
        <v>0</v>
      </c>
      <c r="AQ63" s="49">
        <f t="shared" si="4"/>
        <v>0</v>
      </c>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22"/>
      <c r="CA63" s="22"/>
      <c r="CB63" s="22"/>
      <c r="CC63" s="22"/>
      <c r="CD63" s="22"/>
      <c r="CE63" s="22"/>
    </row>
    <row r="64" spans="2:83">
      <c r="B64" s="319"/>
      <c r="C64" t="s">
        <v>155</v>
      </c>
      <c r="D64" s="49">
        <f t="shared" ref="D64:V64" si="5">D19*1.1</f>
        <v>3.5200000000000002E-2</v>
      </c>
      <c r="E64" s="49">
        <f t="shared" si="5"/>
        <v>1.0780000000000001</v>
      </c>
      <c r="F64" s="49">
        <f t="shared" si="5"/>
        <v>1.3958999999999999</v>
      </c>
      <c r="G64" s="49">
        <f t="shared" si="5"/>
        <v>1.0989</v>
      </c>
      <c r="H64" s="49">
        <f t="shared" si="5"/>
        <v>0.14520000000000002</v>
      </c>
      <c r="I64" s="49">
        <f t="shared" si="5"/>
        <v>0</v>
      </c>
      <c r="J64" s="49">
        <f t="shared" si="5"/>
        <v>0</v>
      </c>
      <c r="K64" s="49">
        <f t="shared" si="5"/>
        <v>0</v>
      </c>
      <c r="L64" s="49">
        <f t="shared" si="5"/>
        <v>0</v>
      </c>
      <c r="M64" s="49">
        <f t="shared" si="5"/>
        <v>0</v>
      </c>
      <c r="N64" s="49">
        <f t="shared" si="5"/>
        <v>0</v>
      </c>
      <c r="O64" s="49">
        <f t="shared" si="5"/>
        <v>0</v>
      </c>
      <c r="P64" s="49">
        <f t="shared" si="5"/>
        <v>0</v>
      </c>
      <c r="Q64" s="49">
        <f t="shared" si="5"/>
        <v>0</v>
      </c>
      <c r="R64" s="49">
        <f t="shared" si="5"/>
        <v>0</v>
      </c>
      <c r="S64" s="49">
        <f t="shared" si="5"/>
        <v>0</v>
      </c>
      <c r="T64" s="49">
        <f t="shared" si="5"/>
        <v>0</v>
      </c>
      <c r="U64" s="49">
        <f t="shared" si="5"/>
        <v>0</v>
      </c>
      <c r="V64" s="49">
        <f t="shared" si="5"/>
        <v>0</v>
      </c>
      <c r="W64" s="49">
        <f t="shared" ref="W64:AQ64" si="6">W19*1.1</f>
        <v>0</v>
      </c>
      <c r="X64" s="49">
        <f t="shared" si="6"/>
        <v>0</v>
      </c>
      <c r="Y64" s="49">
        <f t="shared" si="6"/>
        <v>0</v>
      </c>
      <c r="Z64" s="49">
        <f t="shared" si="6"/>
        <v>0</v>
      </c>
      <c r="AA64" s="49">
        <f t="shared" si="6"/>
        <v>0</v>
      </c>
      <c r="AB64" s="49">
        <f t="shared" si="6"/>
        <v>0</v>
      </c>
      <c r="AC64" s="49">
        <f t="shared" si="6"/>
        <v>0</v>
      </c>
      <c r="AD64" s="49">
        <f t="shared" si="6"/>
        <v>0</v>
      </c>
      <c r="AE64" s="49">
        <f t="shared" si="6"/>
        <v>0</v>
      </c>
      <c r="AF64" s="49">
        <f t="shared" si="6"/>
        <v>0</v>
      </c>
      <c r="AG64" s="49">
        <f t="shared" si="6"/>
        <v>0</v>
      </c>
      <c r="AH64" s="49">
        <f t="shared" si="6"/>
        <v>0</v>
      </c>
      <c r="AI64" s="49">
        <f t="shared" si="6"/>
        <v>0</v>
      </c>
      <c r="AJ64" s="49">
        <f t="shared" si="6"/>
        <v>0</v>
      </c>
      <c r="AK64" s="49">
        <f t="shared" si="6"/>
        <v>0</v>
      </c>
      <c r="AL64" s="49">
        <f t="shared" si="6"/>
        <v>0</v>
      </c>
      <c r="AM64" s="49">
        <f t="shared" si="6"/>
        <v>0</v>
      </c>
      <c r="AN64" s="49">
        <f t="shared" si="6"/>
        <v>0</v>
      </c>
      <c r="AO64" s="49">
        <f t="shared" si="6"/>
        <v>0</v>
      </c>
      <c r="AP64" s="49">
        <f t="shared" si="6"/>
        <v>0</v>
      </c>
      <c r="AQ64" s="49">
        <f t="shared" si="6"/>
        <v>0</v>
      </c>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22"/>
      <c r="CA64" s="22"/>
      <c r="CB64" s="22"/>
      <c r="CC64" s="22"/>
      <c r="CD64" s="22"/>
      <c r="CE64" s="22"/>
    </row>
    <row r="65" spans="2:86">
      <c r="B65" s="319"/>
      <c r="C65" t="s">
        <v>156</v>
      </c>
      <c r="D65" s="49">
        <f t="shared" ref="D65:V65" si="7">D20*1.1</f>
        <v>9.9000000000000008E-3</v>
      </c>
      <c r="E65" s="49">
        <f t="shared" si="7"/>
        <v>0.30910000000000004</v>
      </c>
      <c r="F65" s="49">
        <f t="shared" si="7"/>
        <v>0.40040000000000003</v>
      </c>
      <c r="G65" s="49">
        <f t="shared" si="7"/>
        <v>0.31459999999999999</v>
      </c>
      <c r="H65" s="49">
        <f t="shared" si="7"/>
        <v>4.1800000000000004E-2</v>
      </c>
      <c r="I65" s="49">
        <f t="shared" si="7"/>
        <v>0</v>
      </c>
      <c r="J65" s="49">
        <f t="shared" si="7"/>
        <v>0</v>
      </c>
      <c r="K65" s="49">
        <f t="shared" si="7"/>
        <v>0</v>
      </c>
      <c r="L65" s="49">
        <f t="shared" si="7"/>
        <v>0</v>
      </c>
      <c r="M65" s="49">
        <f t="shared" si="7"/>
        <v>0</v>
      </c>
      <c r="N65" s="49">
        <f t="shared" si="7"/>
        <v>0</v>
      </c>
      <c r="O65" s="49">
        <f t="shared" si="7"/>
        <v>0</v>
      </c>
      <c r="P65" s="49">
        <f t="shared" si="7"/>
        <v>0</v>
      </c>
      <c r="Q65" s="49">
        <f t="shared" si="7"/>
        <v>0</v>
      </c>
      <c r="R65" s="49">
        <f t="shared" si="7"/>
        <v>0</v>
      </c>
      <c r="S65" s="49">
        <f t="shared" si="7"/>
        <v>0</v>
      </c>
      <c r="T65" s="49">
        <f t="shared" si="7"/>
        <v>0</v>
      </c>
      <c r="U65" s="49">
        <f t="shared" si="7"/>
        <v>0</v>
      </c>
      <c r="V65" s="49">
        <f t="shared" si="7"/>
        <v>0</v>
      </c>
      <c r="W65" s="49">
        <f t="shared" ref="W65:AQ65" si="8">W20*1.1</f>
        <v>0</v>
      </c>
      <c r="X65" s="49">
        <f t="shared" si="8"/>
        <v>0</v>
      </c>
      <c r="Y65" s="49">
        <f t="shared" si="8"/>
        <v>0</v>
      </c>
      <c r="Z65" s="49">
        <f t="shared" si="8"/>
        <v>0</v>
      </c>
      <c r="AA65" s="49">
        <f t="shared" si="8"/>
        <v>0</v>
      </c>
      <c r="AB65" s="49">
        <f t="shared" si="8"/>
        <v>0</v>
      </c>
      <c r="AC65" s="49">
        <f t="shared" si="8"/>
        <v>0</v>
      </c>
      <c r="AD65" s="49">
        <f t="shared" si="8"/>
        <v>0</v>
      </c>
      <c r="AE65" s="49">
        <f t="shared" si="8"/>
        <v>0</v>
      </c>
      <c r="AF65" s="49">
        <f t="shared" si="8"/>
        <v>0</v>
      </c>
      <c r="AG65" s="49">
        <f t="shared" si="8"/>
        <v>0</v>
      </c>
      <c r="AH65" s="49">
        <f t="shared" si="8"/>
        <v>0</v>
      </c>
      <c r="AI65" s="49">
        <f t="shared" si="8"/>
        <v>0</v>
      </c>
      <c r="AJ65" s="49">
        <f t="shared" si="8"/>
        <v>0</v>
      </c>
      <c r="AK65" s="49">
        <f t="shared" si="8"/>
        <v>0</v>
      </c>
      <c r="AL65" s="49">
        <f t="shared" si="8"/>
        <v>0</v>
      </c>
      <c r="AM65" s="49">
        <f t="shared" si="8"/>
        <v>0</v>
      </c>
      <c r="AN65" s="49">
        <f t="shared" si="8"/>
        <v>0</v>
      </c>
      <c r="AO65" s="49">
        <f t="shared" si="8"/>
        <v>0</v>
      </c>
      <c r="AP65" s="49">
        <f t="shared" si="8"/>
        <v>0</v>
      </c>
      <c r="AQ65" s="49">
        <f t="shared" si="8"/>
        <v>0</v>
      </c>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22"/>
      <c r="CA65" s="22"/>
      <c r="CB65" s="22"/>
      <c r="CC65" s="22"/>
      <c r="CD65" s="22"/>
      <c r="CE65" s="22"/>
    </row>
    <row r="66" spans="2:86">
      <c r="B66" s="319"/>
      <c r="C66" t="s">
        <v>157</v>
      </c>
      <c r="D66" s="49">
        <f>D21</f>
        <v>0.42099999999999999</v>
      </c>
      <c r="E66" s="49">
        <f t="shared" ref="E66:AQ66" si="9">E21</f>
        <v>0.441</v>
      </c>
      <c r="F66" s="49">
        <f t="shared" si="9"/>
        <v>0.44800000000000001</v>
      </c>
      <c r="G66" s="49">
        <f t="shared" si="9"/>
        <v>0.59699999999999998</v>
      </c>
      <c r="H66" s="49">
        <f t="shared" si="9"/>
        <v>0.59699999999999998</v>
      </c>
      <c r="I66" s="49">
        <f t="shared" si="9"/>
        <v>0.59699999999999998</v>
      </c>
      <c r="J66" s="49">
        <f t="shared" si="9"/>
        <v>0.59699999999999998</v>
      </c>
      <c r="K66" s="49">
        <f t="shared" si="9"/>
        <v>0.59699999999999998</v>
      </c>
      <c r="L66" s="49">
        <f t="shared" si="9"/>
        <v>0.59699999999999998</v>
      </c>
      <c r="M66" s="49">
        <f t="shared" si="9"/>
        <v>0.59699999999999998</v>
      </c>
      <c r="N66" s="49">
        <f t="shared" si="9"/>
        <v>0.59699999999999998</v>
      </c>
      <c r="O66" s="49">
        <f t="shared" si="9"/>
        <v>0.59699999999999998</v>
      </c>
      <c r="P66" s="49">
        <f t="shared" si="9"/>
        <v>0.59699999999999998</v>
      </c>
      <c r="Q66" s="49">
        <f t="shared" si="9"/>
        <v>0.59699999999999998</v>
      </c>
      <c r="R66" s="49">
        <f t="shared" si="9"/>
        <v>0.59699999999999998</v>
      </c>
      <c r="S66" s="49">
        <f t="shared" si="9"/>
        <v>0.59699999999999998</v>
      </c>
      <c r="T66" s="49">
        <f t="shared" si="9"/>
        <v>0.59699999999999998</v>
      </c>
      <c r="U66" s="49">
        <f t="shared" si="9"/>
        <v>0.59699999999999998</v>
      </c>
      <c r="V66" s="49">
        <f t="shared" si="9"/>
        <v>0.59699999999999998</v>
      </c>
      <c r="W66" s="49">
        <f t="shared" si="9"/>
        <v>0.59699999999999998</v>
      </c>
      <c r="X66" s="49">
        <f t="shared" si="9"/>
        <v>0.59699999999999998</v>
      </c>
      <c r="Y66" s="49">
        <f t="shared" si="9"/>
        <v>0.59699999999999998</v>
      </c>
      <c r="Z66" s="49">
        <f t="shared" si="9"/>
        <v>0.59699999999999998</v>
      </c>
      <c r="AA66" s="49">
        <f t="shared" si="9"/>
        <v>0.59699999999999998</v>
      </c>
      <c r="AB66" s="49">
        <f t="shared" si="9"/>
        <v>0.59699999999999998</v>
      </c>
      <c r="AC66" s="49">
        <f t="shared" si="9"/>
        <v>0.59699999999999998</v>
      </c>
      <c r="AD66" s="49">
        <f t="shared" si="9"/>
        <v>0.59699999999999998</v>
      </c>
      <c r="AE66" s="49">
        <f t="shared" si="9"/>
        <v>0.59699999999999998</v>
      </c>
      <c r="AF66" s="49">
        <f t="shared" si="9"/>
        <v>0.59699999999999998</v>
      </c>
      <c r="AG66" s="49">
        <f t="shared" si="9"/>
        <v>0.59699999999999998</v>
      </c>
      <c r="AH66" s="49">
        <f t="shared" si="9"/>
        <v>0.59699999999999998</v>
      </c>
      <c r="AI66" s="49">
        <f t="shared" si="9"/>
        <v>0.59699999999999998</v>
      </c>
      <c r="AJ66" s="49">
        <f t="shared" si="9"/>
        <v>0.59699999999999998</v>
      </c>
      <c r="AK66" s="49">
        <f t="shared" si="9"/>
        <v>0.59699999999999998</v>
      </c>
      <c r="AL66" s="49">
        <f t="shared" si="9"/>
        <v>0.59699999999999998</v>
      </c>
      <c r="AM66" s="49">
        <f t="shared" si="9"/>
        <v>0.59699999999999998</v>
      </c>
      <c r="AN66" s="49">
        <f t="shared" si="9"/>
        <v>0.59699999999999998</v>
      </c>
      <c r="AO66" s="49">
        <f t="shared" si="9"/>
        <v>0.59699999999999998</v>
      </c>
      <c r="AP66" s="49">
        <f t="shared" si="9"/>
        <v>0.59699999999999998</v>
      </c>
      <c r="AQ66" s="49">
        <f t="shared" si="9"/>
        <v>0.59699999999999998</v>
      </c>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22"/>
      <c r="CA66" s="22"/>
      <c r="CB66" s="22"/>
      <c r="CC66" s="22"/>
      <c r="CD66" s="22"/>
      <c r="CE66" s="22"/>
    </row>
    <row r="67" spans="2:86">
      <c r="B67" s="319"/>
      <c r="C67" s="271" t="s">
        <v>184</v>
      </c>
      <c r="D67" s="49">
        <f>D22</f>
        <v>-0.54500000000000004</v>
      </c>
      <c r="E67" s="49">
        <f t="shared" ref="E67:AQ67" si="10">E22</f>
        <v>-0.54500000000000004</v>
      </c>
      <c r="F67" s="49">
        <f t="shared" si="10"/>
        <v>-0.54500000000000004</v>
      </c>
      <c r="G67" s="49">
        <f t="shared" si="10"/>
        <v>-0.54500000000000004</v>
      </c>
      <c r="H67" s="49">
        <f t="shared" si="10"/>
        <v>-0.54500000000000004</v>
      </c>
      <c r="I67" s="49">
        <f t="shared" si="10"/>
        <v>-0.54500000000000004</v>
      </c>
      <c r="J67" s="49">
        <f t="shared" si="10"/>
        <v>-0.54500000000000004</v>
      </c>
      <c r="K67" s="49">
        <f t="shared" si="10"/>
        <v>-0.54500000000000004</v>
      </c>
      <c r="L67" s="49">
        <f t="shared" si="10"/>
        <v>-0.54500000000000004</v>
      </c>
      <c r="M67" s="49">
        <f t="shared" si="10"/>
        <v>-0.54500000000000004</v>
      </c>
      <c r="N67" s="49">
        <f t="shared" si="10"/>
        <v>-0.54500000000000004</v>
      </c>
      <c r="O67" s="49">
        <f t="shared" si="10"/>
        <v>-0.54500000000000004</v>
      </c>
      <c r="P67" s="49">
        <f t="shared" si="10"/>
        <v>-0.54500000000000004</v>
      </c>
      <c r="Q67" s="49">
        <f t="shared" si="10"/>
        <v>-0.54500000000000004</v>
      </c>
      <c r="R67" s="49">
        <f t="shared" si="10"/>
        <v>-0.54500000000000004</v>
      </c>
      <c r="S67" s="49">
        <f t="shared" si="10"/>
        <v>-0.54500000000000004</v>
      </c>
      <c r="T67" s="49">
        <f t="shared" si="10"/>
        <v>-0.54500000000000004</v>
      </c>
      <c r="U67" s="49">
        <f t="shared" si="10"/>
        <v>-0.54500000000000004</v>
      </c>
      <c r="V67" s="49">
        <f t="shared" si="10"/>
        <v>-0.54500000000000004</v>
      </c>
      <c r="W67" s="49">
        <f t="shared" si="10"/>
        <v>-0.54500000000000004</v>
      </c>
      <c r="X67" s="49">
        <f t="shared" si="10"/>
        <v>-0.54500000000000004</v>
      </c>
      <c r="Y67" s="49">
        <f t="shared" si="10"/>
        <v>-0.54500000000000004</v>
      </c>
      <c r="Z67" s="49">
        <f t="shared" si="10"/>
        <v>-0.54500000000000004</v>
      </c>
      <c r="AA67" s="49">
        <f t="shared" si="10"/>
        <v>-0.54500000000000004</v>
      </c>
      <c r="AB67" s="49">
        <f t="shared" si="10"/>
        <v>-0.54500000000000004</v>
      </c>
      <c r="AC67" s="49">
        <f t="shared" si="10"/>
        <v>-0.54500000000000004</v>
      </c>
      <c r="AD67" s="49">
        <f t="shared" si="10"/>
        <v>-0.54500000000000004</v>
      </c>
      <c r="AE67" s="49">
        <f t="shared" si="10"/>
        <v>-0.54500000000000004</v>
      </c>
      <c r="AF67" s="49">
        <f t="shared" si="10"/>
        <v>-0.54500000000000004</v>
      </c>
      <c r="AG67" s="49">
        <f t="shared" si="10"/>
        <v>-0.54500000000000004</v>
      </c>
      <c r="AH67" s="49">
        <f t="shared" si="10"/>
        <v>-0.54500000000000004</v>
      </c>
      <c r="AI67" s="49">
        <f t="shared" si="10"/>
        <v>-0.54500000000000004</v>
      </c>
      <c r="AJ67" s="49">
        <f t="shared" si="10"/>
        <v>-0.54500000000000004</v>
      </c>
      <c r="AK67" s="49">
        <f t="shared" si="10"/>
        <v>-0.54500000000000004</v>
      </c>
      <c r="AL67" s="49">
        <f t="shared" si="10"/>
        <v>-0.54500000000000004</v>
      </c>
      <c r="AM67" s="49">
        <f t="shared" si="10"/>
        <v>-0.54500000000000004</v>
      </c>
      <c r="AN67" s="49">
        <f t="shared" si="10"/>
        <v>-0.54500000000000004</v>
      </c>
      <c r="AO67" s="49">
        <f t="shared" si="10"/>
        <v>-0.54500000000000004</v>
      </c>
      <c r="AP67" s="49">
        <f t="shared" si="10"/>
        <v>-0.54500000000000004</v>
      </c>
      <c r="AQ67" s="49">
        <f t="shared" si="10"/>
        <v>-0.54500000000000004</v>
      </c>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22"/>
      <c r="CA67" s="22"/>
      <c r="CB67" s="22"/>
      <c r="CC67" s="22"/>
      <c r="CD67" s="22"/>
      <c r="CE67" s="22"/>
    </row>
    <row r="68" spans="2:86">
      <c r="B68" s="319"/>
      <c r="C68" s="135" t="s">
        <v>158</v>
      </c>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22"/>
      <c r="CA68" s="22"/>
      <c r="CB68" s="22"/>
      <c r="CC68" s="22"/>
      <c r="CD68" s="22"/>
      <c r="CE68" s="22"/>
    </row>
    <row r="69" spans="2:86">
      <c r="B69" s="319"/>
      <c r="C69" t="s">
        <v>159</v>
      </c>
      <c r="D69" s="49">
        <f t="shared" ref="D69:P69" si="11">D24*1.1</f>
        <v>1.8700000000000001E-2</v>
      </c>
      <c r="E69" s="49">
        <f t="shared" si="11"/>
        <v>0.55660000000000009</v>
      </c>
      <c r="F69" s="49">
        <f t="shared" si="11"/>
        <v>5.1886999999999999</v>
      </c>
      <c r="G69" s="49">
        <f t="shared" si="11"/>
        <v>7.5064000000000002</v>
      </c>
      <c r="H69" s="49">
        <f t="shared" si="11"/>
        <v>4.5661000000000005</v>
      </c>
      <c r="I69" s="49">
        <f t="shared" si="11"/>
        <v>0.7491000000000001</v>
      </c>
      <c r="J69" s="49">
        <f t="shared" si="11"/>
        <v>0</v>
      </c>
      <c r="K69" s="49">
        <f t="shared" si="11"/>
        <v>0</v>
      </c>
      <c r="L69" s="49">
        <f t="shared" si="11"/>
        <v>0</v>
      </c>
      <c r="M69" s="49">
        <f t="shared" si="11"/>
        <v>0</v>
      </c>
      <c r="N69" s="49">
        <f t="shared" si="11"/>
        <v>0</v>
      </c>
      <c r="O69" s="49">
        <f t="shared" si="11"/>
        <v>0</v>
      </c>
      <c r="P69" s="49">
        <f t="shared" si="11"/>
        <v>0</v>
      </c>
      <c r="Q69" s="49">
        <f t="shared" ref="Q69:V69" si="12">Q24*1.1</f>
        <v>0</v>
      </c>
      <c r="R69" s="49">
        <f t="shared" si="12"/>
        <v>0</v>
      </c>
      <c r="S69" s="49">
        <f t="shared" si="12"/>
        <v>0</v>
      </c>
      <c r="T69" s="49">
        <f t="shared" si="12"/>
        <v>0</v>
      </c>
      <c r="U69" s="49">
        <f t="shared" si="12"/>
        <v>0</v>
      </c>
      <c r="V69" s="49">
        <f t="shared" si="12"/>
        <v>0</v>
      </c>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22"/>
      <c r="CA69" s="22"/>
      <c r="CB69" s="22"/>
      <c r="CC69" s="22"/>
      <c r="CD69" s="22"/>
      <c r="CE69" s="22"/>
    </row>
    <row r="70" spans="2:86">
      <c r="B70" s="319"/>
      <c r="C70" t="s">
        <v>160</v>
      </c>
      <c r="D70" s="49">
        <f t="shared" ref="D70:P70" si="13">D25*1.1</f>
        <v>4.7300000000000002E-2</v>
      </c>
      <c r="E70" s="49">
        <f t="shared" si="13"/>
        <v>1.4124000000000001</v>
      </c>
      <c r="F70" s="49">
        <f t="shared" si="13"/>
        <v>13.170300000000001</v>
      </c>
      <c r="G70" s="49">
        <f t="shared" si="13"/>
        <v>19.055300000000003</v>
      </c>
      <c r="H70" s="49">
        <f t="shared" si="13"/>
        <v>11.591800000000001</v>
      </c>
      <c r="I70" s="49">
        <f t="shared" si="13"/>
        <v>1.9008</v>
      </c>
      <c r="J70" s="49">
        <f t="shared" si="13"/>
        <v>0</v>
      </c>
      <c r="K70" s="49">
        <f t="shared" si="13"/>
        <v>0</v>
      </c>
      <c r="L70" s="49">
        <f t="shared" si="13"/>
        <v>0</v>
      </c>
      <c r="M70" s="49">
        <f t="shared" si="13"/>
        <v>0</v>
      </c>
      <c r="N70" s="49">
        <f t="shared" si="13"/>
        <v>0</v>
      </c>
      <c r="O70" s="49">
        <f t="shared" si="13"/>
        <v>0</v>
      </c>
      <c r="P70" s="49">
        <f t="shared" si="13"/>
        <v>0</v>
      </c>
      <c r="Q70" s="49">
        <f t="shared" ref="Q70:V70" si="14">Q25*1.1</f>
        <v>0</v>
      </c>
      <c r="R70" s="49">
        <f t="shared" si="14"/>
        <v>0</v>
      </c>
      <c r="S70" s="49">
        <f t="shared" si="14"/>
        <v>0</v>
      </c>
      <c r="T70" s="49">
        <f t="shared" si="14"/>
        <v>0</v>
      </c>
      <c r="U70" s="49">
        <f t="shared" si="14"/>
        <v>0</v>
      </c>
      <c r="V70" s="49">
        <f t="shared" si="14"/>
        <v>0</v>
      </c>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22"/>
      <c r="CA70" s="22"/>
      <c r="CB70" s="22"/>
      <c r="CC70" s="22"/>
      <c r="CD70" s="22"/>
      <c r="CE70" s="22"/>
    </row>
    <row r="71" spans="2:86">
      <c r="B71" s="319"/>
      <c r="C71" t="s">
        <v>161</v>
      </c>
      <c r="D71" s="49">
        <f t="shared" ref="D71:P71" si="15">D26*1.1</f>
        <v>0</v>
      </c>
      <c r="E71" s="49">
        <f t="shared" si="15"/>
        <v>0</v>
      </c>
      <c r="F71" s="49">
        <f t="shared" si="15"/>
        <v>0</v>
      </c>
      <c r="G71" s="49">
        <f t="shared" si="15"/>
        <v>0</v>
      </c>
      <c r="H71" s="49">
        <f t="shared" si="15"/>
        <v>0</v>
      </c>
      <c r="I71" s="49">
        <f t="shared" si="15"/>
        <v>0</v>
      </c>
      <c r="J71" s="49">
        <f t="shared" si="15"/>
        <v>0</v>
      </c>
      <c r="K71" s="49">
        <f t="shared" si="15"/>
        <v>0</v>
      </c>
      <c r="L71" s="49">
        <f t="shared" si="15"/>
        <v>0</v>
      </c>
      <c r="M71" s="49">
        <f t="shared" si="15"/>
        <v>0</v>
      </c>
      <c r="N71" s="49">
        <f t="shared" si="15"/>
        <v>0</v>
      </c>
      <c r="O71" s="49">
        <f t="shared" si="15"/>
        <v>0</v>
      </c>
      <c r="P71" s="49">
        <f t="shared" si="15"/>
        <v>0</v>
      </c>
      <c r="Q71" s="49">
        <f t="shared" ref="Q71:W71" si="16">Q26*1.1</f>
        <v>0</v>
      </c>
      <c r="R71" s="49">
        <f t="shared" si="16"/>
        <v>0</v>
      </c>
      <c r="S71" s="49">
        <f t="shared" si="16"/>
        <v>0</v>
      </c>
      <c r="T71" s="49">
        <f t="shared" si="16"/>
        <v>0</v>
      </c>
      <c r="U71" s="49">
        <f t="shared" si="16"/>
        <v>0</v>
      </c>
      <c r="V71" s="49">
        <f t="shared" si="16"/>
        <v>0</v>
      </c>
      <c r="W71" s="49">
        <f t="shared" si="16"/>
        <v>0</v>
      </c>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22"/>
      <c r="CA71" s="22"/>
      <c r="CB71" s="22"/>
      <c r="CC71" s="22"/>
      <c r="CD71" s="22"/>
      <c r="CE71" s="22"/>
    </row>
    <row r="72" spans="2:86">
      <c r="B72" s="319"/>
      <c r="C72" t="s">
        <v>162</v>
      </c>
      <c r="D72" s="49">
        <f t="shared" ref="D72:P72" si="17">D27*1.1</f>
        <v>0.47300000000000003</v>
      </c>
      <c r="E72" s="49">
        <f t="shared" si="17"/>
        <v>0.47080000000000005</v>
      </c>
      <c r="F72" s="49">
        <f t="shared" si="17"/>
        <v>0.47080000000000005</v>
      </c>
      <c r="G72" s="49">
        <f t="shared" si="17"/>
        <v>0.47080000000000005</v>
      </c>
      <c r="H72" s="49">
        <f t="shared" si="17"/>
        <v>0.47080000000000005</v>
      </c>
      <c r="I72" s="49">
        <f t="shared" si="17"/>
        <v>0.47080000000000005</v>
      </c>
      <c r="J72" s="49">
        <f t="shared" si="17"/>
        <v>0.47080000000000005</v>
      </c>
      <c r="K72" s="49">
        <f t="shared" si="17"/>
        <v>0.47080000000000005</v>
      </c>
      <c r="L72" s="49">
        <f t="shared" si="17"/>
        <v>0.47080000000000005</v>
      </c>
      <c r="M72" s="49">
        <f t="shared" si="17"/>
        <v>0.47080000000000005</v>
      </c>
      <c r="N72" s="49">
        <f t="shared" si="17"/>
        <v>0.47080000000000005</v>
      </c>
      <c r="O72" s="49">
        <f t="shared" si="17"/>
        <v>0.47080000000000005</v>
      </c>
      <c r="P72" s="49">
        <f t="shared" si="17"/>
        <v>0.47080000000000005</v>
      </c>
      <c r="Q72" s="49">
        <f t="shared" ref="Q72:W72" si="18">Q27*1.1</f>
        <v>0.47080000000000005</v>
      </c>
      <c r="R72" s="49">
        <f t="shared" si="18"/>
        <v>0.47080000000000005</v>
      </c>
      <c r="S72" s="49">
        <f t="shared" si="18"/>
        <v>0.47080000000000005</v>
      </c>
      <c r="T72" s="49">
        <f t="shared" si="18"/>
        <v>0.47080000000000005</v>
      </c>
      <c r="U72" s="49">
        <f t="shared" si="18"/>
        <v>0.47080000000000005</v>
      </c>
      <c r="V72" s="49">
        <f t="shared" si="18"/>
        <v>0.47080000000000005</v>
      </c>
      <c r="W72" s="49">
        <f t="shared" si="18"/>
        <v>0.47080000000000005</v>
      </c>
      <c r="X72" s="49">
        <f t="shared" ref="X72:AQ72" si="19">X27*1.1</f>
        <v>0.47080000000000005</v>
      </c>
      <c r="Y72" s="49">
        <f t="shared" si="19"/>
        <v>0.47080000000000005</v>
      </c>
      <c r="Z72" s="49">
        <f t="shared" si="19"/>
        <v>0.47080000000000005</v>
      </c>
      <c r="AA72" s="49">
        <f t="shared" si="19"/>
        <v>0.47080000000000005</v>
      </c>
      <c r="AB72" s="49">
        <f t="shared" si="19"/>
        <v>0.47080000000000005</v>
      </c>
      <c r="AC72" s="49">
        <f t="shared" si="19"/>
        <v>0.47080000000000005</v>
      </c>
      <c r="AD72" s="49">
        <f t="shared" si="19"/>
        <v>0.47080000000000005</v>
      </c>
      <c r="AE72" s="49">
        <f t="shared" si="19"/>
        <v>0.47080000000000005</v>
      </c>
      <c r="AF72" s="49">
        <f t="shared" si="19"/>
        <v>0.47080000000000005</v>
      </c>
      <c r="AG72" s="49">
        <f t="shared" si="19"/>
        <v>0.47080000000000005</v>
      </c>
      <c r="AH72" s="49">
        <f t="shared" si="19"/>
        <v>0.47080000000000005</v>
      </c>
      <c r="AI72" s="49">
        <f t="shared" si="19"/>
        <v>0.47080000000000005</v>
      </c>
      <c r="AJ72" s="49">
        <f t="shared" si="19"/>
        <v>0.47080000000000005</v>
      </c>
      <c r="AK72" s="49">
        <f t="shared" si="19"/>
        <v>0.47080000000000005</v>
      </c>
      <c r="AL72" s="49">
        <f t="shared" si="19"/>
        <v>0.47080000000000005</v>
      </c>
      <c r="AM72" s="49">
        <f t="shared" si="19"/>
        <v>0.47080000000000005</v>
      </c>
      <c r="AN72" s="49">
        <f t="shared" si="19"/>
        <v>0.47080000000000005</v>
      </c>
      <c r="AO72" s="49">
        <f t="shared" si="19"/>
        <v>0.47080000000000005</v>
      </c>
      <c r="AP72" s="49">
        <f t="shared" si="19"/>
        <v>0.47080000000000005</v>
      </c>
      <c r="AQ72" s="49">
        <f t="shared" si="19"/>
        <v>0.47080000000000005</v>
      </c>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22"/>
      <c r="CA72" s="22"/>
      <c r="CB72" s="22"/>
      <c r="CC72" s="22"/>
      <c r="CD72" s="22"/>
      <c r="CE72" s="22"/>
    </row>
    <row r="73" spans="2:86">
      <c r="B73" s="319"/>
      <c r="C73" t="s">
        <v>163</v>
      </c>
      <c r="D73" s="49">
        <f t="shared" ref="D73:P73" si="20">D28*1.1</f>
        <v>0</v>
      </c>
      <c r="E73" s="49">
        <f t="shared" si="20"/>
        <v>0</v>
      </c>
      <c r="F73" s="49">
        <f t="shared" si="20"/>
        <v>0.41580000000000006</v>
      </c>
      <c r="G73" s="49">
        <f t="shared" si="20"/>
        <v>0.41580000000000006</v>
      </c>
      <c r="H73" s="49">
        <f t="shared" si="20"/>
        <v>0.41580000000000006</v>
      </c>
      <c r="I73" s="49">
        <f t="shared" si="20"/>
        <v>0.41580000000000006</v>
      </c>
      <c r="J73" s="49">
        <f t="shared" si="20"/>
        <v>0.41580000000000006</v>
      </c>
      <c r="K73" s="49">
        <f t="shared" si="20"/>
        <v>0.41580000000000006</v>
      </c>
      <c r="L73" s="49">
        <f t="shared" si="20"/>
        <v>0.41580000000000006</v>
      </c>
      <c r="M73" s="49">
        <f t="shared" si="20"/>
        <v>0.41580000000000006</v>
      </c>
      <c r="N73" s="49">
        <f t="shared" si="20"/>
        <v>0.41580000000000006</v>
      </c>
      <c r="O73" s="49">
        <f t="shared" si="20"/>
        <v>0.41580000000000006</v>
      </c>
      <c r="P73" s="49">
        <f t="shared" si="20"/>
        <v>0.41580000000000006</v>
      </c>
      <c r="Q73" s="49">
        <f t="shared" ref="Q73:W73" si="21">Q28*1.1</f>
        <v>0.41580000000000006</v>
      </c>
      <c r="R73" s="49">
        <f t="shared" si="21"/>
        <v>0.41580000000000006</v>
      </c>
      <c r="S73" s="49">
        <f t="shared" si="21"/>
        <v>0.41580000000000006</v>
      </c>
      <c r="T73" s="49">
        <f t="shared" si="21"/>
        <v>0.41580000000000006</v>
      </c>
      <c r="U73" s="49">
        <f t="shared" si="21"/>
        <v>0.41580000000000006</v>
      </c>
      <c r="V73" s="49">
        <f t="shared" si="21"/>
        <v>0.41580000000000006</v>
      </c>
      <c r="W73" s="49">
        <f t="shared" si="21"/>
        <v>0.41580000000000006</v>
      </c>
      <c r="X73" s="49">
        <f t="shared" ref="X73:AQ73" si="22">X28*1.1</f>
        <v>0.41580000000000006</v>
      </c>
      <c r="Y73" s="49">
        <f t="shared" si="22"/>
        <v>0.41580000000000006</v>
      </c>
      <c r="Z73" s="49">
        <f t="shared" si="22"/>
        <v>0.41580000000000006</v>
      </c>
      <c r="AA73" s="49">
        <f t="shared" si="22"/>
        <v>0.41580000000000006</v>
      </c>
      <c r="AB73" s="49">
        <f t="shared" si="22"/>
        <v>0.41580000000000006</v>
      </c>
      <c r="AC73" s="49">
        <f t="shared" si="22"/>
        <v>0.41580000000000006</v>
      </c>
      <c r="AD73" s="49">
        <f t="shared" si="22"/>
        <v>0.41580000000000006</v>
      </c>
      <c r="AE73" s="49">
        <f t="shared" si="22"/>
        <v>0.41580000000000006</v>
      </c>
      <c r="AF73" s="49">
        <f t="shared" si="22"/>
        <v>0.41580000000000006</v>
      </c>
      <c r="AG73" s="49">
        <f t="shared" si="22"/>
        <v>0.41580000000000006</v>
      </c>
      <c r="AH73" s="49">
        <f t="shared" si="22"/>
        <v>0.41580000000000006</v>
      </c>
      <c r="AI73" s="49">
        <f t="shared" si="22"/>
        <v>0.41580000000000006</v>
      </c>
      <c r="AJ73" s="49">
        <f t="shared" si="22"/>
        <v>0.41580000000000006</v>
      </c>
      <c r="AK73" s="49">
        <f t="shared" si="22"/>
        <v>0.41580000000000006</v>
      </c>
      <c r="AL73" s="49">
        <f t="shared" si="22"/>
        <v>0.41580000000000006</v>
      </c>
      <c r="AM73" s="49">
        <f t="shared" si="22"/>
        <v>0.41580000000000006</v>
      </c>
      <c r="AN73" s="49">
        <f t="shared" si="22"/>
        <v>0.41580000000000006</v>
      </c>
      <c r="AO73" s="49">
        <f t="shared" si="22"/>
        <v>0.41580000000000006</v>
      </c>
      <c r="AP73" s="49">
        <f t="shared" si="22"/>
        <v>0.41580000000000006</v>
      </c>
      <c r="AQ73" s="49">
        <f t="shared" si="22"/>
        <v>0.41580000000000006</v>
      </c>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22"/>
      <c r="CA73" s="22"/>
      <c r="CB73" s="22"/>
      <c r="CC73" s="22"/>
      <c r="CD73" s="22"/>
      <c r="CE73" s="22"/>
    </row>
    <row r="74" spans="2:86">
      <c r="B74" s="319"/>
      <c r="C74" s="22" t="s">
        <v>164</v>
      </c>
      <c r="D74" s="49">
        <f>D29</f>
        <v>0.96099999999999997</v>
      </c>
      <c r="E74" s="49">
        <f t="shared" ref="E74:W74" si="23">E29</f>
        <v>1.016</v>
      </c>
      <c r="F74" s="49">
        <f t="shared" si="23"/>
        <v>1.0169999999999999</v>
      </c>
      <c r="G74" s="49">
        <f t="shared" si="23"/>
        <v>0.88400000000000001</v>
      </c>
      <c r="H74" s="49">
        <f t="shared" si="23"/>
        <v>0.88700000000000001</v>
      </c>
      <c r="I74" s="49">
        <f t="shared" si="23"/>
        <v>0.88700000000000001</v>
      </c>
      <c r="J74" s="49">
        <f t="shared" si="23"/>
        <v>0.99099999999999999</v>
      </c>
      <c r="K74" s="49">
        <f t="shared" si="23"/>
        <v>1.042</v>
      </c>
      <c r="L74" s="49">
        <f t="shared" si="23"/>
        <v>1.0920000000000001</v>
      </c>
      <c r="M74" s="49">
        <f t="shared" si="23"/>
        <v>1.143</v>
      </c>
      <c r="N74" s="49">
        <f t="shared" si="23"/>
        <v>1.194</v>
      </c>
      <c r="O74" s="49">
        <f t="shared" si="23"/>
        <v>1.244</v>
      </c>
      <c r="P74" s="49">
        <f t="shared" si="23"/>
        <v>1.2949999999999999</v>
      </c>
      <c r="Q74" s="49">
        <f t="shared" si="23"/>
        <v>1.3460000000000001</v>
      </c>
      <c r="R74" s="49">
        <f t="shared" si="23"/>
        <v>1.397</v>
      </c>
      <c r="S74" s="49">
        <f t="shared" si="23"/>
        <v>1.4470000000000001</v>
      </c>
      <c r="T74" s="49">
        <f t="shared" si="23"/>
        <v>1.498</v>
      </c>
      <c r="U74" s="49">
        <f t="shared" si="23"/>
        <v>1.5489999999999999</v>
      </c>
      <c r="V74" s="49">
        <f t="shared" si="23"/>
        <v>1.599</v>
      </c>
      <c r="W74" s="49">
        <f t="shared" si="23"/>
        <v>1.65</v>
      </c>
      <c r="X74" s="49">
        <f t="shared" ref="X74:AQ74" si="24">X29</f>
        <v>1.65</v>
      </c>
      <c r="Y74" s="49">
        <f t="shared" si="24"/>
        <v>1.65</v>
      </c>
      <c r="Z74" s="49">
        <f t="shared" si="24"/>
        <v>1.65</v>
      </c>
      <c r="AA74" s="49">
        <f t="shared" si="24"/>
        <v>1.65</v>
      </c>
      <c r="AB74" s="49">
        <f t="shared" si="24"/>
        <v>1.65</v>
      </c>
      <c r="AC74" s="49">
        <f t="shared" si="24"/>
        <v>1.65</v>
      </c>
      <c r="AD74" s="49">
        <f t="shared" si="24"/>
        <v>1.65</v>
      </c>
      <c r="AE74" s="49">
        <f t="shared" si="24"/>
        <v>1.65</v>
      </c>
      <c r="AF74" s="49">
        <f t="shared" si="24"/>
        <v>1.65</v>
      </c>
      <c r="AG74" s="49">
        <f t="shared" si="24"/>
        <v>1.65</v>
      </c>
      <c r="AH74" s="49">
        <f t="shared" si="24"/>
        <v>1.65</v>
      </c>
      <c r="AI74" s="49">
        <f t="shared" si="24"/>
        <v>1.65</v>
      </c>
      <c r="AJ74" s="49">
        <f t="shared" si="24"/>
        <v>1.65</v>
      </c>
      <c r="AK74" s="49">
        <f t="shared" si="24"/>
        <v>1.65</v>
      </c>
      <c r="AL74" s="49">
        <f t="shared" si="24"/>
        <v>1.65</v>
      </c>
      <c r="AM74" s="49">
        <f t="shared" si="24"/>
        <v>1.65</v>
      </c>
      <c r="AN74" s="49">
        <f t="shared" si="24"/>
        <v>1.65</v>
      </c>
      <c r="AO74" s="49">
        <f t="shared" si="24"/>
        <v>1.65</v>
      </c>
      <c r="AP74" s="49">
        <f t="shared" si="24"/>
        <v>1.65</v>
      </c>
      <c r="AQ74" s="49">
        <f t="shared" si="24"/>
        <v>1.65</v>
      </c>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50"/>
    </row>
    <row r="75" spans="2:86">
      <c r="B75" s="319"/>
      <c r="C75" s="270" t="s">
        <v>187</v>
      </c>
      <c r="D75" s="49">
        <f>D30</f>
        <v>-1.0790999999999999</v>
      </c>
      <c r="E75" s="49">
        <f t="shared" ref="E75:AQ75" si="25">E30</f>
        <v>-1.0857000000000001</v>
      </c>
      <c r="F75" s="49">
        <f t="shared" si="25"/>
        <v>-1.0872999999999999</v>
      </c>
      <c r="G75" s="49">
        <f t="shared" si="25"/>
        <v>-1.0888</v>
      </c>
      <c r="H75" s="49">
        <f t="shared" si="25"/>
        <v>-1.0904</v>
      </c>
      <c r="I75" s="49">
        <f t="shared" si="25"/>
        <v>-1.1191</v>
      </c>
      <c r="J75" s="49">
        <f t="shared" si="25"/>
        <v>-1.1446000000000001</v>
      </c>
      <c r="K75" s="49">
        <f t="shared" si="25"/>
        <v>-1.1706000000000001</v>
      </c>
      <c r="L75" s="49">
        <f t="shared" si="25"/>
        <v>-1.1973</v>
      </c>
      <c r="M75" s="49">
        <f t="shared" si="25"/>
        <v>-1.2244999999999999</v>
      </c>
      <c r="N75" s="49">
        <f t="shared" si="25"/>
        <v>-1.2524</v>
      </c>
      <c r="O75" s="49">
        <f t="shared" si="25"/>
        <v>-1.2809999999999999</v>
      </c>
      <c r="P75" s="49">
        <f t="shared" si="25"/>
        <v>-1.3102</v>
      </c>
      <c r="Q75" s="49">
        <f t="shared" si="25"/>
        <v>-1.3401000000000001</v>
      </c>
      <c r="R75" s="49">
        <f t="shared" si="25"/>
        <v>-1.3707</v>
      </c>
      <c r="S75" s="49">
        <f t="shared" si="25"/>
        <v>-1.4019999999999999</v>
      </c>
      <c r="T75" s="49">
        <f t="shared" si="25"/>
        <v>-1.4340999999999999</v>
      </c>
      <c r="U75" s="49">
        <f t="shared" si="25"/>
        <v>-1.4669000000000001</v>
      </c>
      <c r="V75" s="49">
        <f t="shared" si="25"/>
        <v>-1.5004999999999999</v>
      </c>
      <c r="W75" s="49">
        <f t="shared" si="25"/>
        <v>-1.5347999999999999</v>
      </c>
      <c r="X75" s="49">
        <f t="shared" si="25"/>
        <v>-1.5347999999999999</v>
      </c>
      <c r="Y75" s="49">
        <f t="shared" si="25"/>
        <v>-1.5347999999999999</v>
      </c>
      <c r="Z75" s="49">
        <f t="shared" si="25"/>
        <v>-1.5347999999999999</v>
      </c>
      <c r="AA75" s="49">
        <f t="shared" si="25"/>
        <v>-1.5347999999999999</v>
      </c>
      <c r="AB75" s="49">
        <f t="shared" si="25"/>
        <v>-1.5347999999999999</v>
      </c>
      <c r="AC75" s="49">
        <f t="shared" si="25"/>
        <v>-1.5347999999999999</v>
      </c>
      <c r="AD75" s="49">
        <f t="shared" si="25"/>
        <v>-1.5347999999999999</v>
      </c>
      <c r="AE75" s="49">
        <f t="shared" si="25"/>
        <v>-1.5347999999999999</v>
      </c>
      <c r="AF75" s="49">
        <f t="shared" si="25"/>
        <v>-1.5347999999999999</v>
      </c>
      <c r="AG75" s="49">
        <f t="shared" si="25"/>
        <v>-1.5347999999999999</v>
      </c>
      <c r="AH75" s="49">
        <f t="shared" si="25"/>
        <v>-1.5347999999999999</v>
      </c>
      <c r="AI75" s="49">
        <f t="shared" si="25"/>
        <v>-1.5347999999999999</v>
      </c>
      <c r="AJ75" s="49">
        <f t="shared" si="25"/>
        <v>-1.5347999999999999</v>
      </c>
      <c r="AK75" s="49">
        <f t="shared" si="25"/>
        <v>-1.5347999999999999</v>
      </c>
      <c r="AL75" s="49">
        <f t="shared" si="25"/>
        <v>-1.5347999999999999</v>
      </c>
      <c r="AM75" s="49">
        <f t="shared" si="25"/>
        <v>-1.5347999999999999</v>
      </c>
      <c r="AN75" s="49">
        <f t="shared" si="25"/>
        <v>-1.5347999999999999</v>
      </c>
      <c r="AO75" s="49">
        <f t="shared" si="25"/>
        <v>-1.5347999999999999</v>
      </c>
      <c r="AP75" s="49">
        <f t="shared" si="25"/>
        <v>-1.5347999999999999</v>
      </c>
      <c r="AQ75" s="49">
        <f t="shared" si="25"/>
        <v>-1.5347999999999999</v>
      </c>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50"/>
    </row>
    <row r="76" spans="2:86">
      <c r="B76" s="319"/>
      <c r="C76" s="22" t="s">
        <v>165</v>
      </c>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50"/>
    </row>
    <row r="77" spans="2:86">
      <c r="B77" s="319" t="s">
        <v>1</v>
      </c>
      <c r="C77" s="135" t="s">
        <v>149</v>
      </c>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50"/>
      <c r="CH77">
        <v>0</v>
      </c>
    </row>
    <row r="78" spans="2:86">
      <c r="B78" s="319"/>
      <c r="C78" t="s">
        <v>166</v>
      </c>
      <c r="D78" s="49">
        <v>1.2E-2</v>
      </c>
      <c r="E78" s="49">
        <v>2.1000000000000001E-2</v>
      </c>
      <c r="F78" s="49">
        <v>2.3E-2</v>
      </c>
      <c r="G78" s="49">
        <v>0.09</v>
      </c>
      <c r="H78" s="49">
        <v>0.27700000000000002</v>
      </c>
      <c r="I78" s="49">
        <v>0.28000000000000003</v>
      </c>
      <c r="J78" s="49">
        <v>0.28399999999999997</v>
      </c>
      <c r="K78" s="49">
        <v>0.28699999999999998</v>
      </c>
      <c r="L78" s="49">
        <v>0.28999999999999998</v>
      </c>
      <c r="M78" s="49">
        <v>0.29299999999999998</v>
      </c>
      <c r="N78" s="49">
        <v>0.64300000000000002</v>
      </c>
      <c r="O78" s="49">
        <v>0.621</v>
      </c>
      <c r="P78" s="49">
        <v>0.65</v>
      </c>
      <c r="Q78" s="49">
        <v>0.59199999999999997</v>
      </c>
      <c r="R78" s="49">
        <v>0.53400000000000003</v>
      </c>
      <c r="S78" s="49">
        <v>0.56299999999999994</v>
      </c>
      <c r="T78" s="49">
        <v>0.621</v>
      </c>
      <c r="U78" s="49">
        <v>0.65</v>
      </c>
      <c r="V78" s="49">
        <v>0.59199999999999997</v>
      </c>
      <c r="W78" s="49">
        <v>0.59199999999999997</v>
      </c>
      <c r="X78" s="49">
        <v>0.59199999999999997</v>
      </c>
      <c r="Y78" s="49">
        <v>0.59199999999999997</v>
      </c>
      <c r="Z78" s="49">
        <v>0.59199999999999997</v>
      </c>
      <c r="AA78" s="49">
        <v>0.59199999999999997</v>
      </c>
      <c r="AB78" s="49">
        <v>0.59199999999999997</v>
      </c>
      <c r="AC78" s="49">
        <v>0.59199999999999997</v>
      </c>
      <c r="AD78" s="49">
        <v>0.59199999999999997</v>
      </c>
      <c r="AE78" s="49">
        <v>0.59199999999999997</v>
      </c>
      <c r="AF78" s="49">
        <v>0.59199999999999997</v>
      </c>
      <c r="AG78" s="49">
        <v>0.59199999999999997</v>
      </c>
      <c r="AH78" s="49">
        <v>0.59199999999999997</v>
      </c>
      <c r="AI78" s="49">
        <v>0.59199999999999997</v>
      </c>
      <c r="AJ78" s="49">
        <v>0.59199999999999997</v>
      </c>
      <c r="AK78" s="49">
        <v>0.59199999999999997</v>
      </c>
      <c r="AL78" s="49">
        <v>0.59199999999999997</v>
      </c>
      <c r="AM78" s="49">
        <v>0.59199999999999997</v>
      </c>
      <c r="AN78" s="49">
        <v>0.59199999999999997</v>
      </c>
      <c r="AO78" s="49">
        <v>0.59199999999999997</v>
      </c>
      <c r="AP78" s="49">
        <v>0.59199999999999997</v>
      </c>
      <c r="AQ78" s="49">
        <v>0.59199999999999997</v>
      </c>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50"/>
    </row>
    <row r="79" spans="2:86">
      <c r="B79" s="319"/>
      <c r="C79" s="271" t="s">
        <v>188</v>
      </c>
      <c r="D79" s="49">
        <f>D34</f>
        <v>-7.4000000000000003E-3</v>
      </c>
      <c r="E79" s="49">
        <f t="shared" ref="E79:AQ79" si="26">E34</f>
        <v>-7.4000000000000003E-3</v>
      </c>
      <c r="F79" s="49">
        <f t="shared" si="26"/>
        <v>-7.4000000000000003E-3</v>
      </c>
      <c r="G79" s="49">
        <f t="shared" si="26"/>
        <v>-2.7199999999999998E-2</v>
      </c>
      <c r="H79" s="49">
        <f t="shared" si="26"/>
        <v>-8.2500000000000004E-2</v>
      </c>
      <c r="I79" s="49">
        <f t="shared" si="26"/>
        <v>-8.2500000000000004E-2</v>
      </c>
      <c r="J79" s="49">
        <f t="shared" si="26"/>
        <v>-8.2500000000000004E-2</v>
      </c>
      <c r="K79" s="49">
        <f t="shared" si="26"/>
        <v>-8.2500000000000004E-2</v>
      </c>
      <c r="L79" s="49">
        <f t="shared" si="26"/>
        <v>-8.2500000000000004E-2</v>
      </c>
      <c r="M79" s="49">
        <f t="shared" si="26"/>
        <v>-8.2500000000000004E-2</v>
      </c>
      <c r="N79" s="49">
        <f t="shared" si="26"/>
        <v>-8.2500000000000004E-2</v>
      </c>
      <c r="O79" s="49">
        <f t="shared" si="26"/>
        <v>-8.2500000000000004E-2</v>
      </c>
      <c r="P79" s="49">
        <f t="shared" si="26"/>
        <v>-8.2500000000000004E-2</v>
      </c>
      <c r="Q79" s="49">
        <f t="shared" si="26"/>
        <v>-8.2500000000000004E-2</v>
      </c>
      <c r="R79" s="49">
        <f t="shared" si="26"/>
        <v>-8.2500000000000004E-2</v>
      </c>
      <c r="S79" s="49">
        <f t="shared" si="26"/>
        <v>-8.2500000000000004E-2</v>
      </c>
      <c r="T79" s="49">
        <f t="shared" si="26"/>
        <v>-8.2500000000000004E-2</v>
      </c>
      <c r="U79" s="49">
        <f t="shared" si="26"/>
        <v>-8.2500000000000004E-2</v>
      </c>
      <c r="V79" s="49">
        <f t="shared" si="26"/>
        <v>-8.2500000000000004E-2</v>
      </c>
      <c r="W79" s="49">
        <f t="shared" si="26"/>
        <v>-8.2500000000000004E-2</v>
      </c>
      <c r="X79" s="49">
        <f t="shared" si="26"/>
        <v>-8.3000000000000004E-2</v>
      </c>
      <c r="Y79" s="49">
        <f t="shared" si="26"/>
        <v>-8.3000000000000004E-2</v>
      </c>
      <c r="Z79" s="49">
        <f t="shared" si="26"/>
        <v>-8.3000000000000004E-2</v>
      </c>
      <c r="AA79" s="49">
        <f t="shared" si="26"/>
        <v>-8.3000000000000004E-2</v>
      </c>
      <c r="AB79" s="49">
        <f t="shared" si="26"/>
        <v>-8.3000000000000004E-2</v>
      </c>
      <c r="AC79" s="49">
        <f t="shared" si="26"/>
        <v>-8.3000000000000004E-2</v>
      </c>
      <c r="AD79" s="49">
        <f t="shared" si="26"/>
        <v>-8.3000000000000004E-2</v>
      </c>
      <c r="AE79" s="49">
        <f t="shared" si="26"/>
        <v>-8.3000000000000004E-2</v>
      </c>
      <c r="AF79" s="49">
        <f t="shared" si="26"/>
        <v>-8.3000000000000004E-2</v>
      </c>
      <c r="AG79" s="49">
        <f t="shared" si="26"/>
        <v>-8.3000000000000004E-2</v>
      </c>
      <c r="AH79" s="49">
        <f t="shared" si="26"/>
        <v>-8.3000000000000004E-2</v>
      </c>
      <c r="AI79" s="49">
        <f t="shared" si="26"/>
        <v>-8.3000000000000004E-2</v>
      </c>
      <c r="AJ79" s="49">
        <f t="shared" si="26"/>
        <v>-8.3000000000000004E-2</v>
      </c>
      <c r="AK79" s="49">
        <f t="shared" si="26"/>
        <v>-8.3000000000000004E-2</v>
      </c>
      <c r="AL79" s="49">
        <f t="shared" si="26"/>
        <v>-8.3000000000000004E-2</v>
      </c>
      <c r="AM79" s="49">
        <f t="shared" si="26"/>
        <v>-8.3000000000000004E-2</v>
      </c>
      <c r="AN79" s="49">
        <f t="shared" si="26"/>
        <v>-8.3000000000000004E-2</v>
      </c>
      <c r="AO79" s="49">
        <f t="shared" si="26"/>
        <v>-8.3000000000000004E-2</v>
      </c>
      <c r="AP79" s="49">
        <f t="shared" si="26"/>
        <v>-8.3000000000000004E-2</v>
      </c>
      <c r="AQ79" s="49">
        <f t="shared" si="26"/>
        <v>-8.3000000000000004E-2</v>
      </c>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50"/>
    </row>
    <row r="80" spans="2:86">
      <c r="B80" s="319"/>
      <c r="C80" s="135" t="s">
        <v>153</v>
      </c>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50"/>
    </row>
    <row r="81" spans="2:83">
      <c r="B81" s="319"/>
      <c r="C81" t="s">
        <v>167</v>
      </c>
      <c r="D81" s="49">
        <v>0</v>
      </c>
      <c r="E81" s="49">
        <v>3.9E-2</v>
      </c>
      <c r="F81" s="49">
        <v>0.104</v>
      </c>
      <c r="G81" s="49">
        <v>0.97199999999999998</v>
      </c>
      <c r="H81" s="49">
        <v>0.98499999999999999</v>
      </c>
      <c r="I81" s="49">
        <v>0.998</v>
      </c>
      <c r="J81" s="49">
        <v>1.012</v>
      </c>
      <c r="K81" s="49">
        <v>1.0249999999999999</v>
      </c>
      <c r="L81" s="49">
        <v>1.0389999999999999</v>
      </c>
      <c r="M81" s="49">
        <v>1.0529999999999999</v>
      </c>
      <c r="N81" s="49">
        <v>1.0669999999999999</v>
      </c>
      <c r="O81" s="49">
        <v>1.081</v>
      </c>
      <c r="P81" s="49">
        <v>1.095</v>
      </c>
      <c r="Q81" s="49">
        <v>1.1100000000000001</v>
      </c>
      <c r="R81" s="49">
        <v>1.125</v>
      </c>
      <c r="S81" s="49">
        <v>1.1399999999999999</v>
      </c>
      <c r="T81" s="49">
        <v>1.155</v>
      </c>
      <c r="U81" s="49">
        <v>1.171</v>
      </c>
      <c r="V81" s="49">
        <v>1.1859999999999999</v>
      </c>
      <c r="W81" s="49">
        <v>1.202</v>
      </c>
      <c r="X81" s="49">
        <v>1.202</v>
      </c>
      <c r="Y81" s="49">
        <v>1.202</v>
      </c>
      <c r="Z81" s="49">
        <v>1.202</v>
      </c>
      <c r="AA81" s="49">
        <v>1.202</v>
      </c>
      <c r="AB81" s="49">
        <v>1.202</v>
      </c>
      <c r="AC81" s="49">
        <v>1.202</v>
      </c>
      <c r="AD81" s="49">
        <v>1.202</v>
      </c>
      <c r="AE81" s="49">
        <v>1.202</v>
      </c>
      <c r="AF81" s="49">
        <v>1.202</v>
      </c>
      <c r="AG81" s="49">
        <v>1.202</v>
      </c>
      <c r="AH81" s="49">
        <v>1.202</v>
      </c>
      <c r="AI81" s="49">
        <v>1.202</v>
      </c>
      <c r="AJ81" s="49">
        <v>1.202</v>
      </c>
      <c r="AK81" s="49">
        <v>1.202</v>
      </c>
      <c r="AL81" s="49">
        <v>1.202</v>
      </c>
      <c r="AM81" s="49">
        <v>1.202</v>
      </c>
      <c r="AN81" s="49">
        <v>1.202</v>
      </c>
      <c r="AO81" s="49">
        <v>1.202</v>
      </c>
      <c r="AP81" s="49">
        <v>1.202</v>
      </c>
      <c r="AQ81" s="49">
        <v>1.202</v>
      </c>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50"/>
    </row>
    <row r="82" spans="2:83">
      <c r="B82" s="319"/>
      <c r="C82" s="271" t="s">
        <v>189</v>
      </c>
      <c r="D82" s="49">
        <f>D37</f>
        <v>-0.219</v>
      </c>
      <c r="E82" s="49">
        <f t="shared" ref="E82:AQ82" si="27">E37</f>
        <v>-0.219</v>
      </c>
      <c r="F82" s="49">
        <f t="shared" si="27"/>
        <v>-0.219</v>
      </c>
      <c r="G82" s="49">
        <f t="shared" si="27"/>
        <v>-0.219</v>
      </c>
      <c r="H82" s="49">
        <f t="shared" si="27"/>
        <v>-0.219</v>
      </c>
      <c r="I82" s="49">
        <f t="shared" si="27"/>
        <v>-0.219</v>
      </c>
      <c r="J82" s="49">
        <f t="shared" si="27"/>
        <v>-0.219</v>
      </c>
      <c r="K82" s="49">
        <f t="shared" si="27"/>
        <v>-0.219</v>
      </c>
      <c r="L82" s="49">
        <f t="shared" si="27"/>
        <v>-0.219</v>
      </c>
      <c r="M82" s="49">
        <f t="shared" si="27"/>
        <v>-0.219</v>
      </c>
      <c r="N82" s="49">
        <f t="shared" si="27"/>
        <v>-0.219</v>
      </c>
      <c r="O82" s="49">
        <f t="shared" si="27"/>
        <v>-0.219</v>
      </c>
      <c r="P82" s="49">
        <f t="shared" si="27"/>
        <v>-0.219</v>
      </c>
      <c r="Q82" s="49">
        <f t="shared" si="27"/>
        <v>-0.219</v>
      </c>
      <c r="R82" s="49">
        <f t="shared" si="27"/>
        <v>-0.219</v>
      </c>
      <c r="S82" s="49">
        <f t="shared" si="27"/>
        <v>-0.219</v>
      </c>
      <c r="T82" s="49">
        <f t="shared" si="27"/>
        <v>-0.219</v>
      </c>
      <c r="U82" s="49">
        <f t="shared" si="27"/>
        <v>-0.219</v>
      </c>
      <c r="V82" s="49">
        <f t="shared" si="27"/>
        <v>-0.219</v>
      </c>
      <c r="W82" s="49">
        <f t="shared" si="27"/>
        <v>-0.219</v>
      </c>
      <c r="X82" s="49">
        <f t="shared" si="27"/>
        <v>-0.219</v>
      </c>
      <c r="Y82" s="49">
        <f t="shared" si="27"/>
        <v>-0.219</v>
      </c>
      <c r="Z82" s="49">
        <f t="shared" si="27"/>
        <v>-0.219</v>
      </c>
      <c r="AA82" s="49">
        <f t="shared" si="27"/>
        <v>-0.219</v>
      </c>
      <c r="AB82" s="49">
        <f t="shared" si="27"/>
        <v>-0.219</v>
      </c>
      <c r="AC82" s="49">
        <f t="shared" si="27"/>
        <v>-0.219</v>
      </c>
      <c r="AD82" s="49">
        <f t="shared" si="27"/>
        <v>-0.219</v>
      </c>
      <c r="AE82" s="49">
        <f t="shared" si="27"/>
        <v>-0.219</v>
      </c>
      <c r="AF82" s="49">
        <f t="shared" si="27"/>
        <v>-0.219</v>
      </c>
      <c r="AG82" s="49">
        <f t="shared" si="27"/>
        <v>-0.219</v>
      </c>
      <c r="AH82" s="49">
        <f t="shared" si="27"/>
        <v>-0.219</v>
      </c>
      <c r="AI82" s="49">
        <f t="shared" si="27"/>
        <v>-0.219</v>
      </c>
      <c r="AJ82" s="49">
        <f t="shared" si="27"/>
        <v>-0.219</v>
      </c>
      <c r="AK82" s="49">
        <f t="shared" si="27"/>
        <v>-0.219</v>
      </c>
      <c r="AL82" s="49">
        <f t="shared" si="27"/>
        <v>-0.219</v>
      </c>
      <c r="AM82" s="49">
        <f t="shared" si="27"/>
        <v>-0.219</v>
      </c>
      <c r="AN82" s="49">
        <f t="shared" si="27"/>
        <v>-0.219</v>
      </c>
      <c r="AO82" s="49">
        <f t="shared" si="27"/>
        <v>-0.219</v>
      </c>
      <c r="AP82" s="49">
        <f t="shared" si="27"/>
        <v>-0.219</v>
      </c>
      <c r="AQ82" s="49">
        <f t="shared" si="27"/>
        <v>-0.219</v>
      </c>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50"/>
    </row>
    <row r="83" spans="2:83">
      <c r="B83" s="319"/>
      <c r="C83" s="135" t="s">
        <v>158</v>
      </c>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50"/>
    </row>
    <row r="84" spans="2:83">
      <c r="B84" s="319"/>
      <c r="C84" t="s">
        <v>168</v>
      </c>
      <c r="D84" s="49">
        <v>3.9609999999999999</v>
      </c>
      <c r="E84" s="49">
        <v>4.2530000000000001</v>
      </c>
      <c r="F84" s="49">
        <v>4.5460000000000003</v>
      </c>
      <c r="G84" s="49">
        <v>4.8390000000000004</v>
      </c>
      <c r="H84" s="49">
        <v>5.1310000000000002</v>
      </c>
      <c r="I84" s="49">
        <v>5.4240000000000004</v>
      </c>
      <c r="J84" s="49">
        <v>5.7160000000000002</v>
      </c>
      <c r="K84" s="49">
        <v>6.0090000000000003</v>
      </c>
      <c r="L84" s="49">
        <v>6.3010000000000002</v>
      </c>
      <c r="M84" s="49">
        <v>6.5940000000000003</v>
      </c>
      <c r="N84" s="49">
        <v>6.8869999999999996</v>
      </c>
      <c r="O84" s="49">
        <v>7.1790000000000003</v>
      </c>
      <c r="P84" s="49">
        <v>7.4720000000000004</v>
      </c>
      <c r="Q84" s="49">
        <v>7.7640000000000002</v>
      </c>
      <c r="R84" s="49">
        <v>8.0570000000000004</v>
      </c>
      <c r="S84" s="49">
        <v>8.3490000000000002</v>
      </c>
      <c r="T84" s="49">
        <v>8.6419999999999995</v>
      </c>
      <c r="U84" s="49">
        <v>8.9350000000000005</v>
      </c>
      <c r="V84" s="49">
        <v>9.2270000000000003</v>
      </c>
      <c r="W84" s="86">
        <v>9.52</v>
      </c>
      <c r="X84" s="86">
        <v>9.52</v>
      </c>
      <c r="Y84" s="86">
        <v>9.52</v>
      </c>
      <c r="Z84" s="86">
        <v>9.52</v>
      </c>
      <c r="AA84" s="86">
        <v>9.52</v>
      </c>
      <c r="AB84" s="86">
        <v>9.52</v>
      </c>
      <c r="AC84" s="86">
        <v>9.52</v>
      </c>
      <c r="AD84" s="86">
        <v>9.52</v>
      </c>
      <c r="AE84" s="86">
        <v>9.52</v>
      </c>
      <c r="AF84" s="86">
        <v>9.52</v>
      </c>
      <c r="AG84" s="86">
        <v>9.52</v>
      </c>
      <c r="AH84" s="86">
        <v>9.52</v>
      </c>
      <c r="AI84" s="86">
        <v>9.52</v>
      </c>
      <c r="AJ84" s="86">
        <v>9.52</v>
      </c>
      <c r="AK84" s="86">
        <v>9.52</v>
      </c>
      <c r="AL84" s="86">
        <v>9.52</v>
      </c>
      <c r="AM84" s="86">
        <v>9.52</v>
      </c>
      <c r="AN84" s="86">
        <v>9.52</v>
      </c>
      <c r="AO84" s="86">
        <v>9.52</v>
      </c>
      <c r="AP84" s="86">
        <v>9.52</v>
      </c>
      <c r="AQ84" s="86">
        <v>9.52</v>
      </c>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50"/>
    </row>
    <row r="85" spans="2:83">
      <c r="B85" s="319"/>
      <c r="C85" t="s">
        <v>169</v>
      </c>
      <c r="D85" s="49">
        <v>0</v>
      </c>
      <c r="E85" s="49">
        <v>0</v>
      </c>
      <c r="F85" s="49">
        <v>0</v>
      </c>
      <c r="G85" s="49">
        <v>0.45300000000000001</v>
      </c>
      <c r="H85" s="49">
        <v>0.45200000000000001</v>
      </c>
      <c r="I85" s="49">
        <v>0.90800000000000003</v>
      </c>
      <c r="J85" s="49">
        <v>1.3680000000000001</v>
      </c>
      <c r="K85" s="49">
        <v>1.833</v>
      </c>
      <c r="L85" s="49">
        <v>2.302</v>
      </c>
      <c r="M85" s="49">
        <v>2.7749999999999999</v>
      </c>
      <c r="N85" s="49">
        <v>3.2530000000000001</v>
      </c>
      <c r="O85" s="49">
        <v>3.7360000000000002</v>
      </c>
      <c r="P85" s="49">
        <v>4.2229999999999999</v>
      </c>
      <c r="Q85" s="49">
        <v>4.7149999999999999</v>
      </c>
      <c r="R85" s="49">
        <v>5.2119999999999997</v>
      </c>
      <c r="S85" s="49">
        <v>5.7130000000000001</v>
      </c>
      <c r="T85" s="49">
        <v>6.22</v>
      </c>
      <c r="U85" s="49">
        <v>6.7320000000000002</v>
      </c>
      <c r="V85" s="49">
        <v>7.2489999999999997</v>
      </c>
      <c r="W85" s="86">
        <v>7.7709999999999999</v>
      </c>
      <c r="X85" s="86">
        <v>7.7709999999999999</v>
      </c>
      <c r="Y85" s="86">
        <v>7.7709999999999999</v>
      </c>
      <c r="Z85" s="86">
        <v>7.7709999999999999</v>
      </c>
      <c r="AA85" s="86">
        <v>7.7709999999999999</v>
      </c>
      <c r="AB85" s="86">
        <v>7.7709999999999999</v>
      </c>
      <c r="AC85" s="86">
        <v>7.7709999999999999</v>
      </c>
      <c r="AD85" s="86">
        <v>7.7709999999999999</v>
      </c>
      <c r="AE85" s="86">
        <v>7.7709999999999999</v>
      </c>
      <c r="AF85" s="86">
        <v>7.7709999999999999</v>
      </c>
      <c r="AG85" s="86">
        <v>7.7709999999999999</v>
      </c>
      <c r="AH85" s="86">
        <v>7.7709999999999999</v>
      </c>
      <c r="AI85" s="86">
        <v>7.7709999999999999</v>
      </c>
      <c r="AJ85" s="86">
        <v>7.7709999999999999</v>
      </c>
      <c r="AK85" s="86">
        <v>7.7709999999999999</v>
      </c>
      <c r="AL85" s="86">
        <v>7.7709999999999999</v>
      </c>
      <c r="AM85" s="86">
        <v>7.7709999999999999</v>
      </c>
      <c r="AN85" s="86">
        <v>7.7709999999999999</v>
      </c>
      <c r="AO85" s="86">
        <v>7.7709999999999999</v>
      </c>
      <c r="AP85" s="86">
        <v>7.7709999999999999</v>
      </c>
      <c r="AQ85" s="86">
        <v>7.7709999999999999</v>
      </c>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50"/>
    </row>
    <row r="86" spans="2:83">
      <c r="B86" s="319"/>
      <c r="C86" t="s">
        <v>170</v>
      </c>
      <c r="D86" s="49">
        <v>0</v>
      </c>
      <c r="E86" s="49">
        <v>0</v>
      </c>
      <c r="F86" s="49">
        <v>0</v>
      </c>
      <c r="G86" s="49">
        <v>2.4500000000000002</v>
      </c>
      <c r="H86" s="49">
        <v>2.4500000000000002</v>
      </c>
      <c r="I86" s="49">
        <v>2.4500000000000002</v>
      </c>
      <c r="J86" s="49">
        <v>2.4500000000000002</v>
      </c>
      <c r="K86" s="49">
        <v>2.4500000000000002</v>
      </c>
      <c r="L86" s="49">
        <v>2.4500000000000002</v>
      </c>
      <c r="M86" s="49">
        <v>2.4500000000000002</v>
      </c>
      <c r="N86" s="49">
        <v>2.4500000000000002</v>
      </c>
      <c r="O86" s="49">
        <v>2.4500000000000002</v>
      </c>
      <c r="P86" s="49">
        <v>2.4500000000000002</v>
      </c>
      <c r="Q86" s="49">
        <v>2.4500000000000002</v>
      </c>
      <c r="R86" s="49">
        <v>2.4500000000000002</v>
      </c>
      <c r="S86" s="49">
        <v>2.4500000000000002</v>
      </c>
      <c r="T86" s="49">
        <v>2.4500000000000002</v>
      </c>
      <c r="U86" s="49">
        <v>2.4500000000000002</v>
      </c>
      <c r="V86" s="49">
        <v>2.4500000000000002</v>
      </c>
      <c r="W86" s="86">
        <v>2.4500000000000002</v>
      </c>
      <c r="X86" s="86">
        <v>2.4500000000000002</v>
      </c>
      <c r="Y86" s="86">
        <v>2.4500000000000002</v>
      </c>
      <c r="Z86" s="86">
        <v>2.4500000000000002</v>
      </c>
      <c r="AA86" s="86">
        <v>2.4500000000000002</v>
      </c>
      <c r="AB86" s="86">
        <v>2.4500000000000002</v>
      </c>
      <c r="AC86" s="86">
        <v>2.4500000000000002</v>
      </c>
      <c r="AD86" s="86">
        <v>2.4500000000000002</v>
      </c>
      <c r="AE86" s="86">
        <v>2.4500000000000002</v>
      </c>
      <c r="AF86" s="86">
        <v>2.4500000000000002</v>
      </c>
      <c r="AG86" s="86">
        <v>2.4500000000000002</v>
      </c>
      <c r="AH86" s="86">
        <v>2.4500000000000002</v>
      </c>
      <c r="AI86" s="86">
        <v>2.4500000000000002</v>
      </c>
      <c r="AJ86" s="86">
        <v>2.4500000000000002</v>
      </c>
      <c r="AK86" s="86">
        <v>2.4500000000000002</v>
      </c>
      <c r="AL86" s="86">
        <v>2.4500000000000002</v>
      </c>
      <c r="AM86" s="86">
        <v>2.4500000000000002</v>
      </c>
      <c r="AN86" s="86">
        <v>2.4500000000000002</v>
      </c>
      <c r="AO86" s="86">
        <v>2.4500000000000002</v>
      </c>
      <c r="AP86" s="86">
        <v>2.4500000000000002</v>
      </c>
      <c r="AQ86" s="86">
        <v>2.4500000000000002</v>
      </c>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50"/>
    </row>
    <row r="87" spans="2:83">
      <c r="B87" s="319"/>
      <c r="C87" s="271" t="s">
        <v>190</v>
      </c>
      <c r="D87" s="49">
        <f>D42</f>
        <v>-3.7513000000000001</v>
      </c>
      <c r="E87" s="49">
        <f t="shared" ref="E87:AQ87" si="28">E42</f>
        <v>-3.8363999999999998</v>
      </c>
      <c r="F87" s="49">
        <f t="shared" si="28"/>
        <v>-3.9234</v>
      </c>
      <c r="G87" s="49">
        <f t="shared" si="28"/>
        <v>-4.0124000000000004</v>
      </c>
      <c r="H87" s="49">
        <f t="shared" si="28"/>
        <v>-4.1035000000000004</v>
      </c>
      <c r="I87" s="49">
        <f t="shared" si="28"/>
        <v>-4.1966999999999999</v>
      </c>
      <c r="J87" s="49">
        <f t="shared" si="28"/>
        <v>-4.2922000000000002</v>
      </c>
      <c r="K87" s="49">
        <f t="shared" si="28"/>
        <v>-4.3898000000000001</v>
      </c>
      <c r="L87" s="49">
        <f t="shared" si="28"/>
        <v>-4.4897</v>
      </c>
      <c r="M87" s="49">
        <f t="shared" si="28"/>
        <v>-4.5919999999999996</v>
      </c>
      <c r="N87" s="49">
        <f t="shared" si="28"/>
        <v>-4.6966000000000001</v>
      </c>
      <c r="O87" s="49">
        <f t="shared" si="28"/>
        <v>-4.8037000000000001</v>
      </c>
      <c r="P87" s="49">
        <f t="shared" si="28"/>
        <v>-4.9132999999999996</v>
      </c>
      <c r="Q87" s="49">
        <f t="shared" si="28"/>
        <v>-5.0255000000000001</v>
      </c>
      <c r="R87" s="49">
        <f t="shared" si="28"/>
        <v>-5.1402000000000001</v>
      </c>
      <c r="S87" s="49">
        <f t="shared" si="28"/>
        <v>-5.2576999999999998</v>
      </c>
      <c r="T87" s="49">
        <f t="shared" si="28"/>
        <v>-5.3779000000000003</v>
      </c>
      <c r="U87" s="49">
        <f t="shared" si="28"/>
        <v>-5.5008999999999997</v>
      </c>
      <c r="V87" s="49">
        <f t="shared" si="28"/>
        <v>-5.6268000000000002</v>
      </c>
      <c r="W87" s="49">
        <f t="shared" si="28"/>
        <v>-5.7556000000000003</v>
      </c>
      <c r="X87" s="49">
        <f t="shared" si="28"/>
        <v>-5.7560000000000002</v>
      </c>
      <c r="Y87" s="49">
        <f t="shared" si="28"/>
        <v>-5.7560000000000002</v>
      </c>
      <c r="Z87" s="49">
        <f t="shared" si="28"/>
        <v>-5.7560000000000002</v>
      </c>
      <c r="AA87" s="49">
        <f t="shared" si="28"/>
        <v>-5.7560000000000002</v>
      </c>
      <c r="AB87" s="49">
        <f t="shared" si="28"/>
        <v>-5.7560000000000002</v>
      </c>
      <c r="AC87" s="49">
        <f t="shared" si="28"/>
        <v>-5.7560000000000002</v>
      </c>
      <c r="AD87" s="49">
        <f t="shared" si="28"/>
        <v>-5.7560000000000002</v>
      </c>
      <c r="AE87" s="49">
        <f t="shared" si="28"/>
        <v>-5.7560000000000002</v>
      </c>
      <c r="AF87" s="49">
        <f t="shared" si="28"/>
        <v>-5.7560000000000002</v>
      </c>
      <c r="AG87" s="49">
        <f t="shared" si="28"/>
        <v>-5.7560000000000002</v>
      </c>
      <c r="AH87" s="49">
        <f t="shared" si="28"/>
        <v>-5.7560000000000002</v>
      </c>
      <c r="AI87" s="49">
        <f t="shared" si="28"/>
        <v>-5.7560000000000002</v>
      </c>
      <c r="AJ87" s="49">
        <f t="shared" si="28"/>
        <v>-5.7560000000000002</v>
      </c>
      <c r="AK87" s="49">
        <f t="shared" si="28"/>
        <v>-5.7560000000000002</v>
      </c>
      <c r="AL87" s="49">
        <f t="shared" si="28"/>
        <v>-5.7560000000000002</v>
      </c>
      <c r="AM87" s="49">
        <f t="shared" si="28"/>
        <v>-5.7560000000000002</v>
      </c>
      <c r="AN87" s="49">
        <f t="shared" si="28"/>
        <v>-5.7560000000000002</v>
      </c>
      <c r="AO87" s="49">
        <f t="shared" si="28"/>
        <v>-5.7560000000000002</v>
      </c>
      <c r="AP87" s="49">
        <f t="shared" si="28"/>
        <v>-5.7560000000000002</v>
      </c>
      <c r="AQ87" s="49">
        <f t="shared" si="28"/>
        <v>-5.7560000000000002</v>
      </c>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50"/>
    </row>
    <row r="88" spans="2:83">
      <c r="B88" s="21"/>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46"/>
    </row>
    <row r="89" spans="2:83">
      <c r="B89" s="144" t="s">
        <v>77</v>
      </c>
      <c r="C89" s="145"/>
      <c r="D89" s="145"/>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23"/>
    </row>
    <row r="90" spans="2:83">
      <c r="B90" s="21" t="s">
        <v>195</v>
      </c>
      <c r="C90" s="22"/>
      <c r="D90" s="22">
        <f>SUM(D57:D76)/(1+Parameters_Results!$D$12)^('Baseline scenario'!D$56-'Baseline scenario'!$D$56)</f>
        <v>0.68900000000000006</v>
      </c>
      <c r="E90" s="22">
        <f>SUM(E57:E76)/(1+Parameters_Results!$D$12)^('Baseline scenario'!E$56-'Baseline scenario'!$D$56)</f>
        <v>6.9618867924528294</v>
      </c>
      <c r="F90" s="22">
        <f>SUM(F57:F76)/(1+Parameters_Results!$D$12)^('Baseline scenario'!F$56-'Baseline scenario'!$D$56)</f>
        <v>22.882698469206122</v>
      </c>
      <c r="G90" s="22">
        <f>SUM(G57:G76)/(1+Parameters_Results!$D$12)^('Baseline scenario'!G$56-'Baseline scenario'!$D$56)</f>
        <v>27.430529900521901</v>
      </c>
      <c r="H90" s="22">
        <f>SUM(H57:H76)/(1+Parameters_Results!$D$12)^('Baseline scenario'!H$56-'Baseline scenario'!$D$56)</f>
        <v>14.383470412006567</v>
      </c>
      <c r="I90" s="22">
        <f>SUM(I57:I76)/(1+Parameters_Results!$D$12)^('Baseline scenario'!I$56-'Baseline scenario'!$D$56)</f>
        <v>2.9434499429193992</v>
      </c>
      <c r="J90" s="22">
        <f>SUM(J57:J76)/(1+Parameters_Results!$D$12)^('Baseline scenario'!J$56-'Baseline scenario'!$D$56)</f>
        <v>0.96410403510530118</v>
      </c>
      <c r="K90" s="22">
        <f>SUM(K57:K76)/(1+Parameters_Results!$D$12)^('Baseline scenario'!K$56-'Baseline scenario'!$D$56)</f>
        <v>0.9261585364304652</v>
      </c>
      <c r="L90" s="22">
        <f>SUM(L57:L76)/(1+Parameters_Results!$D$12)^('Baseline scenario'!L$56-'Baseline scenario'!$D$56)</f>
        <v>0.88835317658289215</v>
      </c>
      <c r="M90" s="22">
        <f>SUM(M57:M76)/(1+Parameters_Results!$D$12)^('Baseline scenario'!M$56-'Baseline scenario'!$D$56)</f>
        <v>0.85215621794417706</v>
      </c>
      <c r="N90" s="22">
        <f>SUM(N57:N76)/(1+Parameters_Results!$D$12)^('Baseline scenario'!N$56-'Baseline scenario'!$D$56)</f>
        <v>0.81681987967143432</v>
      </c>
      <c r="O90" s="22">
        <f>SUM(O57:O76)/(1+Parameters_Results!$D$12)^('Baseline scenario'!O$56-'Baseline scenario'!$D$56)</f>
        <v>0.78185804518624336</v>
      </c>
      <c r="P90" s="22">
        <f>SUM(P57:P76)/(1+Parameters_Results!$D$12)^('Baseline scenario'!P$56-'Baseline scenario'!$D$56)</f>
        <v>0.74843586154696262</v>
      </c>
      <c r="Q90" s="22">
        <f>SUM(Q57:Q76)/(1+Parameters_Results!$D$12)^('Baseline scenario'!Q$56-'Baseline scenario'!$D$56)</f>
        <v>0.71596407086645031</v>
      </c>
      <c r="R90" s="22">
        <f>SUM(R57:R76)/(1+Parameters_Results!$D$12)^('Baseline scenario'!R$56-'Baseline scenario'!$D$56)</f>
        <v>0.68446074237754362</v>
      </c>
      <c r="S90" s="22">
        <f>SUM(S57:S76)/(1+Parameters_Results!$D$12)^('Baseline scenario'!S$56-'Baseline scenario'!$D$56)</f>
        <v>0.65352053812400335</v>
      </c>
      <c r="T90" s="22">
        <f>SUM(T57:T76)/(1+Parameters_Results!$D$12)^('Baseline scenario'!T$56-'Baseline scenario'!$D$56)</f>
        <v>0.62396872431311801</v>
      </c>
      <c r="U90" s="22">
        <f>SUM(U57:U76)/(1+Parameters_Results!$D$12)^('Baseline scenario'!U$56-'Baseline scenario'!$D$56)</f>
        <v>0.59540857233650035</v>
      </c>
      <c r="V90" s="22">
        <f>SUM(V57:V76)/(1+Parameters_Results!$D$12)^('Baseline scenario'!V$56-'Baseline scenario'!$D$56)</f>
        <v>0.56745183849197212</v>
      </c>
      <c r="W90" s="22">
        <f>SUM(W57:W76)/(1+Parameters_Results!$D$12)^('Baseline scenario'!W$56-'Baseline scenario'!$D$56)</f>
        <v>0.54085149038097158</v>
      </c>
      <c r="X90" s="22">
        <f>SUM(X74:X76)/(1+Parameters_Results!$D$12)^('Baseline scenario'!X$56-'Baseline scenario'!$D$56)</f>
        <v>3.5919904537276899E-2</v>
      </c>
      <c r="Y90" s="22">
        <f>SUM(Y74:Y76)/(1+Parameters_Results!$D$12)^('Baseline scenario'!Y$56-'Baseline scenario'!$D$56)</f>
        <v>3.3886702393657445E-2</v>
      </c>
      <c r="Z90" s="22">
        <f>SUM(Z74:Z76)/(1+Parameters_Results!$D$12)^('Baseline scenario'!Z$56-'Baseline scenario'!$D$56)</f>
        <v>3.1968587163827777E-2</v>
      </c>
      <c r="AA90" s="22">
        <f>SUM(AA74:AA76)/(1+Parameters_Results!$D$12)^('Baseline scenario'!AA$56-'Baseline scenario'!$D$56)</f>
        <v>3.0159044494177143E-2</v>
      </c>
      <c r="AB90" s="22">
        <f>SUM(AB74:AB76)/(1+Parameters_Results!$D$12)^('Baseline scenario'!AB$56-'Baseline scenario'!$D$56)</f>
        <v>2.8451928768091647E-2</v>
      </c>
      <c r="AC90" s="22">
        <f>SUM(AC74:AC76)/(1+Parameters_Results!$D$12)^('Baseline scenario'!AC$56-'Baseline scenario'!$D$56)</f>
        <v>2.6841442234048725E-2</v>
      </c>
      <c r="AD90" s="22">
        <f>SUM(AD74:AD76)/(1+Parameters_Results!$D$12)^('Baseline scenario'!AD$56-'Baseline scenario'!$D$56)</f>
        <v>2.5322115315140305E-2</v>
      </c>
      <c r="AE90" s="22">
        <f>SUM(AE74:AE76)/(1+Parameters_Results!$D$12)^('Baseline scenario'!AE$56-'Baseline scenario'!$D$56)</f>
        <v>2.3888788033151229E-2</v>
      </c>
      <c r="AF90" s="22">
        <f>SUM(AF74:AF76)/(1+Parameters_Results!$D$12)^('Baseline scenario'!AF$56-'Baseline scenario'!$D$56)</f>
        <v>2.2536592484104931E-2</v>
      </c>
      <c r="AG90" s="22">
        <f>SUM(AG74:AG76)/(1+Parameters_Results!$D$12)^('Baseline scenario'!AG$56-'Baseline scenario'!$D$56)</f>
        <v>2.1260936305759367E-2</v>
      </c>
      <c r="AH90" s="22">
        <f>SUM(AH74:AH76)/(1+Parameters_Results!$D$12)^('Baseline scenario'!AH$56-'Baseline scenario'!$D$56)</f>
        <v>2.0057487080905063E-2</v>
      </c>
      <c r="AI90" s="22">
        <f>SUM(AI74:AI76)/(1+Parameters_Results!$D$12)^('Baseline scenario'!AI$56-'Baseline scenario'!$D$56)</f>
        <v>1.8922157623495337E-2</v>
      </c>
      <c r="AJ90" s="22">
        <f>SUM(AJ74:AJ76)/(1+Parameters_Results!$D$12)^('Baseline scenario'!AJ$56-'Baseline scenario'!$D$56)</f>
        <v>1.7851092097637116E-2</v>
      </c>
      <c r="AK90" s="22">
        <f>SUM(AK74:AK76)/(1+Parameters_Results!$D$12)^('Baseline scenario'!AK$56-'Baseline scenario'!$D$56)</f>
        <v>1.6840652922299165E-2</v>
      </c>
      <c r="AL90" s="22">
        <f>SUM(AL74:AL76)/(1+Parameters_Results!$D$12)^('Baseline scenario'!AL$56-'Baseline scenario'!$D$56)</f>
        <v>1.5887408417263361E-2</v>
      </c>
      <c r="AM90" s="22">
        <f>SUM(AM74:AM76)/(1+Parameters_Results!$D$12)^('Baseline scenario'!AM$56-'Baseline scenario'!$D$56)</f>
        <v>1.498812114836166E-2</v>
      </c>
      <c r="AN90" s="22">
        <f>SUM(AN74:AN76)/(1+Parameters_Results!$D$12)^('Baseline scenario'!AN$56-'Baseline scenario'!$D$56)</f>
        <v>1.4139736932416659E-2</v>
      </c>
      <c r="AO90" s="22">
        <f>SUM(AO74:AO76)/(1+Parameters_Results!$D$12)^('Baseline scenario'!AO$56-'Baseline scenario'!$D$56)</f>
        <v>1.3339374464544019E-2</v>
      </c>
      <c r="AP90" s="22">
        <f>SUM(AP74:AP76)/(1+Parameters_Results!$D$12)^('Baseline scenario'!AP$56-'Baseline scenario'!$D$56)</f>
        <v>1.2584315532588694E-2</v>
      </c>
      <c r="AQ90" s="22">
        <f>SUM(AQ74:AQ76)/(1+Parameters_Results!$D$12)^('Baseline scenario'!AQ$56-'Baseline scenario'!$D$56)</f>
        <v>1.1871995785461031E-2</v>
      </c>
      <c r="AR90" s="22">
        <f>SUM(AR74:AR76)/(1+Parameters_Results!$D$12)^('Baseline scenario'!AR$56-'Baseline scenario'!$D$56)</f>
        <v>0</v>
      </c>
      <c r="AS90" s="22">
        <f>SUM(AS74:AS76)/(1+Parameters_Results!$D$12)^('Baseline scenario'!AS$56-'Baseline scenario'!$D$56)</f>
        <v>0</v>
      </c>
      <c r="AT90" s="22">
        <f>SUM(AT74:AT76)/(1+Parameters_Results!$D$12)^('Baseline scenario'!AT$56-'Baseline scenario'!$D$56)</f>
        <v>0</v>
      </c>
      <c r="AU90" s="22">
        <f>SUM(AU74:AU76)/(1+Parameters_Results!$D$12)^('Baseline scenario'!AU$56-'Baseline scenario'!$D$56)</f>
        <v>0</v>
      </c>
      <c r="AV90" s="22">
        <f>SUM(AV74:AV76)/(1+Parameters_Results!$D$12)^('Baseline scenario'!AV$56-'Baseline scenario'!$D$56)</f>
        <v>0</v>
      </c>
      <c r="AW90" s="22">
        <f>SUM(AW74:AW76)/(1+Parameters_Results!$D$12)^('Baseline scenario'!AW$56-'Baseline scenario'!$D$56)</f>
        <v>0</v>
      </c>
      <c r="AX90" s="22">
        <f>SUM(AX74:AX76)/(1+Parameters_Results!$D$12)^('Baseline scenario'!AX$56-'Baseline scenario'!$D$56)</f>
        <v>0</v>
      </c>
      <c r="AY90" s="22">
        <f>SUM(AY74:AY76)/(1+Parameters_Results!$D$12)^('Baseline scenario'!AY$56-'Baseline scenario'!$D$56)</f>
        <v>0</v>
      </c>
      <c r="AZ90" s="22">
        <f>SUM(AZ74:AZ76)/(1+Parameters_Results!$D$12)^('Baseline scenario'!AZ$56-'Baseline scenario'!$D$56)</f>
        <v>0</v>
      </c>
      <c r="BA90" s="22">
        <f>SUM(BA74:BA76)/(1+Parameters_Results!$D$12)^('Baseline scenario'!BA$56-'Baseline scenario'!$D$56)</f>
        <v>0</v>
      </c>
      <c r="BB90" s="22">
        <f>SUM(BB74:BB76)/(1+Parameters_Results!$D$12)^('Baseline scenario'!BB$56-'Baseline scenario'!$D$56)</f>
        <v>0</v>
      </c>
      <c r="BC90" s="22">
        <f>SUM(BC74:BC76)/(1+Parameters_Results!$D$12)^('Baseline scenario'!BC$56-'Baseline scenario'!$D$56)</f>
        <v>0</v>
      </c>
      <c r="BD90" s="22">
        <f>SUM(BD74:BD76)/(1+Parameters_Results!$D$12)^('Baseline scenario'!BD$56-'Baseline scenario'!$D$56)</f>
        <v>0</v>
      </c>
      <c r="BE90" s="22">
        <f>SUM(BE74:BE76)/(1+Parameters_Results!$D$12)^('Baseline scenario'!BE$56-'Baseline scenario'!$D$56)</f>
        <v>0</v>
      </c>
      <c r="BF90" s="22">
        <f>SUM(BF74:BF76)/(1+Parameters_Results!$D$12)^('Baseline scenario'!BF$56-'Baseline scenario'!$D$56)</f>
        <v>0</v>
      </c>
      <c r="BG90" s="22">
        <f>SUM(BG74:BG76)/(1+Parameters_Results!$D$12)^('Baseline scenario'!BG$56-'Baseline scenario'!$D$56)</f>
        <v>0</v>
      </c>
      <c r="BH90" s="22">
        <f>SUM(BH74:BH76)/(1+Parameters_Results!$D$12)^('Baseline scenario'!BH$56-'Baseline scenario'!$D$56)</f>
        <v>0</v>
      </c>
      <c r="BI90" s="22">
        <f>SUM(BI74:BI76)/(1+Parameters_Results!$D$12)^('Baseline scenario'!BI$56-'Baseline scenario'!$D$56)</f>
        <v>0</v>
      </c>
      <c r="BJ90" s="22">
        <f>SUM(BJ74:BJ76)/(1+Parameters_Results!$D$12)^('Baseline scenario'!BJ$56-'Baseline scenario'!$D$56)</f>
        <v>0</v>
      </c>
      <c r="BK90" s="22">
        <f>SUM(BK74:BK76)/(1+Parameters_Results!$D$12)^('Baseline scenario'!BK$56-'Baseline scenario'!$D$56)</f>
        <v>0</v>
      </c>
      <c r="BL90" s="22">
        <f>SUM(BL74:BL76)/(1+Parameters_Results!$D$12)^('Baseline scenario'!BL$56-'Baseline scenario'!$D$56)</f>
        <v>0</v>
      </c>
      <c r="BM90" s="22">
        <f>SUM(BM74:BM76)/(1+Parameters_Results!$D$12)^('Baseline scenario'!BM$56-'Baseline scenario'!$D$56)</f>
        <v>0</v>
      </c>
      <c r="BN90" s="22">
        <f>SUM(BN74:BN76)/(1+Parameters_Results!$D$12)^('Baseline scenario'!BN$56-'Baseline scenario'!$D$56)</f>
        <v>0</v>
      </c>
      <c r="BO90" s="22">
        <f>SUM(BO74:BO76)/(1+Parameters_Results!$D$12)^('Baseline scenario'!BO$56-'Baseline scenario'!$D$56)</f>
        <v>0</v>
      </c>
      <c r="BP90" s="22">
        <f>SUM(BP74:BP76)/(1+Parameters_Results!$D$12)^('Baseline scenario'!BP$56-'Baseline scenario'!$D$56)</f>
        <v>0</v>
      </c>
      <c r="BQ90" s="22">
        <f>SUM(BQ74:BQ76)/(1+Parameters_Results!$D$12)^('Baseline scenario'!BQ$56-'Baseline scenario'!$D$56)</f>
        <v>0</v>
      </c>
      <c r="BR90" s="22">
        <f>SUM(BR74:BR76)/(1+Parameters_Results!$D$12)^('Baseline scenario'!BR$56-'Baseline scenario'!$D$56)</f>
        <v>0</v>
      </c>
      <c r="BS90" s="22">
        <f>SUM(BS74:BS76)/(1+Parameters_Results!$D$12)^('Baseline scenario'!BS$56-'Baseline scenario'!$D$56)</f>
        <v>0</v>
      </c>
      <c r="BT90" s="22">
        <f>SUM(BT74:BT76)/(1+Parameters_Results!$D$12)^('Baseline scenario'!BT$56-'Baseline scenario'!$D$56)</f>
        <v>0</v>
      </c>
      <c r="BU90" s="22">
        <f>SUM(BU74:BU76)/(1+Parameters_Results!$D$12)^('Baseline scenario'!BU$56-'Baseline scenario'!$D$56)</f>
        <v>0</v>
      </c>
      <c r="BV90" s="22">
        <f>SUM(BV74:BV76)/(1+Parameters_Results!$D$12)^('Baseline scenario'!BV$56-'Baseline scenario'!$D$56)</f>
        <v>0</v>
      </c>
      <c r="BW90" s="22">
        <f>SUM(BW74:BW76)/(1+Parameters_Results!$D$12)^('Baseline scenario'!BW$56-'Baseline scenario'!$D$56)</f>
        <v>0</v>
      </c>
      <c r="BX90" s="22">
        <f>SUM(BX74:BX76)/(1+Parameters_Results!$D$12)^('Baseline scenario'!BX$56-'Baseline scenario'!$D$56)</f>
        <v>0</v>
      </c>
      <c r="BY90" s="22">
        <f>SUM(BY74:BY76)/(1+Parameters_Results!$D$12)^('Baseline scenario'!BY$56-'Baseline scenario'!$D$56)</f>
        <v>0</v>
      </c>
      <c r="BZ90" s="22">
        <f>SUM(BZ74:BZ76)/(1+Parameters_Results!$D$12)^('Baseline scenario'!BZ$56-'Baseline scenario'!$D$56)</f>
        <v>0</v>
      </c>
      <c r="CA90" s="22">
        <f>SUM(CA74:CA76)/(1+Parameters_Results!$D$12)^('Baseline scenario'!CA$56-'Baseline scenario'!$D$56)</f>
        <v>0</v>
      </c>
      <c r="CB90" s="22">
        <f>SUM(CB74:CB76)/(1+Parameters_Results!$D$12)^('Baseline scenario'!CB$56-'Baseline scenario'!$D$56)</f>
        <v>0</v>
      </c>
      <c r="CC90" s="22">
        <f>SUM(CC74:CC76)/(1+Parameters_Results!$D$12)^('Baseline scenario'!CC$56-'Baseline scenario'!$D$56)</f>
        <v>0</v>
      </c>
      <c r="CD90" s="22">
        <f>SUM(CD74:CD76)/(1+Parameters_Results!$D$12)^('Baseline scenario'!CD$56-'Baseline scenario'!$D$56)</f>
        <v>0</v>
      </c>
      <c r="CE90" s="46">
        <f>SUM(CE74:CE76)/(1+Parameters_Results!$D$12)^('Baseline scenario'!CE$56-'Baseline scenario'!$D$56)</f>
        <v>0</v>
      </c>
    </row>
    <row r="91" spans="2:83">
      <c r="B91" s="21" t="s">
        <v>196</v>
      </c>
      <c r="C91" s="22"/>
      <c r="D91" s="22">
        <f>SUM(D77:D87)/(1+Parameters_Results!$D$12)^('Baseline scenario'!D$56-'Baseline scenario'!$D$56)</f>
        <v>-4.7000000000001485E-3</v>
      </c>
      <c r="E91" s="22">
        <f>SUM(E77:E87)/(1+Parameters_Results!$D$12)^('Baseline scenario'!E$56-'Baseline scenario'!$D$56)</f>
        <v>0.23603773584905657</v>
      </c>
      <c r="F91" s="22">
        <f>SUM(F77:F87)/(1+Parameters_Results!$D$12)^('Baseline scenario'!F$56-'Baseline scenario'!$D$56)</f>
        <v>0.46564613741545036</v>
      </c>
      <c r="G91" s="22">
        <f>SUM(G77:G87)/(1+Parameters_Results!$D$12)^('Baseline scenario'!G$56-'Baseline scenario'!$D$56)</f>
        <v>3.8164054890950236</v>
      </c>
      <c r="H91" s="22">
        <f>SUM(H77:H87)/(1+Parameters_Results!$D$12)^('Baseline scenario'!H$56-'Baseline scenario'!$D$56)</f>
        <v>3.8733380132339201</v>
      </c>
      <c r="I91" s="22">
        <f>SUM(I77:I87)/(1+Parameters_Results!$D$12)^('Baseline scenario'!I$56-'Baseline scenario'!$D$56)</f>
        <v>4.1561005058464362</v>
      </c>
      <c r="J91" s="22">
        <f>SUM(J77:J87)/(1+Parameters_Results!$D$12)^('Baseline scenario'!J$56-'Baseline scenario'!$D$56)</f>
        <v>4.3963454183439534</v>
      </c>
      <c r="K91" s="22">
        <f>SUM(K77:K87)/(1+Parameters_Results!$D$12)^('Baseline scenario'!K$56-'Baseline scenario'!$D$56)</f>
        <v>4.5973403093371212</v>
      </c>
      <c r="L91" s="22">
        <f>SUM(L77:L87)/(1+Parameters_Results!$D$12)^('Baseline scenario'!L$56-'Baseline scenario'!$D$56)</f>
        <v>4.7625618283815374</v>
      </c>
      <c r="M91" s="22">
        <f>SUM(M77:M87)/(1+Parameters_Results!$D$12)^('Baseline scenario'!M$56-'Baseline scenario'!$D$56)</f>
        <v>4.8958881410886033</v>
      </c>
      <c r="N91" s="22">
        <f>SUM(N77:N87)/(1+Parameters_Results!$D$12)^('Baseline scenario'!N$56-'Baseline scenario'!$D$56)</f>
        <v>5.1941323753867348</v>
      </c>
      <c r="O91" s="22">
        <f>SUM(O77:O87)/(1+Parameters_Results!$D$12)^('Baseline scenario'!O$56-'Baseline scenario'!$D$56)</f>
        <v>5.2477519704462461</v>
      </c>
      <c r="P91" s="22">
        <f>SUM(P77:P87)/(1+Parameters_Results!$D$12)^('Baseline scenario'!P$56-'Baseline scenario'!$D$56)</f>
        <v>5.3052473500571962</v>
      </c>
      <c r="Q91" s="22">
        <f>SUM(Q77:Q87)/(1+Parameters_Results!$D$12)^('Baseline scenario'!Q$56-'Baseline scenario'!$D$56)</f>
        <v>5.2997563074286909</v>
      </c>
      <c r="R91" s="22">
        <f>SUM(R77:R87)/(1+Parameters_Results!$D$12)^('Baseline scenario'!R$56-'Baseline scenario'!$D$56)</f>
        <v>5.2794370011250891</v>
      </c>
      <c r="S91" s="22">
        <f>SUM(S77:S87)/(1+Parameters_Results!$D$12)^('Baseline scenario'!S$56-'Baseline scenario'!$D$56)</f>
        <v>5.2808231556568517</v>
      </c>
      <c r="T91" s="22">
        <f>SUM(T77:T87)/(1+Parameters_Results!$D$12)^('Baseline scenario'!T$56-'Baseline scenario'!$D$56)</f>
        <v>5.2782455597911007</v>
      </c>
      <c r="U91" s="22">
        <f>SUM(U77:U87)/(1+Parameters_Results!$D$12)^('Baseline scenario'!U$56-'Baseline scenario'!$D$56)</f>
        <v>5.2494588755191405</v>
      </c>
      <c r="V91" s="22">
        <f>SUM(V77:V87)/(1+Parameters_Results!$D$12)^('Baseline scenario'!V$56-'Baseline scenario'!$D$56)</f>
        <v>5.1765747545877847</v>
      </c>
      <c r="W91" s="22">
        <f>SUM(W77:W87)/(1+Parameters_Results!$D$12)^('Baseline scenario'!W$56-'Baseline scenario'!$D$56)</f>
        <v>5.1156473252063304</v>
      </c>
      <c r="X91" s="22">
        <f>SUM(X77:X87)/(1+Parameters_Results!$D$12)^('Baseline scenario'!X$56-'Baseline scenario'!$D$56)</f>
        <v>4.8258017580159249</v>
      </c>
      <c r="Y91" s="22">
        <f>SUM(Y77:Y87)/(1+Parameters_Results!$D$12)^('Baseline scenario'!Y$56-'Baseline scenario'!$D$56)</f>
        <v>4.5526431679395509</v>
      </c>
      <c r="Z91" s="22">
        <f>SUM(Z77:Z87)/(1+Parameters_Results!$D$12)^('Baseline scenario'!Z$56-'Baseline scenario'!$D$56)</f>
        <v>4.2949463848486333</v>
      </c>
      <c r="AA91" s="22">
        <f>SUM(AA77:AA87)/(1+Parameters_Results!$D$12)^('Baseline scenario'!AA$56-'Baseline scenario'!$D$56)</f>
        <v>4.0518362121213514</v>
      </c>
      <c r="AB91" s="22">
        <f>SUM(AB77:AB87)/(1+Parameters_Results!$D$12)^('Baseline scenario'!AB$56-'Baseline scenario'!$D$56)</f>
        <v>3.8224869925673133</v>
      </c>
      <c r="AC91" s="22">
        <f>SUM(AC77:AC87)/(1+Parameters_Results!$D$12)^('Baseline scenario'!AC$56-'Baseline scenario'!$D$56)</f>
        <v>3.6061198043087863</v>
      </c>
      <c r="AD91" s="22">
        <f>SUM(AD77:AD87)/(1+Parameters_Results!$D$12)^('Baseline scenario'!AD$56-'Baseline scenario'!$D$56)</f>
        <v>3.401999815385647</v>
      </c>
      <c r="AE91" s="22">
        <f>SUM(AE77:AE87)/(1+Parameters_Results!$D$12)^('Baseline scenario'!AE$56-'Baseline scenario'!$D$56)</f>
        <v>3.2094337880996666</v>
      </c>
      <c r="AF91" s="22">
        <f>SUM(AF77:AF87)/(1+Parameters_Results!$D$12)^('Baseline scenario'!AF$56-'Baseline scenario'!$D$56)</f>
        <v>3.0277677246223269</v>
      </c>
      <c r="AG91" s="22">
        <f>SUM(AG77:AG87)/(1+Parameters_Results!$D$12)^('Baseline scenario'!AG$56-'Baseline scenario'!$D$56)</f>
        <v>2.8563846458701194</v>
      </c>
      <c r="AH91" s="22">
        <f>SUM(AH77:AH87)/(1+Parameters_Results!$D$12)^('Baseline scenario'!AH$56-'Baseline scenario'!$D$56)</f>
        <v>2.6947024961038863</v>
      </c>
      <c r="AI91" s="22">
        <f>SUM(AI77:AI87)/(1+Parameters_Results!$D$12)^('Baseline scenario'!AI$56-'Baseline scenario'!$D$56)</f>
        <v>2.542172166135741</v>
      </c>
      <c r="AJ91" s="22">
        <f>SUM(AJ77:AJ87)/(1+Parameters_Results!$D$12)^('Baseline scenario'!AJ$56-'Baseline scenario'!$D$56)</f>
        <v>2.3982756284299449</v>
      </c>
      <c r="AK91" s="22">
        <f>SUM(AK77:AK87)/(1+Parameters_Results!$D$12)^('Baseline scenario'!AK$56-'Baseline scenario'!$D$56)</f>
        <v>2.262524177764099</v>
      </c>
      <c r="AL91" s="22">
        <f>SUM(AL77:AL87)/(1+Parameters_Results!$D$12)^('Baseline scenario'!AL$56-'Baseline scenario'!$D$56)</f>
        <v>2.1344567714755649</v>
      </c>
      <c r="AM91" s="22">
        <f>SUM(AM77:AM87)/(1+Parameters_Results!$D$12)^('Baseline scenario'!AM$56-'Baseline scenario'!$D$56)</f>
        <v>2.0136384636561928</v>
      </c>
      <c r="AN91" s="22">
        <f>SUM(AN77:AN87)/(1+Parameters_Results!$D$12)^('Baseline scenario'!AN$56-'Baseline scenario'!$D$56)</f>
        <v>1.8996589279775404</v>
      </c>
      <c r="AO91" s="22">
        <f>SUM(AO77:AO87)/(1+Parameters_Results!$D$12)^('Baseline scenario'!AO$56-'Baseline scenario'!$D$56)</f>
        <v>1.792131064129755</v>
      </c>
      <c r="AP91" s="22">
        <f>SUM(AP77:AP87)/(1+Parameters_Results!$D$12)^('Baseline scenario'!AP$56-'Baseline scenario'!$D$56)</f>
        <v>1.6906896831412781</v>
      </c>
      <c r="AQ91" s="22">
        <f>SUM(AQ77:AQ87)/(1+Parameters_Results!$D$12)^('Baseline scenario'!AQ$56-'Baseline scenario'!$D$56)</f>
        <v>1.5949902671144129</v>
      </c>
      <c r="AR91" s="22">
        <f>SUM(AR77:AR87)/(1+Parameters_Results!$D$12)^('Baseline scenario'!AR$56-'Baseline scenario'!$D$56)</f>
        <v>0</v>
      </c>
      <c r="AS91" s="22">
        <f>SUM(AS77:AS87)/(1+Parameters_Results!$D$12)^('Baseline scenario'!AS$56-'Baseline scenario'!$D$56)</f>
        <v>0</v>
      </c>
      <c r="AT91" s="22">
        <f>SUM(AT77:AT87)/(1+Parameters_Results!$D$12)^('Baseline scenario'!AT$56-'Baseline scenario'!$D$56)</f>
        <v>0</v>
      </c>
      <c r="AU91" s="22">
        <f>SUM(AU77:AU87)/(1+Parameters_Results!$D$12)^('Baseline scenario'!AU$56-'Baseline scenario'!$D$56)</f>
        <v>0</v>
      </c>
      <c r="AV91" s="22">
        <f>SUM(AV77:AV87)/(1+Parameters_Results!$D$12)^('Baseline scenario'!AV$56-'Baseline scenario'!$D$56)</f>
        <v>0</v>
      </c>
      <c r="AW91" s="22">
        <f>SUM(AW77:AW87)/(1+Parameters_Results!$D$12)^('Baseline scenario'!AW$56-'Baseline scenario'!$D$56)</f>
        <v>0</v>
      </c>
      <c r="AX91" s="22">
        <f>SUM(AX77:AX87)/(1+Parameters_Results!$D$12)^('Baseline scenario'!AX$56-'Baseline scenario'!$D$56)</f>
        <v>0</v>
      </c>
      <c r="AY91" s="22">
        <f>SUM(AY77:AY87)/(1+Parameters_Results!$D$12)^('Baseline scenario'!AY$56-'Baseline scenario'!$D$56)</f>
        <v>0</v>
      </c>
      <c r="AZ91" s="22">
        <f>SUM(AZ77:AZ87)/(1+Parameters_Results!$D$12)^('Baseline scenario'!AZ$56-'Baseline scenario'!$D$56)</f>
        <v>0</v>
      </c>
      <c r="BA91" s="22">
        <f>SUM(BA77:BA87)/(1+Parameters_Results!$D$12)^('Baseline scenario'!BA$56-'Baseline scenario'!$D$56)</f>
        <v>0</v>
      </c>
      <c r="BB91" s="22">
        <f>SUM(BB77:BB87)/(1+Parameters_Results!$D$12)^('Baseline scenario'!BB$56-'Baseline scenario'!$D$56)</f>
        <v>0</v>
      </c>
      <c r="BC91" s="22">
        <f>SUM(BC77:BC87)/(1+Parameters_Results!$D$12)^('Baseline scenario'!BC$56-'Baseline scenario'!$D$56)</f>
        <v>0</v>
      </c>
      <c r="BD91" s="22">
        <f>SUM(BD77:BD87)/(1+Parameters_Results!$D$12)^('Baseline scenario'!BD$56-'Baseline scenario'!$D$56)</f>
        <v>0</v>
      </c>
      <c r="BE91" s="22">
        <f>SUM(BE77:BE87)/(1+Parameters_Results!$D$12)^('Baseline scenario'!BE$56-'Baseline scenario'!$D$56)</f>
        <v>0</v>
      </c>
      <c r="BF91" s="22">
        <f>SUM(BF77:BF87)/(1+Parameters_Results!$D$12)^('Baseline scenario'!BF$56-'Baseline scenario'!$D$56)</f>
        <v>0</v>
      </c>
      <c r="BG91" s="22">
        <f>SUM(BG77:BG87)/(1+Parameters_Results!$D$12)^('Baseline scenario'!BG$56-'Baseline scenario'!$D$56)</f>
        <v>0</v>
      </c>
      <c r="BH91" s="22">
        <f>SUM(BH77:BH87)/(1+Parameters_Results!$D$12)^('Baseline scenario'!BH$56-'Baseline scenario'!$D$56)</f>
        <v>0</v>
      </c>
      <c r="BI91" s="22">
        <f>SUM(BI77:BI87)/(1+Parameters_Results!$D$12)^('Baseline scenario'!BI$56-'Baseline scenario'!$D$56)</f>
        <v>0</v>
      </c>
      <c r="BJ91" s="22">
        <f>SUM(BJ77:BJ87)/(1+Parameters_Results!$D$12)^('Baseline scenario'!BJ$56-'Baseline scenario'!$D$56)</f>
        <v>0</v>
      </c>
      <c r="BK91" s="22">
        <f>SUM(BK77:BK87)/(1+Parameters_Results!$D$12)^('Baseline scenario'!BK$56-'Baseline scenario'!$D$56)</f>
        <v>0</v>
      </c>
      <c r="BL91" s="22">
        <f>SUM(BL77:BL87)/(1+Parameters_Results!$D$12)^('Baseline scenario'!BL$56-'Baseline scenario'!$D$56)</f>
        <v>0</v>
      </c>
      <c r="BM91" s="22">
        <f>SUM(BM77:BM87)/(1+Parameters_Results!$D$12)^('Baseline scenario'!BM$56-'Baseline scenario'!$D$56)</f>
        <v>0</v>
      </c>
      <c r="BN91" s="22">
        <f>SUM(BN77:BN87)/(1+Parameters_Results!$D$12)^('Baseline scenario'!BN$56-'Baseline scenario'!$D$56)</f>
        <v>0</v>
      </c>
      <c r="BO91" s="22">
        <f>SUM(BO77:BO87)/(1+Parameters_Results!$D$12)^('Baseline scenario'!BO$56-'Baseline scenario'!$D$56)</f>
        <v>0</v>
      </c>
      <c r="BP91" s="22">
        <f>SUM(BP77:BP87)/(1+Parameters_Results!$D$12)^('Baseline scenario'!BP$56-'Baseline scenario'!$D$56)</f>
        <v>0</v>
      </c>
      <c r="BQ91" s="22">
        <f>SUM(BQ77:BQ87)/(1+Parameters_Results!$D$12)^('Baseline scenario'!BQ$56-'Baseline scenario'!$D$56)</f>
        <v>0</v>
      </c>
      <c r="BR91" s="22">
        <f>SUM(BR77:BR87)/(1+Parameters_Results!$D$12)^('Baseline scenario'!BR$56-'Baseline scenario'!$D$56)</f>
        <v>0</v>
      </c>
      <c r="BS91" s="22">
        <f>SUM(BS77:BS87)/(1+Parameters_Results!$D$12)^('Baseline scenario'!BS$56-'Baseline scenario'!$D$56)</f>
        <v>0</v>
      </c>
      <c r="BT91" s="22">
        <f>SUM(BT77:BT87)/(1+Parameters_Results!$D$12)^('Baseline scenario'!BT$56-'Baseline scenario'!$D$56)</f>
        <v>0</v>
      </c>
      <c r="BU91" s="22">
        <f>SUM(BU77:BU87)/(1+Parameters_Results!$D$12)^('Baseline scenario'!BU$56-'Baseline scenario'!$D$56)</f>
        <v>0</v>
      </c>
      <c r="BV91" s="22">
        <f>SUM(BV77:BV87)/(1+Parameters_Results!$D$12)^('Baseline scenario'!BV$56-'Baseline scenario'!$D$56)</f>
        <v>0</v>
      </c>
      <c r="BW91" s="22">
        <f>SUM(BW77:BW87)/(1+Parameters_Results!$D$12)^('Baseline scenario'!BW$56-'Baseline scenario'!$D$56)</f>
        <v>0</v>
      </c>
      <c r="BX91" s="22">
        <f>SUM(BX77:BX87)/(1+Parameters_Results!$D$12)^('Baseline scenario'!BX$56-'Baseline scenario'!$D$56)</f>
        <v>0</v>
      </c>
      <c r="BY91" s="22">
        <f>SUM(BY77:BY87)/(1+Parameters_Results!$D$12)^('Baseline scenario'!BY$56-'Baseline scenario'!$D$56)</f>
        <v>0</v>
      </c>
      <c r="BZ91" s="22">
        <f>SUM(BZ77:BZ87)/(1+Parameters_Results!$D$12)^('Baseline scenario'!BZ$56-'Baseline scenario'!$D$56)</f>
        <v>0</v>
      </c>
      <c r="CA91" s="22">
        <f>SUM(CA77:CA87)/(1+Parameters_Results!$D$12)^('Baseline scenario'!CA$56-'Baseline scenario'!$D$56)</f>
        <v>0</v>
      </c>
      <c r="CB91" s="22">
        <f>SUM(CB77:CB87)/(1+Parameters_Results!$D$12)^('Baseline scenario'!CB$56-'Baseline scenario'!$D$56)</f>
        <v>0</v>
      </c>
      <c r="CC91" s="22">
        <f>SUM(CC77:CC87)/(1+Parameters_Results!$D$12)^('Baseline scenario'!CC$56-'Baseline scenario'!$D$56)</f>
        <v>0</v>
      </c>
      <c r="CD91" s="22">
        <f>SUM(CD77:CD87)/(1+Parameters_Results!$D$12)^('Baseline scenario'!CD$56-'Baseline scenario'!$D$56)</f>
        <v>0</v>
      </c>
      <c r="CE91" s="46">
        <f>SUM(CE77:CE87)/(1+Parameters_Results!$D$12)^('Baseline scenario'!CE$56-'Baseline scenario'!$D$56)</f>
        <v>0</v>
      </c>
    </row>
    <row r="92" spans="2:83">
      <c r="B92" s="21"/>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46"/>
    </row>
    <row r="93" spans="2:83">
      <c r="B93" s="142" t="s">
        <v>80</v>
      </c>
      <c r="C93" s="17"/>
      <c r="D93" s="140">
        <f>SUM(D91:AAA91)-SUM(D90:AAA90)</f>
        <v>56.207432563304963</v>
      </c>
      <c r="E93" s="22"/>
      <c r="F93" s="74" t="s">
        <v>27</v>
      </c>
      <c r="G93" s="22"/>
      <c r="H93" s="22">
        <f>SUM(D90:AAA90)</f>
        <v>86.087265630199056</v>
      </c>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46"/>
    </row>
    <row r="94" spans="2:83" ht="15" thickBot="1">
      <c r="B94" s="143" t="s">
        <v>81</v>
      </c>
      <c r="C94" s="71"/>
      <c r="D94" s="141">
        <f>SUM(D91:AAA91)/SUM(D90:AAA90)</f>
        <v>1.6529122763028918</v>
      </c>
      <c r="E94" s="34"/>
      <c r="F94" s="34" t="s">
        <v>28</v>
      </c>
      <c r="G94" s="34"/>
      <c r="H94" s="34">
        <f>SUM(D91:AAA91)</f>
        <v>142.29469819350402</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34"/>
      <c r="BS94" s="34"/>
      <c r="BT94" s="34"/>
      <c r="BU94" s="34"/>
      <c r="BV94" s="34"/>
      <c r="BW94" s="34"/>
      <c r="BX94" s="34"/>
      <c r="BY94" s="34"/>
      <c r="BZ94" s="34"/>
      <c r="CA94" s="34"/>
      <c r="CB94" s="34"/>
      <c r="CC94" s="34"/>
      <c r="CD94" s="34"/>
      <c r="CE94" s="72"/>
    </row>
    <row r="120" spans="3:43">
      <c r="D120" s="13">
        <f>D11</f>
        <v>2021</v>
      </c>
      <c r="E120" s="13">
        <f t="shared" ref="E120:AQ120" si="29">E11</f>
        <v>2022</v>
      </c>
      <c r="F120" s="13">
        <f t="shared" si="29"/>
        <v>2023</v>
      </c>
      <c r="G120" s="13">
        <f t="shared" si="29"/>
        <v>2024</v>
      </c>
      <c r="H120" s="13">
        <f t="shared" si="29"/>
        <v>2025</v>
      </c>
      <c r="I120" s="13">
        <f t="shared" si="29"/>
        <v>2026</v>
      </c>
      <c r="J120" s="13">
        <f t="shared" si="29"/>
        <v>2027</v>
      </c>
      <c r="K120" s="13">
        <f t="shared" si="29"/>
        <v>2028</v>
      </c>
      <c r="L120" s="13">
        <f t="shared" si="29"/>
        <v>2029</v>
      </c>
      <c r="M120" s="13">
        <f t="shared" si="29"/>
        <v>2030</v>
      </c>
      <c r="N120" s="13">
        <f t="shared" si="29"/>
        <v>2031</v>
      </c>
      <c r="O120" s="13">
        <f t="shared" si="29"/>
        <v>2032</v>
      </c>
      <c r="P120" s="13">
        <f t="shared" si="29"/>
        <v>2033</v>
      </c>
      <c r="Q120" s="13">
        <f t="shared" si="29"/>
        <v>2034</v>
      </c>
      <c r="R120" s="13">
        <f t="shared" si="29"/>
        <v>2035</v>
      </c>
      <c r="S120" s="13">
        <f t="shared" si="29"/>
        <v>2036</v>
      </c>
      <c r="T120" s="13">
        <f t="shared" si="29"/>
        <v>2037</v>
      </c>
      <c r="U120" s="13">
        <f t="shared" si="29"/>
        <v>2038</v>
      </c>
      <c r="V120" s="13">
        <f t="shared" si="29"/>
        <v>2039</v>
      </c>
      <c r="W120" s="13">
        <f t="shared" si="29"/>
        <v>2040</v>
      </c>
      <c r="X120" s="13">
        <f t="shared" si="29"/>
        <v>2041</v>
      </c>
      <c r="Y120" s="13">
        <f t="shared" si="29"/>
        <v>2042</v>
      </c>
      <c r="Z120" s="13">
        <f t="shared" si="29"/>
        <v>2043</v>
      </c>
      <c r="AA120" s="13">
        <f t="shared" si="29"/>
        <v>2044</v>
      </c>
      <c r="AB120" s="13">
        <f t="shared" si="29"/>
        <v>2045</v>
      </c>
      <c r="AC120" s="13">
        <f t="shared" si="29"/>
        <v>2046</v>
      </c>
      <c r="AD120" s="13">
        <f t="shared" si="29"/>
        <v>2047</v>
      </c>
      <c r="AE120" s="13">
        <f t="shared" si="29"/>
        <v>2048</v>
      </c>
      <c r="AF120" s="13">
        <f t="shared" si="29"/>
        <v>2049</v>
      </c>
      <c r="AG120" s="13">
        <f t="shared" si="29"/>
        <v>2050</v>
      </c>
      <c r="AH120" s="13">
        <f t="shared" si="29"/>
        <v>2051</v>
      </c>
      <c r="AI120" s="13">
        <f t="shared" si="29"/>
        <v>2052</v>
      </c>
      <c r="AJ120" s="13">
        <f t="shared" si="29"/>
        <v>2053</v>
      </c>
      <c r="AK120" s="13">
        <f t="shared" si="29"/>
        <v>2054</v>
      </c>
      <c r="AL120" s="13">
        <f t="shared" si="29"/>
        <v>2055</v>
      </c>
      <c r="AM120" s="13">
        <f t="shared" si="29"/>
        <v>2056</v>
      </c>
      <c r="AN120" s="13">
        <f t="shared" si="29"/>
        <v>2057</v>
      </c>
      <c r="AO120" s="13">
        <f t="shared" si="29"/>
        <v>2058</v>
      </c>
      <c r="AP120" s="13">
        <f t="shared" si="29"/>
        <v>2059</v>
      </c>
      <c r="AQ120" s="13">
        <f t="shared" si="29"/>
        <v>2060</v>
      </c>
    </row>
    <row r="121" spans="3:43">
      <c r="C121" s="13" t="s">
        <v>198</v>
      </c>
      <c r="D121">
        <f>SUM(D13,D14,D18,D19,D20,D24:D28)</f>
        <v>0.84600000000000009</v>
      </c>
      <c r="E121">
        <f t="shared" ref="E121:AQ121" si="30">SUM(E13,E14,E18,E19,E20,E24:E28)</f>
        <v>6.8380000000000001</v>
      </c>
      <c r="F121">
        <f t="shared" si="30"/>
        <v>23.478000000000002</v>
      </c>
      <c r="G121">
        <f t="shared" si="30"/>
        <v>29.664000000000001</v>
      </c>
      <c r="H121">
        <f t="shared" si="30"/>
        <v>16.116</v>
      </c>
      <c r="I121">
        <f t="shared" si="30"/>
        <v>3.2149999999999999</v>
      </c>
      <c r="J121">
        <f t="shared" si="30"/>
        <v>0.80600000000000005</v>
      </c>
      <c r="K121">
        <f t="shared" si="30"/>
        <v>0.80600000000000005</v>
      </c>
      <c r="L121">
        <f t="shared" si="30"/>
        <v>0.80600000000000005</v>
      </c>
      <c r="M121">
        <f t="shared" si="30"/>
        <v>0.80600000000000005</v>
      </c>
      <c r="N121">
        <f t="shared" si="30"/>
        <v>0.80600000000000005</v>
      </c>
      <c r="O121">
        <f t="shared" si="30"/>
        <v>0.80600000000000005</v>
      </c>
      <c r="P121">
        <f t="shared" si="30"/>
        <v>0.80600000000000005</v>
      </c>
      <c r="Q121">
        <f t="shared" si="30"/>
        <v>0.80600000000000005</v>
      </c>
      <c r="R121">
        <f t="shared" si="30"/>
        <v>0.80600000000000005</v>
      </c>
      <c r="S121">
        <f t="shared" si="30"/>
        <v>0.80600000000000005</v>
      </c>
      <c r="T121">
        <f t="shared" si="30"/>
        <v>0.80600000000000005</v>
      </c>
      <c r="U121">
        <f t="shared" si="30"/>
        <v>0.80600000000000005</v>
      </c>
      <c r="V121">
        <f t="shared" si="30"/>
        <v>0.80600000000000005</v>
      </c>
      <c r="W121">
        <f t="shared" si="30"/>
        <v>0.80600000000000005</v>
      </c>
      <c r="X121">
        <f t="shared" si="30"/>
        <v>0.80600000000000005</v>
      </c>
      <c r="Y121">
        <f t="shared" si="30"/>
        <v>0.80600000000000005</v>
      </c>
      <c r="Z121">
        <f t="shared" si="30"/>
        <v>0.80600000000000005</v>
      </c>
      <c r="AA121">
        <f t="shared" si="30"/>
        <v>0.80600000000000005</v>
      </c>
      <c r="AB121">
        <f t="shared" si="30"/>
        <v>0.80600000000000005</v>
      </c>
      <c r="AC121">
        <f t="shared" si="30"/>
        <v>0.80600000000000005</v>
      </c>
      <c r="AD121">
        <f t="shared" si="30"/>
        <v>0.80600000000000005</v>
      </c>
      <c r="AE121">
        <f t="shared" si="30"/>
        <v>0.80600000000000005</v>
      </c>
      <c r="AF121">
        <f t="shared" si="30"/>
        <v>0.80600000000000005</v>
      </c>
      <c r="AG121">
        <f t="shared" si="30"/>
        <v>0.80600000000000005</v>
      </c>
      <c r="AH121">
        <f t="shared" si="30"/>
        <v>0.80600000000000005</v>
      </c>
      <c r="AI121">
        <f t="shared" si="30"/>
        <v>0.80600000000000005</v>
      </c>
      <c r="AJ121">
        <f t="shared" si="30"/>
        <v>0.80600000000000005</v>
      </c>
      <c r="AK121">
        <f t="shared" si="30"/>
        <v>0.80600000000000005</v>
      </c>
      <c r="AL121">
        <f t="shared" si="30"/>
        <v>0.80600000000000005</v>
      </c>
      <c r="AM121">
        <f t="shared" si="30"/>
        <v>0.80600000000000005</v>
      </c>
      <c r="AN121">
        <f t="shared" si="30"/>
        <v>0.80600000000000005</v>
      </c>
      <c r="AO121">
        <f t="shared" si="30"/>
        <v>0.80600000000000005</v>
      </c>
      <c r="AP121">
        <f t="shared" si="30"/>
        <v>0.80600000000000005</v>
      </c>
      <c r="AQ121">
        <f t="shared" si="30"/>
        <v>0.80600000000000005</v>
      </c>
    </row>
    <row r="122" spans="3:43">
      <c r="C122" s="13" t="s">
        <v>199</v>
      </c>
      <c r="D122" s="272">
        <f>SUM(D15,D16,D21,D22,D29,D30)</f>
        <v>-0.24160000000000004</v>
      </c>
      <c r="E122" s="272">
        <f t="shared" ref="E122:AQ122" si="31">SUM(E15,E16,E21,E22,E29,E30)</f>
        <v>-0.1422000000000001</v>
      </c>
      <c r="F122" s="272">
        <f t="shared" si="31"/>
        <v>-0.11480000000000001</v>
      </c>
      <c r="G122" s="272">
        <f t="shared" si="31"/>
        <v>3.9800000000000058E-2</v>
      </c>
      <c r="H122" s="272">
        <f t="shared" si="31"/>
        <v>0.43119999999999981</v>
      </c>
      <c r="I122" s="272">
        <f t="shared" si="31"/>
        <v>0.40249999999999986</v>
      </c>
      <c r="J122" s="272">
        <f t="shared" si="31"/>
        <v>0.48099999999999987</v>
      </c>
      <c r="K122" s="272">
        <f t="shared" si="31"/>
        <v>0.50600000000000001</v>
      </c>
      <c r="L122" s="272">
        <f t="shared" si="31"/>
        <v>0.52929999999999988</v>
      </c>
      <c r="M122" s="272">
        <f t="shared" si="31"/>
        <v>0.55310000000000015</v>
      </c>
      <c r="N122" s="272">
        <f t="shared" si="31"/>
        <v>0.57619999999999982</v>
      </c>
      <c r="O122" s="272">
        <f t="shared" si="31"/>
        <v>0.59760000000000013</v>
      </c>
      <c r="P122" s="272">
        <f t="shared" si="31"/>
        <v>0.61939999999999973</v>
      </c>
      <c r="Q122" s="272">
        <f t="shared" si="31"/>
        <v>0.64049999999999985</v>
      </c>
      <c r="R122" s="272">
        <f t="shared" si="31"/>
        <v>0.66090000000000004</v>
      </c>
      <c r="S122" s="272">
        <f t="shared" si="31"/>
        <v>0.67959999999999998</v>
      </c>
      <c r="T122" s="272">
        <f t="shared" si="31"/>
        <v>0.69850000000000012</v>
      </c>
      <c r="U122" s="272">
        <f t="shared" si="31"/>
        <v>0.71669999999999967</v>
      </c>
      <c r="V122" s="272">
        <f t="shared" si="31"/>
        <v>0.73310000000000008</v>
      </c>
      <c r="W122" s="272">
        <f t="shared" si="31"/>
        <v>0.7497999999999998</v>
      </c>
      <c r="X122" s="272">
        <f t="shared" si="31"/>
        <v>0.75019999999999976</v>
      </c>
      <c r="Y122" s="272">
        <f t="shared" si="31"/>
        <v>0.75019999999999976</v>
      </c>
      <c r="Z122" s="272">
        <f t="shared" si="31"/>
        <v>0.75019999999999976</v>
      </c>
      <c r="AA122" s="272">
        <f t="shared" si="31"/>
        <v>0.75019999999999976</v>
      </c>
      <c r="AB122" s="272">
        <f t="shared" si="31"/>
        <v>0.75019999999999976</v>
      </c>
      <c r="AC122" s="272">
        <f t="shared" si="31"/>
        <v>0.75019999999999976</v>
      </c>
      <c r="AD122" s="272">
        <f t="shared" si="31"/>
        <v>0.75019999999999976</v>
      </c>
      <c r="AE122" s="272">
        <f t="shared" si="31"/>
        <v>0.75019999999999976</v>
      </c>
      <c r="AF122" s="272">
        <f t="shared" si="31"/>
        <v>0.75019999999999976</v>
      </c>
      <c r="AG122" s="272">
        <f t="shared" si="31"/>
        <v>0.75019999999999976</v>
      </c>
      <c r="AH122" s="272">
        <f t="shared" si="31"/>
        <v>0.75019999999999976</v>
      </c>
      <c r="AI122" s="272">
        <f t="shared" si="31"/>
        <v>0.75019999999999976</v>
      </c>
      <c r="AJ122" s="272">
        <f t="shared" si="31"/>
        <v>0.75019999999999976</v>
      </c>
      <c r="AK122" s="272">
        <f t="shared" si="31"/>
        <v>0.75019999999999976</v>
      </c>
      <c r="AL122" s="272">
        <f t="shared" si="31"/>
        <v>0.75019999999999976</v>
      </c>
      <c r="AM122" s="272">
        <f t="shared" si="31"/>
        <v>0.75019999999999976</v>
      </c>
      <c r="AN122" s="272">
        <f t="shared" si="31"/>
        <v>0.75019999999999976</v>
      </c>
      <c r="AO122" s="272">
        <f t="shared" si="31"/>
        <v>0.75019999999999976</v>
      </c>
      <c r="AP122" s="272">
        <f t="shared" si="31"/>
        <v>0.75019999999999976</v>
      </c>
      <c r="AQ122" s="272">
        <f t="shared" si="31"/>
        <v>0.75019999999999976</v>
      </c>
    </row>
    <row r="123" spans="3:43">
      <c r="C123" s="13" t="s">
        <v>200</v>
      </c>
      <c r="D123">
        <f>SUM(D33:D34,D36:D37,D39:D42)</f>
        <v>-4.7000000000001485E-3</v>
      </c>
      <c r="E123">
        <f t="shared" ref="E123:AQ123" si="32">SUM(E33:E34,E36:E37,E39:E42)</f>
        <v>0.28120000000000056</v>
      </c>
      <c r="F123">
        <f t="shared" si="32"/>
        <v>0.60820000000000007</v>
      </c>
      <c r="G123">
        <f t="shared" si="32"/>
        <v>4.8484000000000007</v>
      </c>
      <c r="H123">
        <f t="shared" si="32"/>
        <v>5.6989999999999998</v>
      </c>
      <c r="I123">
        <f t="shared" si="32"/>
        <v>6.3507999999999996</v>
      </c>
      <c r="J123">
        <f t="shared" si="32"/>
        <v>7.1173000000000011</v>
      </c>
      <c r="K123">
        <f t="shared" si="32"/>
        <v>7.8846999999999996</v>
      </c>
      <c r="L123">
        <f t="shared" si="32"/>
        <v>8.5367999999999995</v>
      </c>
      <c r="M123">
        <f t="shared" si="32"/>
        <v>9.1015000000000015</v>
      </c>
      <c r="N123">
        <f t="shared" si="32"/>
        <v>9.7548999999999992</v>
      </c>
      <c r="O123">
        <f t="shared" si="32"/>
        <v>10.524800000000003</v>
      </c>
      <c r="P123">
        <f t="shared" si="32"/>
        <v>11.296199999999999</v>
      </c>
      <c r="Q123">
        <f t="shared" si="32"/>
        <v>11.954000000000001</v>
      </c>
      <c r="R123">
        <f t="shared" si="32"/>
        <v>12.5273</v>
      </c>
      <c r="S123">
        <f t="shared" si="32"/>
        <v>13.188800000000001</v>
      </c>
      <c r="T123">
        <f t="shared" si="32"/>
        <v>13.971599999999999</v>
      </c>
      <c r="U123">
        <f t="shared" si="32"/>
        <v>14.756600000000001</v>
      </c>
      <c r="V123">
        <f t="shared" si="32"/>
        <v>15.425699999999999</v>
      </c>
      <c r="W123">
        <f t="shared" si="32"/>
        <v>16.127899999999997</v>
      </c>
      <c r="X123">
        <f t="shared" si="32"/>
        <v>16.126999999999999</v>
      </c>
      <c r="Y123">
        <f t="shared" si="32"/>
        <v>16.126999999999999</v>
      </c>
      <c r="Z123">
        <f t="shared" si="32"/>
        <v>16.126999999999999</v>
      </c>
      <c r="AA123">
        <f t="shared" si="32"/>
        <v>16.126999999999999</v>
      </c>
      <c r="AB123">
        <f t="shared" si="32"/>
        <v>16.126999999999999</v>
      </c>
      <c r="AC123">
        <f t="shared" si="32"/>
        <v>16.126999999999999</v>
      </c>
      <c r="AD123">
        <f t="shared" si="32"/>
        <v>16.126999999999999</v>
      </c>
      <c r="AE123">
        <f t="shared" si="32"/>
        <v>16.126999999999999</v>
      </c>
      <c r="AF123">
        <f t="shared" si="32"/>
        <v>16.126999999999999</v>
      </c>
      <c r="AG123">
        <f t="shared" si="32"/>
        <v>16.126999999999999</v>
      </c>
      <c r="AH123">
        <f t="shared" si="32"/>
        <v>16.126999999999999</v>
      </c>
      <c r="AI123">
        <f t="shared" si="32"/>
        <v>16.126999999999999</v>
      </c>
      <c r="AJ123">
        <f t="shared" si="32"/>
        <v>16.126999999999999</v>
      </c>
      <c r="AK123">
        <f t="shared" si="32"/>
        <v>16.126999999999999</v>
      </c>
      <c r="AL123">
        <f t="shared" si="32"/>
        <v>16.126999999999999</v>
      </c>
      <c r="AM123">
        <f t="shared" si="32"/>
        <v>16.126999999999999</v>
      </c>
      <c r="AN123">
        <f t="shared" si="32"/>
        <v>16.126999999999999</v>
      </c>
      <c r="AO123">
        <f t="shared" si="32"/>
        <v>16.126999999999999</v>
      </c>
      <c r="AP123">
        <f t="shared" si="32"/>
        <v>16.126999999999999</v>
      </c>
      <c r="AQ123">
        <f t="shared" si="32"/>
        <v>16.126999999999999</v>
      </c>
    </row>
    <row r="124" spans="3:43">
      <c r="C124" s="13" t="s">
        <v>201</v>
      </c>
      <c r="D124">
        <f>SUM(D78:D87)</f>
        <v>-4.7000000000001485E-3</v>
      </c>
      <c r="E124">
        <f t="shared" ref="E124:AQ124" si="33">SUM(E78:E87)</f>
        <v>0.25019999999999998</v>
      </c>
      <c r="F124">
        <f t="shared" si="33"/>
        <v>0.52320000000000011</v>
      </c>
      <c r="G124">
        <f t="shared" si="33"/>
        <v>4.5453999999999999</v>
      </c>
      <c r="H124">
        <f t="shared" si="33"/>
        <v>4.8900000000000006</v>
      </c>
      <c r="I124">
        <f t="shared" si="33"/>
        <v>5.5618000000000016</v>
      </c>
      <c r="J124">
        <f t="shared" si="33"/>
        <v>6.2363000000000008</v>
      </c>
      <c r="K124">
        <f t="shared" si="33"/>
        <v>6.9126999999999983</v>
      </c>
      <c r="L124">
        <f t="shared" si="33"/>
        <v>7.5908000000000007</v>
      </c>
      <c r="M124">
        <f t="shared" si="33"/>
        <v>8.2715000000000032</v>
      </c>
      <c r="N124">
        <f t="shared" si="33"/>
        <v>9.3018999999999998</v>
      </c>
      <c r="O124">
        <f t="shared" si="33"/>
        <v>9.9618000000000002</v>
      </c>
      <c r="P124">
        <f t="shared" si="33"/>
        <v>10.6752</v>
      </c>
      <c r="Q124">
        <f t="shared" si="33"/>
        <v>11.303999999999998</v>
      </c>
      <c r="R124">
        <f t="shared" si="33"/>
        <v>11.936299999999999</v>
      </c>
      <c r="S124">
        <f t="shared" si="33"/>
        <v>12.655799999999999</v>
      </c>
      <c r="T124">
        <f t="shared" si="33"/>
        <v>13.408599999999996</v>
      </c>
      <c r="U124">
        <f t="shared" si="33"/>
        <v>14.135600000000002</v>
      </c>
      <c r="V124">
        <f t="shared" si="33"/>
        <v>14.775700000000001</v>
      </c>
      <c r="W124">
        <f t="shared" si="33"/>
        <v>15.477899999999998</v>
      </c>
      <c r="X124">
        <f t="shared" si="33"/>
        <v>15.476999999999997</v>
      </c>
      <c r="Y124">
        <f t="shared" si="33"/>
        <v>15.476999999999997</v>
      </c>
      <c r="Z124">
        <f t="shared" si="33"/>
        <v>15.476999999999997</v>
      </c>
      <c r="AA124">
        <f t="shared" si="33"/>
        <v>15.476999999999997</v>
      </c>
      <c r="AB124">
        <f t="shared" si="33"/>
        <v>15.476999999999997</v>
      </c>
      <c r="AC124">
        <f t="shared" si="33"/>
        <v>15.476999999999997</v>
      </c>
      <c r="AD124">
        <f t="shared" si="33"/>
        <v>15.476999999999997</v>
      </c>
      <c r="AE124">
        <f t="shared" si="33"/>
        <v>15.476999999999997</v>
      </c>
      <c r="AF124">
        <f t="shared" si="33"/>
        <v>15.476999999999997</v>
      </c>
      <c r="AG124">
        <f t="shared" si="33"/>
        <v>15.476999999999997</v>
      </c>
      <c r="AH124">
        <f t="shared" si="33"/>
        <v>15.476999999999997</v>
      </c>
      <c r="AI124">
        <f t="shared" si="33"/>
        <v>15.476999999999997</v>
      </c>
      <c r="AJ124">
        <f t="shared" si="33"/>
        <v>15.476999999999997</v>
      </c>
      <c r="AK124">
        <f t="shared" si="33"/>
        <v>15.476999999999997</v>
      </c>
      <c r="AL124">
        <f t="shared" si="33"/>
        <v>15.476999999999997</v>
      </c>
      <c r="AM124">
        <f t="shared" si="33"/>
        <v>15.476999999999997</v>
      </c>
      <c r="AN124">
        <f t="shared" si="33"/>
        <v>15.476999999999997</v>
      </c>
      <c r="AO124">
        <f t="shared" si="33"/>
        <v>15.476999999999997</v>
      </c>
      <c r="AP124">
        <f t="shared" si="33"/>
        <v>15.476999999999997</v>
      </c>
      <c r="AQ124">
        <f t="shared" si="33"/>
        <v>15.476999999999997</v>
      </c>
    </row>
    <row r="125" spans="3:43">
      <c r="C125" s="13"/>
    </row>
  </sheetData>
  <mergeCells count="4">
    <mergeCell ref="B12:B31"/>
    <mergeCell ref="B77:B87"/>
    <mergeCell ref="B2:E2"/>
    <mergeCell ref="B57:B7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B2:AD167"/>
  <sheetViews>
    <sheetView topLeftCell="A94" zoomScale="80" zoomScaleNormal="80" zoomScalePageLayoutView="90" workbookViewId="0">
      <selection activeCell="T104" sqref="T104"/>
    </sheetView>
  </sheetViews>
  <sheetFormatPr defaultColWidth="8.81640625" defaultRowHeight="14.5"/>
  <cols>
    <col min="1" max="1" width="3.453125" customWidth="1"/>
    <col min="2" max="2" width="71.453125" customWidth="1"/>
    <col min="3" max="3" width="30.453125" customWidth="1"/>
    <col min="4" max="4" width="15.54296875" bestFit="1" customWidth="1"/>
    <col min="5" max="5" width="12.81640625" bestFit="1" customWidth="1"/>
    <col min="6" max="6" width="14.453125" customWidth="1"/>
    <col min="7" max="7" width="59.453125" customWidth="1"/>
    <col min="8" max="8" width="15.54296875" customWidth="1"/>
    <col min="9" max="9" width="18.453125" customWidth="1"/>
    <col min="10" max="10" width="15.54296875" customWidth="1"/>
    <col min="11" max="11" width="12.81640625" customWidth="1"/>
    <col min="12" max="12" width="64" customWidth="1"/>
    <col min="13" max="13" width="12.453125" customWidth="1"/>
    <col min="14" max="14" width="12.453125" bestFit="1" customWidth="1"/>
    <col min="15" max="15" width="24.453125" customWidth="1"/>
    <col min="16" max="16" width="10.453125" bestFit="1" customWidth="1"/>
    <col min="17" max="17" width="14.453125" customWidth="1"/>
    <col min="18" max="18" width="12.54296875" customWidth="1"/>
    <col min="19" max="19" width="12.453125" bestFit="1" customWidth="1"/>
    <col min="20" max="20" width="10.453125" bestFit="1" customWidth="1"/>
    <col min="21" max="21" width="61.81640625" customWidth="1"/>
    <col min="22" max="22" width="46.1796875" customWidth="1"/>
    <col min="23" max="23" width="12.453125" bestFit="1" customWidth="1"/>
    <col min="24" max="24" width="10.453125" bestFit="1" customWidth="1"/>
    <col min="29" max="29" width="12.453125" bestFit="1" customWidth="1"/>
    <col min="30" max="30" width="10.453125" bestFit="1" customWidth="1"/>
  </cols>
  <sheetData>
    <row r="2" spans="2:11" ht="23.5">
      <c r="B2" s="123" t="s">
        <v>71</v>
      </c>
      <c r="C2" s="269" t="s">
        <v>194</v>
      </c>
      <c r="D2" s="269"/>
      <c r="E2" s="269"/>
      <c r="F2" s="269"/>
      <c r="G2" s="269"/>
    </row>
    <row r="3" spans="2:11" ht="15" customHeight="1">
      <c r="B3" s="62" t="s">
        <v>72</v>
      </c>
    </row>
    <row r="4" spans="2:11" ht="15" customHeight="1">
      <c r="B4" s="10"/>
    </row>
    <row r="5" spans="2:11">
      <c r="B5" s="42" t="s">
        <v>63</v>
      </c>
    </row>
    <row r="6" spans="2:11" ht="15" thickBot="1"/>
    <row r="7" spans="2:11" s="12" customFormat="1">
      <c r="B7" s="63" t="s">
        <v>121</v>
      </c>
      <c r="C7" s="64"/>
      <c r="D7" s="65"/>
      <c r="E7" s="64"/>
      <c r="F7" s="64"/>
      <c r="G7" s="64"/>
      <c r="H7" s="64"/>
      <c r="I7" s="64"/>
      <c r="J7" s="64"/>
      <c r="K7" s="66"/>
    </row>
    <row r="8" spans="2:11" s="12" customFormat="1">
      <c r="B8" s="341" t="s">
        <v>62</v>
      </c>
      <c r="C8" s="342"/>
      <c r="D8" s="342"/>
      <c r="E8" s="342"/>
      <c r="F8" s="342"/>
      <c r="G8" s="342"/>
      <c r="H8" s="342"/>
      <c r="I8" s="342"/>
      <c r="J8" s="342"/>
      <c r="K8" s="343"/>
    </row>
    <row r="9" spans="2:11" s="13" customFormat="1">
      <c r="B9" s="24"/>
      <c r="C9" s="17"/>
      <c r="D9" s="345">
        <f>Parameters_Results!D10</f>
        <v>2020</v>
      </c>
      <c r="E9" s="345"/>
      <c r="F9" s="345">
        <v>2030</v>
      </c>
      <c r="G9" s="345"/>
      <c r="H9" s="345">
        <v>2050</v>
      </c>
      <c r="I9" s="345"/>
      <c r="J9" s="345">
        <v>2070</v>
      </c>
      <c r="K9" s="346"/>
    </row>
    <row r="10" spans="2:11">
      <c r="B10" s="24" t="s">
        <v>57</v>
      </c>
      <c r="C10" s="17"/>
      <c r="D10" s="45"/>
      <c r="E10" s="45"/>
      <c r="F10" s="22" t="s">
        <v>55</v>
      </c>
      <c r="G10" s="22" t="s">
        <v>56</v>
      </c>
      <c r="H10" s="22" t="s">
        <v>55</v>
      </c>
      <c r="I10" s="22" t="s">
        <v>56</v>
      </c>
      <c r="J10" s="22" t="s">
        <v>55</v>
      </c>
      <c r="K10" s="46" t="s">
        <v>56</v>
      </c>
    </row>
    <row r="11" spans="2:11">
      <c r="B11" s="319" t="s">
        <v>64</v>
      </c>
      <c r="C11" s="22" t="s">
        <v>173</v>
      </c>
      <c r="D11" s="45"/>
      <c r="E11" s="45"/>
      <c r="F11" s="257">
        <v>0.01</v>
      </c>
      <c r="G11" s="257">
        <v>-0.1103</v>
      </c>
      <c r="H11" s="257">
        <v>0</v>
      </c>
      <c r="I11" s="257">
        <v>-0.2051</v>
      </c>
      <c r="J11" s="257">
        <v>1.2200000000000001E-2</v>
      </c>
      <c r="K11" s="263">
        <v>-0.30230000000000001</v>
      </c>
    </row>
    <row r="12" spans="2:11">
      <c r="B12" s="319"/>
      <c r="C12" s="22" t="s">
        <v>174</v>
      </c>
      <c r="D12" s="45"/>
      <c r="E12" s="45"/>
      <c r="F12" s="257">
        <v>2.3400000000000001E-2</v>
      </c>
      <c r="G12" s="257">
        <v>-0.114</v>
      </c>
      <c r="H12" s="257">
        <v>3.4200000000000001E-2</v>
      </c>
      <c r="I12" s="257">
        <v>-0.19</v>
      </c>
      <c r="J12" s="257">
        <v>1.7500000000000002E-2</v>
      </c>
      <c r="K12" s="263">
        <v>-0.28289999999999998</v>
      </c>
    </row>
    <row r="13" spans="2:11">
      <c r="B13" s="319"/>
      <c r="C13" s="22" t="s">
        <v>175</v>
      </c>
      <c r="D13" s="45"/>
      <c r="E13" s="45"/>
      <c r="F13" s="257">
        <v>5.9999999999999995E-4</v>
      </c>
      <c r="G13" s="264">
        <v>-8.3099999999999993E-2</v>
      </c>
      <c r="H13" s="264">
        <v>7.1400000000000005E-2</v>
      </c>
      <c r="I13" s="264">
        <v>-3.4099999999999998E-2</v>
      </c>
      <c r="J13" s="264">
        <v>1.04E-2</v>
      </c>
      <c r="K13" s="262">
        <v>-0.25879999999999997</v>
      </c>
    </row>
    <row r="14" spans="2:11">
      <c r="B14" s="319"/>
      <c r="C14" s="22" t="s">
        <v>176</v>
      </c>
      <c r="D14" s="45"/>
      <c r="E14" s="45"/>
      <c r="F14" s="251"/>
      <c r="G14" s="251"/>
      <c r="H14" s="251"/>
      <c r="I14" s="251"/>
      <c r="J14" s="251"/>
      <c r="K14" s="252"/>
    </row>
    <row r="15" spans="2:11">
      <c r="B15" s="319"/>
      <c r="C15" s="22" t="s">
        <v>177</v>
      </c>
      <c r="D15" s="45"/>
      <c r="E15" s="45"/>
      <c r="F15" s="251"/>
      <c r="G15" s="251"/>
      <c r="H15" s="251"/>
      <c r="I15" s="251"/>
      <c r="J15" s="251"/>
      <c r="K15" s="252"/>
    </row>
    <row r="16" spans="2:11">
      <c r="B16" s="319"/>
      <c r="C16" s="22" t="s">
        <v>178</v>
      </c>
      <c r="D16" s="45"/>
      <c r="E16" s="45"/>
      <c r="F16" s="251"/>
      <c r="G16" s="251"/>
      <c r="H16" s="251"/>
      <c r="I16" s="251"/>
      <c r="J16" s="253"/>
      <c r="K16" s="268"/>
    </row>
    <row r="17" spans="2:11">
      <c r="B17" s="319"/>
      <c r="C17" t="s">
        <v>167</v>
      </c>
      <c r="D17" s="45"/>
      <c r="E17" s="45"/>
      <c r="F17" s="253">
        <v>-0.02</v>
      </c>
      <c r="G17" s="253">
        <v>-0.05</v>
      </c>
      <c r="H17" s="253">
        <v>-7.0000000000000007E-2</v>
      </c>
      <c r="I17" s="253">
        <v>-0.12</v>
      </c>
      <c r="J17" s="253">
        <v>-0.1</v>
      </c>
      <c r="K17" s="268">
        <v>-0.17</v>
      </c>
    </row>
    <row r="18" spans="2:11">
      <c r="B18" s="319"/>
      <c r="C18" t="s">
        <v>179</v>
      </c>
      <c r="D18" s="45"/>
      <c r="E18" s="45"/>
      <c r="F18" s="253">
        <v>0</v>
      </c>
      <c r="G18" s="253">
        <v>-0.02</v>
      </c>
      <c r="H18" s="253">
        <v>-0.05</v>
      </c>
      <c r="I18" s="253">
        <v>-0.1</v>
      </c>
      <c r="J18" s="253">
        <v>-7.0000000000000007E-2</v>
      </c>
      <c r="K18" s="268">
        <v>-0.15</v>
      </c>
    </row>
    <row r="19" spans="2:11">
      <c r="B19" s="319"/>
      <c r="C19" s="271" t="s">
        <v>202</v>
      </c>
      <c r="D19" s="45"/>
      <c r="E19" s="45"/>
      <c r="F19" s="253">
        <v>-0.02</v>
      </c>
      <c r="G19" s="253">
        <v>-0.08</v>
      </c>
      <c r="H19" s="253">
        <v>-0.1</v>
      </c>
      <c r="I19" s="253">
        <v>-0.15</v>
      </c>
      <c r="J19" s="253">
        <v>-0.13</v>
      </c>
      <c r="K19" s="268">
        <v>-0.21</v>
      </c>
    </row>
    <row r="20" spans="2:11">
      <c r="B20" s="319"/>
      <c r="C20" s="271" t="s">
        <v>203</v>
      </c>
      <c r="D20" s="45"/>
      <c r="E20" s="45"/>
      <c r="F20" s="253">
        <v>-0.02</v>
      </c>
      <c r="G20" s="253">
        <v>-0.05</v>
      </c>
      <c r="H20" s="253">
        <v>-7.0000000000000007E-2</v>
      </c>
      <c r="I20" s="253">
        <v>-0.12</v>
      </c>
      <c r="J20" s="253">
        <v>-0.1</v>
      </c>
      <c r="K20" s="268">
        <v>-0.17</v>
      </c>
    </row>
    <row r="21" spans="2:11">
      <c r="B21" s="319" t="s">
        <v>65</v>
      </c>
      <c r="C21" s="22" t="s">
        <v>173</v>
      </c>
      <c r="D21" s="45"/>
      <c r="E21" s="45"/>
      <c r="F21" s="257">
        <v>4.0000000000000001E-3</v>
      </c>
      <c r="G21" s="257">
        <v>7.7000000000000002E-3</v>
      </c>
      <c r="H21" s="257">
        <v>5.5999999999999999E-3</v>
      </c>
      <c r="I21" s="257">
        <v>1.52E-2</v>
      </c>
      <c r="J21" s="257">
        <v>5.1000000000000004E-3</v>
      </c>
      <c r="K21" s="263">
        <v>7.6499999999999999E-2</v>
      </c>
    </row>
    <row r="22" spans="2:11">
      <c r="B22" s="319"/>
      <c r="C22" s="22" t="s">
        <v>174</v>
      </c>
      <c r="D22" s="45"/>
      <c r="E22" s="45"/>
      <c r="F22" s="257">
        <v>-3.3E-3</v>
      </c>
      <c r="G22" s="257">
        <v>-5.0000000000000001E-3</v>
      </c>
      <c r="H22" s="257">
        <v>-2.5999999999999999E-3</v>
      </c>
      <c r="I22" s="257">
        <f>0.0015</f>
        <v>1.5E-3</v>
      </c>
      <c r="J22" s="264">
        <v>-1.95E-2</v>
      </c>
      <c r="K22" s="262">
        <v>-0.1203</v>
      </c>
    </row>
    <row r="23" spans="2:11">
      <c r="B23" s="319"/>
      <c r="C23" s="22" t="s">
        <v>175</v>
      </c>
      <c r="D23" s="45"/>
      <c r="E23" s="45"/>
      <c r="F23" s="257">
        <v>3.85E-2</v>
      </c>
      <c r="G23" s="257">
        <v>3.3999999999999998E-3</v>
      </c>
      <c r="H23" s="257">
        <v>2.3999999999999998E-3</v>
      </c>
      <c r="I23" s="257">
        <v>1.5100000000000001E-2</v>
      </c>
      <c r="J23" s="257">
        <v>4.4999999999999997E-3</v>
      </c>
      <c r="K23" s="263">
        <v>1.8700000000000001E-2</v>
      </c>
    </row>
    <row r="24" spans="2:11">
      <c r="B24" s="319"/>
      <c r="C24" s="43" t="s">
        <v>204</v>
      </c>
      <c r="D24" s="45"/>
      <c r="E24" s="45"/>
      <c r="F24" s="253">
        <v>0</v>
      </c>
      <c r="G24" s="253">
        <v>0.01</v>
      </c>
      <c r="H24" s="253">
        <v>0.01</v>
      </c>
      <c r="I24" s="253">
        <v>0.02</v>
      </c>
      <c r="J24" s="253">
        <v>0.02</v>
      </c>
      <c r="K24" s="268">
        <v>0.05</v>
      </c>
    </row>
    <row r="25" spans="2:11">
      <c r="B25" s="319"/>
      <c r="C25" s="22"/>
      <c r="D25" s="45"/>
      <c r="E25" s="45"/>
      <c r="F25" s="251"/>
      <c r="G25" s="251"/>
      <c r="H25" s="251"/>
      <c r="I25" s="251"/>
      <c r="J25" s="251"/>
      <c r="K25" s="252"/>
    </row>
    <row r="26" spans="2:11">
      <c r="B26" s="319" t="s">
        <v>66</v>
      </c>
      <c r="C26" s="22" t="s">
        <v>24</v>
      </c>
      <c r="D26" s="45"/>
      <c r="E26" s="45"/>
      <c r="F26" s="251"/>
      <c r="G26" s="251"/>
      <c r="H26" s="251"/>
      <c r="I26" s="251"/>
      <c r="J26" s="251"/>
      <c r="K26" s="252"/>
    </row>
    <row r="27" spans="2:11">
      <c r="B27" s="319"/>
      <c r="C27" s="22" t="s">
        <v>191</v>
      </c>
      <c r="D27" s="45"/>
      <c r="E27" s="45"/>
      <c r="F27" s="254">
        <v>0.01</v>
      </c>
      <c r="G27" s="254">
        <v>0.05</v>
      </c>
      <c r="H27" s="254">
        <v>0.03</v>
      </c>
      <c r="I27" s="254">
        <v>0.1</v>
      </c>
      <c r="J27" s="254">
        <v>0.08</v>
      </c>
      <c r="K27" s="265">
        <v>0.15</v>
      </c>
    </row>
    <row r="28" spans="2:11">
      <c r="B28" s="319"/>
      <c r="C28" s="43" t="s">
        <v>192</v>
      </c>
      <c r="D28" s="45"/>
      <c r="E28" s="45"/>
      <c r="F28" s="254">
        <v>0.01</v>
      </c>
      <c r="G28" s="254">
        <v>0.06</v>
      </c>
      <c r="H28" s="254">
        <v>0.04</v>
      </c>
      <c r="I28" s="254">
        <v>0.12</v>
      </c>
      <c r="J28" s="254">
        <v>0.06</v>
      </c>
      <c r="K28" s="265">
        <v>0.17</v>
      </c>
    </row>
    <row r="29" spans="2:11">
      <c r="B29" s="319"/>
      <c r="C29" s="43" t="s">
        <v>193</v>
      </c>
      <c r="D29" s="45"/>
      <c r="E29" s="45"/>
      <c r="F29" s="254">
        <v>0.01</v>
      </c>
      <c r="G29" s="254">
        <v>0.04</v>
      </c>
      <c r="H29" s="254">
        <v>0.03</v>
      </c>
      <c r="I29" s="254">
        <v>0.08</v>
      </c>
      <c r="J29" s="254">
        <v>0.05</v>
      </c>
      <c r="K29" s="265">
        <v>0.11</v>
      </c>
    </row>
    <row r="30" spans="2:11">
      <c r="B30" s="319"/>
      <c r="C30" s="270" t="s">
        <v>205</v>
      </c>
      <c r="D30" s="45"/>
      <c r="E30" s="45"/>
      <c r="F30" s="254">
        <v>2E-3</v>
      </c>
      <c r="G30" s="254">
        <v>0.02</v>
      </c>
      <c r="H30" s="254">
        <v>0.01</v>
      </c>
      <c r="I30" s="254">
        <v>0.02</v>
      </c>
      <c r="J30" s="254">
        <v>0.02</v>
      </c>
      <c r="K30" s="265">
        <v>0.03</v>
      </c>
    </row>
    <row r="31" spans="2:11">
      <c r="B31" s="319"/>
      <c r="C31" s="270" t="s">
        <v>206</v>
      </c>
      <c r="D31" s="45"/>
      <c r="E31" s="45"/>
      <c r="F31" s="254">
        <v>1.4999999999999999E-2</v>
      </c>
      <c r="G31" s="254">
        <v>7.0000000000000007E-2</v>
      </c>
      <c r="H31" s="254">
        <v>0.05</v>
      </c>
      <c r="I31" s="254">
        <v>0.15</v>
      </c>
      <c r="J31" s="254">
        <v>0.08</v>
      </c>
      <c r="K31" s="265">
        <v>0.2</v>
      </c>
    </row>
    <row r="32" spans="2:11">
      <c r="B32" s="319"/>
      <c r="C32" s="270" t="s">
        <v>207</v>
      </c>
      <c r="D32" s="45"/>
      <c r="E32" s="45"/>
      <c r="F32" s="254">
        <v>1.4999999999999999E-2</v>
      </c>
      <c r="G32" s="254">
        <v>0.05</v>
      </c>
      <c r="H32" s="254">
        <v>0.04</v>
      </c>
      <c r="I32" s="254">
        <v>0.1</v>
      </c>
      <c r="J32" s="254">
        <v>0.06</v>
      </c>
      <c r="K32" s="265">
        <v>0.14000000000000001</v>
      </c>
    </row>
    <row r="33" spans="2:15" ht="15" thickBot="1">
      <c r="B33" s="344"/>
      <c r="C33" s="34" t="s">
        <v>26</v>
      </c>
      <c r="D33" s="51"/>
      <c r="E33" s="51"/>
      <c r="F33" s="255"/>
      <c r="G33" s="255"/>
      <c r="H33" s="255"/>
      <c r="I33" s="255"/>
      <c r="J33" s="255"/>
      <c r="K33" s="256"/>
    </row>
    <row r="35" spans="2:15" ht="27" customHeight="1" thickBot="1">
      <c r="B35" s="242" t="s">
        <v>172</v>
      </c>
      <c r="G35" s="242" t="s">
        <v>182</v>
      </c>
      <c r="L35" s="242" t="s">
        <v>215</v>
      </c>
    </row>
    <row r="36" spans="2:15" s="12" customFormat="1">
      <c r="B36" s="63" t="s">
        <v>128</v>
      </c>
      <c r="C36" s="64"/>
      <c r="D36" s="172"/>
      <c r="E36" s="173"/>
      <c r="F36"/>
      <c r="G36" s="331" t="s">
        <v>129</v>
      </c>
      <c r="H36" s="332"/>
      <c r="I36" s="332"/>
      <c r="J36" s="333"/>
      <c r="K36" s="208"/>
      <c r="L36" s="180" t="s">
        <v>130</v>
      </c>
      <c r="M36" s="181"/>
      <c r="N36" s="181"/>
      <c r="O36" s="182"/>
    </row>
    <row r="37" spans="2:15" s="12" customFormat="1" ht="78.75" customHeight="1">
      <c r="B37" s="347" t="s">
        <v>123</v>
      </c>
      <c r="C37" s="348"/>
      <c r="D37" s="348"/>
      <c r="E37" s="349"/>
      <c r="F37"/>
      <c r="G37" s="350" t="s">
        <v>126</v>
      </c>
      <c r="H37" s="351"/>
      <c r="I37" s="351"/>
      <c r="J37" s="352"/>
      <c r="K37" s="209"/>
      <c r="L37" s="334" t="s">
        <v>127</v>
      </c>
      <c r="M37" s="335"/>
      <c r="N37" s="335"/>
      <c r="O37" s="336"/>
    </row>
    <row r="38" spans="2:15" s="40" customFormat="1">
      <c r="B38" s="54"/>
      <c r="C38" s="55"/>
      <c r="D38" s="329">
        <f>Parameters_Results!D10</f>
        <v>2020</v>
      </c>
      <c r="E38" s="330"/>
      <c r="G38" s="99"/>
      <c r="H38" s="55"/>
      <c r="I38" s="329">
        <f>Parameters_Results!D10</f>
        <v>2020</v>
      </c>
      <c r="J38" s="330"/>
      <c r="K38" s="208"/>
      <c r="L38" s="99"/>
      <c r="M38" s="55"/>
      <c r="N38" s="329">
        <f>Parameters_Results!D10</f>
        <v>2020</v>
      </c>
      <c r="O38" s="330"/>
    </row>
    <row r="39" spans="2:15">
      <c r="B39" s="24" t="s">
        <v>125</v>
      </c>
      <c r="C39" s="17"/>
      <c r="D39" s="22" t="s">
        <v>55</v>
      </c>
      <c r="E39" s="46" t="s">
        <v>56</v>
      </c>
      <c r="G39" s="24" t="s">
        <v>125</v>
      </c>
      <c r="H39" s="22"/>
      <c r="I39" s="22" t="s">
        <v>55</v>
      </c>
      <c r="J39" s="46" t="s">
        <v>56</v>
      </c>
      <c r="K39" s="43"/>
      <c r="L39" s="24" t="s">
        <v>57</v>
      </c>
      <c r="M39" s="22"/>
      <c r="N39" s="22" t="s">
        <v>55</v>
      </c>
      <c r="O39" s="46" t="s">
        <v>56</v>
      </c>
    </row>
    <row r="40" spans="2:15">
      <c r="B40" s="56" t="s">
        <v>117</v>
      </c>
      <c r="C40" s="45"/>
      <c r="D40" s="45"/>
      <c r="E40" s="57"/>
      <c r="G40" s="56" t="s">
        <v>117</v>
      </c>
      <c r="H40" s="22"/>
      <c r="I40" s="45"/>
      <c r="J40" s="57"/>
      <c r="K40" s="43"/>
      <c r="L40" s="56" t="s">
        <v>117</v>
      </c>
      <c r="M40" s="22"/>
      <c r="N40" s="45"/>
      <c r="O40" s="57"/>
    </row>
    <row r="41" spans="2:15">
      <c r="B41" s="21" t="s">
        <v>67</v>
      </c>
      <c r="C41" s="22"/>
      <c r="D41" s="353">
        <v>5</v>
      </c>
      <c r="E41" s="354"/>
      <c r="F41" t="s">
        <v>124</v>
      </c>
      <c r="G41" s="21" t="s">
        <v>67</v>
      </c>
      <c r="H41" s="22"/>
      <c r="I41" s="178">
        <v>2</v>
      </c>
      <c r="J41" s="179"/>
      <c r="K41" s="210"/>
      <c r="L41" s="21" t="s">
        <v>67</v>
      </c>
      <c r="M41" s="22"/>
      <c r="N41" s="337">
        <v>2</v>
      </c>
      <c r="O41" s="338"/>
    </row>
    <row r="42" spans="2:15">
      <c r="B42" s="21" t="s">
        <v>208</v>
      </c>
      <c r="C42" s="22"/>
      <c r="D42" s="245">
        <v>-0.01</v>
      </c>
      <c r="E42" s="246">
        <v>-0.05</v>
      </c>
      <c r="G42" s="21" t="s">
        <v>208</v>
      </c>
      <c r="H42" s="22"/>
      <c r="I42" s="245">
        <v>-0.01</v>
      </c>
      <c r="J42" s="246">
        <v>-0.05</v>
      </c>
      <c r="K42" s="88"/>
      <c r="L42" s="21" t="s">
        <v>208</v>
      </c>
      <c r="M42" s="22"/>
      <c r="N42" s="245">
        <v>-0.01</v>
      </c>
      <c r="O42" s="246">
        <v>-0.05</v>
      </c>
    </row>
    <row r="43" spans="2:15">
      <c r="B43" s="273" t="s">
        <v>211</v>
      </c>
      <c r="C43" s="22"/>
      <c r="D43" s="245">
        <v>-0.01</v>
      </c>
      <c r="E43" s="246">
        <v>-0.08</v>
      </c>
      <c r="G43" s="273" t="s">
        <v>211</v>
      </c>
      <c r="H43" s="22"/>
      <c r="I43" s="245">
        <v>-0.01</v>
      </c>
      <c r="J43" s="246">
        <v>-0.05</v>
      </c>
      <c r="K43" s="88"/>
      <c r="L43" s="273" t="s">
        <v>211</v>
      </c>
      <c r="M43" s="22"/>
      <c r="N43" s="245">
        <v>-0.01</v>
      </c>
      <c r="O43" s="246">
        <v>-0.05</v>
      </c>
    </row>
    <row r="44" spans="2:15">
      <c r="B44" s="21" t="s">
        <v>209</v>
      </c>
      <c r="C44" s="22"/>
      <c r="D44" s="245">
        <v>-0.01</v>
      </c>
      <c r="E44" s="246">
        <v>-0.02</v>
      </c>
      <c r="G44" s="21" t="s">
        <v>209</v>
      </c>
      <c r="H44" s="22"/>
      <c r="I44" s="47"/>
      <c r="J44" s="48"/>
      <c r="K44" s="88"/>
      <c r="L44" s="21" t="s">
        <v>209</v>
      </c>
      <c r="M44" s="22"/>
      <c r="N44" s="47"/>
      <c r="O44" s="48"/>
    </row>
    <row r="45" spans="2:15">
      <c r="B45" s="273" t="s">
        <v>212</v>
      </c>
      <c r="C45" s="22"/>
      <c r="D45" s="245">
        <v>-0.02</v>
      </c>
      <c r="E45" s="246">
        <v>-0.05</v>
      </c>
      <c r="G45" s="273" t="s">
        <v>212</v>
      </c>
      <c r="H45" s="22"/>
      <c r="I45" s="47"/>
      <c r="J45" s="48"/>
      <c r="K45" s="88"/>
      <c r="L45" s="273" t="s">
        <v>212</v>
      </c>
      <c r="M45" s="22"/>
      <c r="N45" s="47"/>
      <c r="O45" s="48"/>
    </row>
    <row r="46" spans="2:15">
      <c r="B46" s="21" t="s">
        <v>210</v>
      </c>
      <c r="C46" s="22"/>
      <c r="D46" s="258">
        <v>-0.01</v>
      </c>
      <c r="E46" s="259">
        <v>-0.02</v>
      </c>
      <c r="G46" s="21" t="s">
        <v>210</v>
      </c>
      <c r="H46" s="22"/>
      <c r="I46" s="47"/>
      <c r="J46" s="48"/>
      <c r="K46" s="88"/>
      <c r="L46" s="21" t="s">
        <v>210</v>
      </c>
      <c r="M46" s="22"/>
      <c r="N46" s="47"/>
      <c r="O46" s="48"/>
    </row>
    <row r="47" spans="2:15">
      <c r="B47" s="21" t="s">
        <v>216</v>
      </c>
      <c r="C47" s="22"/>
      <c r="D47" s="245">
        <v>0.01</v>
      </c>
      <c r="E47" s="246">
        <v>0.02</v>
      </c>
      <c r="G47" s="21" t="s">
        <v>221</v>
      </c>
      <c r="H47" s="22"/>
      <c r="I47" s="266"/>
      <c r="J47" s="267"/>
      <c r="K47" s="43"/>
      <c r="L47" s="21" t="s">
        <v>221</v>
      </c>
      <c r="M47" s="22"/>
      <c r="N47" s="47"/>
      <c r="O47" s="48"/>
    </row>
    <row r="48" spans="2:15">
      <c r="B48" s="273" t="s">
        <v>217</v>
      </c>
      <c r="C48" s="22"/>
      <c r="D48" s="245">
        <v>0.01</v>
      </c>
      <c r="E48" s="246">
        <v>0.02</v>
      </c>
      <c r="G48" s="273" t="s">
        <v>218</v>
      </c>
      <c r="H48" s="22"/>
      <c r="I48" s="266"/>
      <c r="J48" s="267"/>
      <c r="K48" s="43"/>
      <c r="L48" s="273" t="s">
        <v>218</v>
      </c>
      <c r="M48" s="22"/>
      <c r="N48" s="47"/>
      <c r="O48" s="48"/>
    </row>
    <row r="49" spans="2:18">
      <c r="B49" s="273"/>
      <c r="C49" s="22"/>
      <c r="D49" s="245"/>
      <c r="E49" s="246"/>
      <c r="G49" s="21" t="s">
        <v>222</v>
      </c>
      <c r="H49" s="22"/>
      <c r="I49" s="266"/>
      <c r="J49" s="267"/>
      <c r="K49" s="43"/>
      <c r="L49" s="21" t="s">
        <v>222</v>
      </c>
      <c r="M49" s="22"/>
      <c r="N49" s="47"/>
      <c r="O49" s="48"/>
    </row>
    <row r="50" spans="2:18">
      <c r="B50" s="273"/>
      <c r="C50" s="22"/>
      <c r="D50" s="245"/>
      <c r="E50" s="246"/>
      <c r="G50" s="273" t="s">
        <v>219</v>
      </c>
      <c r="H50" s="22"/>
      <c r="I50" s="266"/>
      <c r="J50" s="267"/>
      <c r="K50" s="43"/>
      <c r="L50" s="273" t="s">
        <v>219</v>
      </c>
      <c r="M50" s="22"/>
      <c r="N50" s="47"/>
      <c r="O50" s="48"/>
    </row>
    <row r="51" spans="2:18">
      <c r="B51" s="273"/>
      <c r="C51" s="22"/>
      <c r="D51" s="245"/>
      <c r="E51" s="246"/>
      <c r="G51" s="21" t="s">
        <v>223</v>
      </c>
      <c r="H51" s="22"/>
      <c r="I51" s="266"/>
      <c r="J51" s="267"/>
      <c r="K51" s="43"/>
      <c r="L51" s="21" t="s">
        <v>223</v>
      </c>
      <c r="M51" s="22"/>
      <c r="N51" s="47"/>
      <c r="O51" s="48"/>
    </row>
    <row r="52" spans="2:18">
      <c r="B52" s="273"/>
      <c r="C52" s="22"/>
      <c r="D52" s="245"/>
      <c r="E52" s="246"/>
      <c r="G52" s="273" t="s">
        <v>220</v>
      </c>
      <c r="H52" s="22"/>
      <c r="I52" s="266"/>
      <c r="J52" s="267"/>
      <c r="K52" s="43"/>
      <c r="L52" s="273" t="s">
        <v>220</v>
      </c>
      <c r="M52" s="22"/>
      <c r="N52" s="47"/>
      <c r="O52" s="48"/>
    </row>
    <row r="53" spans="2:18">
      <c r="B53" s="21" t="s">
        <v>70</v>
      </c>
      <c r="C53" s="22"/>
      <c r="D53" s="49"/>
      <c r="E53" s="50"/>
      <c r="G53" s="21" t="s">
        <v>70</v>
      </c>
      <c r="H53" s="22"/>
      <c r="I53" s="266"/>
      <c r="J53" s="267"/>
      <c r="K53" s="43"/>
      <c r="L53" s="21" t="s">
        <v>70</v>
      </c>
      <c r="M53" s="22"/>
      <c r="N53" s="47"/>
      <c r="O53" s="48"/>
      <c r="R53" t="s">
        <v>124</v>
      </c>
    </row>
    <row r="54" spans="2:18">
      <c r="B54" s="56" t="s">
        <v>118</v>
      </c>
      <c r="C54" s="45"/>
      <c r="D54" s="45"/>
      <c r="E54" s="57"/>
      <c r="G54" s="56" t="s">
        <v>118</v>
      </c>
      <c r="H54" s="22"/>
      <c r="I54" s="45"/>
      <c r="J54" s="57"/>
      <c r="K54" s="43"/>
      <c r="L54" s="56" t="s">
        <v>118</v>
      </c>
      <c r="M54" s="22"/>
      <c r="N54" s="45"/>
      <c r="O54" s="57"/>
    </row>
    <row r="55" spans="2:18">
      <c r="B55" s="21" t="s">
        <v>67</v>
      </c>
      <c r="C55" s="22"/>
      <c r="D55" s="355">
        <v>10</v>
      </c>
      <c r="E55" s="356"/>
      <c r="G55" s="21" t="s">
        <v>67</v>
      </c>
      <c r="H55" s="22"/>
      <c r="I55" s="178">
        <v>10</v>
      </c>
      <c r="J55" s="179"/>
      <c r="K55" s="210"/>
      <c r="L55" s="21" t="s">
        <v>67</v>
      </c>
      <c r="M55" s="22"/>
      <c r="N55" s="339">
        <v>10</v>
      </c>
      <c r="O55" s="340"/>
    </row>
    <row r="56" spans="2:18">
      <c r="B56" s="21" t="s">
        <v>208</v>
      </c>
      <c r="C56" s="22"/>
      <c r="D56" s="245">
        <v>-0.05</v>
      </c>
      <c r="E56" s="246">
        <v>-0.1</v>
      </c>
      <c r="G56" s="21" t="s">
        <v>208</v>
      </c>
      <c r="H56" s="22"/>
      <c r="I56" s="245">
        <v>-0.02</v>
      </c>
      <c r="J56" s="246">
        <v>-0.05</v>
      </c>
      <c r="K56" s="88"/>
      <c r="L56" s="21" t="s">
        <v>208</v>
      </c>
      <c r="M56" s="22"/>
      <c r="N56" s="245">
        <v>-0.02</v>
      </c>
      <c r="O56" s="246">
        <v>-0.05</v>
      </c>
    </row>
    <row r="57" spans="2:18">
      <c r="B57" s="273" t="s">
        <v>211</v>
      </c>
      <c r="C57" s="22"/>
      <c r="D57" s="245">
        <v>-0.08</v>
      </c>
      <c r="E57" s="246">
        <v>-0.15</v>
      </c>
      <c r="G57" s="273" t="s">
        <v>211</v>
      </c>
      <c r="H57" s="22"/>
      <c r="I57" s="245">
        <v>-0.02</v>
      </c>
      <c r="J57" s="246">
        <v>-0.05</v>
      </c>
      <c r="K57" s="88"/>
      <c r="L57" s="273" t="s">
        <v>211</v>
      </c>
      <c r="M57" s="22"/>
      <c r="N57" s="245">
        <v>-0.02</v>
      </c>
      <c r="O57" s="246">
        <v>-0.05</v>
      </c>
    </row>
    <row r="58" spans="2:18">
      <c r="B58" s="21" t="s">
        <v>209</v>
      </c>
      <c r="C58" s="22"/>
      <c r="D58" s="245">
        <v>-0.03</v>
      </c>
      <c r="E58" s="246">
        <v>-0.1</v>
      </c>
      <c r="G58" s="21" t="s">
        <v>209</v>
      </c>
      <c r="H58" s="22"/>
      <c r="I58" s="47"/>
      <c r="J58" s="48"/>
      <c r="K58" s="88"/>
      <c r="L58" s="21" t="s">
        <v>209</v>
      </c>
      <c r="M58" s="22"/>
      <c r="N58" s="47"/>
      <c r="O58" s="48"/>
    </row>
    <row r="59" spans="2:18">
      <c r="B59" s="273" t="s">
        <v>212</v>
      </c>
      <c r="C59" s="22"/>
      <c r="D59" s="245">
        <v>-0.05</v>
      </c>
      <c r="E59" s="246">
        <v>-0.15</v>
      </c>
      <c r="G59" s="273" t="s">
        <v>212</v>
      </c>
      <c r="H59" s="22"/>
      <c r="I59" s="47"/>
      <c r="J59" s="48"/>
      <c r="K59" s="88"/>
      <c r="L59" s="273" t="s">
        <v>212</v>
      </c>
      <c r="M59" s="22"/>
      <c r="N59" s="47"/>
      <c r="O59" s="48"/>
    </row>
    <row r="60" spans="2:18">
      <c r="B60" s="21" t="s">
        <v>210</v>
      </c>
      <c r="C60" s="22"/>
      <c r="D60" s="258">
        <v>-0.03</v>
      </c>
      <c r="E60" s="259">
        <v>-0.05</v>
      </c>
      <c r="G60" s="21" t="s">
        <v>210</v>
      </c>
      <c r="H60" s="22"/>
      <c r="I60" s="47"/>
      <c r="J60" s="48"/>
      <c r="K60" s="88"/>
      <c r="L60" s="21" t="s">
        <v>210</v>
      </c>
      <c r="M60" s="22"/>
      <c r="N60" s="47"/>
      <c r="O60" s="48"/>
    </row>
    <row r="61" spans="2:18">
      <c r="B61" s="21" t="s">
        <v>216</v>
      </c>
      <c r="C61" s="22"/>
      <c r="D61" s="245">
        <v>0.03</v>
      </c>
      <c r="E61" s="246">
        <v>0.06</v>
      </c>
      <c r="G61" s="21" t="s">
        <v>221</v>
      </c>
      <c r="H61" s="22"/>
      <c r="I61" s="266"/>
      <c r="J61" s="267"/>
      <c r="K61" s="43"/>
      <c r="L61" s="21" t="s">
        <v>221</v>
      </c>
      <c r="M61" s="22"/>
      <c r="N61" s="47"/>
      <c r="O61" s="48"/>
    </row>
    <row r="62" spans="2:18">
      <c r="B62" s="273" t="s">
        <v>217</v>
      </c>
      <c r="C62" s="22"/>
      <c r="D62" s="245">
        <v>0.03</v>
      </c>
      <c r="E62" s="246">
        <v>0.06</v>
      </c>
      <c r="G62" s="273" t="s">
        <v>218</v>
      </c>
      <c r="H62" s="22"/>
      <c r="I62" s="266"/>
      <c r="J62" s="267"/>
      <c r="K62" s="43"/>
      <c r="L62" s="273" t="s">
        <v>218</v>
      </c>
      <c r="M62" s="22"/>
      <c r="N62" s="47"/>
      <c r="O62" s="48"/>
    </row>
    <row r="63" spans="2:18">
      <c r="B63" s="273"/>
      <c r="C63" s="22"/>
      <c r="D63" s="245"/>
      <c r="E63" s="246"/>
      <c r="G63" s="21" t="s">
        <v>222</v>
      </c>
      <c r="H63" s="22"/>
      <c r="I63" s="266"/>
      <c r="J63" s="267"/>
      <c r="K63" s="43"/>
      <c r="L63" s="21" t="s">
        <v>222</v>
      </c>
      <c r="M63" s="22"/>
      <c r="N63" s="47"/>
      <c r="O63" s="48"/>
    </row>
    <row r="64" spans="2:18">
      <c r="B64" s="273"/>
      <c r="C64" s="22"/>
      <c r="D64" s="245"/>
      <c r="E64" s="246"/>
      <c r="G64" s="273" t="s">
        <v>219</v>
      </c>
      <c r="H64" s="22"/>
      <c r="I64" s="266"/>
      <c r="J64" s="267"/>
      <c r="K64" s="43"/>
      <c r="L64" s="273" t="s">
        <v>219</v>
      </c>
      <c r="M64" s="22"/>
      <c r="N64" s="47"/>
      <c r="O64" s="48"/>
    </row>
    <row r="65" spans="2:15">
      <c r="B65" s="273"/>
      <c r="C65" s="22"/>
      <c r="D65" s="245"/>
      <c r="E65" s="246"/>
      <c r="G65" s="21" t="s">
        <v>223</v>
      </c>
      <c r="H65" s="22"/>
      <c r="I65" s="266"/>
      <c r="J65" s="267"/>
      <c r="K65" s="43"/>
      <c r="L65" s="21" t="s">
        <v>223</v>
      </c>
      <c r="M65" s="22"/>
      <c r="N65" s="47"/>
      <c r="O65" s="48"/>
    </row>
    <row r="66" spans="2:15">
      <c r="B66" s="273"/>
      <c r="C66" s="22"/>
      <c r="D66" s="245"/>
      <c r="E66" s="246"/>
      <c r="G66" s="273" t="s">
        <v>220</v>
      </c>
      <c r="H66" s="22"/>
      <c r="I66" s="266"/>
      <c r="J66" s="267"/>
      <c r="K66" s="43"/>
      <c r="L66" s="273" t="s">
        <v>220</v>
      </c>
      <c r="M66" s="22"/>
      <c r="N66" s="47"/>
      <c r="O66" s="48"/>
    </row>
    <row r="67" spans="2:15">
      <c r="B67" s="21" t="s">
        <v>70</v>
      </c>
      <c r="C67" s="22"/>
      <c r="D67" s="49"/>
      <c r="E67" s="50"/>
      <c r="F67" t="s">
        <v>124</v>
      </c>
      <c r="G67" s="21" t="s">
        <v>70</v>
      </c>
      <c r="H67" s="22"/>
      <c r="I67" s="49"/>
      <c r="J67" s="50"/>
      <c r="K67" s="43"/>
      <c r="L67" s="21" t="s">
        <v>70</v>
      </c>
      <c r="M67" s="22"/>
      <c r="N67" s="47"/>
      <c r="O67" s="48"/>
    </row>
    <row r="68" spans="2:15">
      <c r="B68" s="56" t="s">
        <v>119</v>
      </c>
      <c r="C68" s="45"/>
      <c r="D68" s="45"/>
      <c r="E68" s="57"/>
      <c r="G68" s="56" t="s">
        <v>119</v>
      </c>
      <c r="H68" s="22"/>
      <c r="I68" s="45"/>
      <c r="J68" s="57"/>
      <c r="K68" s="43"/>
      <c r="L68" s="56" t="s">
        <v>119</v>
      </c>
      <c r="M68" s="22"/>
      <c r="N68" s="45"/>
      <c r="O68" s="57"/>
    </row>
    <row r="69" spans="2:15">
      <c r="B69" s="21" t="s">
        <v>67</v>
      </c>
      <c r="C69" s="22"/>
      <c r="D69" s="353">
        <v>20</v>
      </c>
      <c r="E69" s="354"/>
      <c r="G69" s="21" t="s">
        <v>67</v>
      </c>
      <c r="H69" s="22"/>
      <c r="I69" s="178">
        <v>100</v>
      </c>
      <c r="J69" s="179"/>
      <c r="K69" s="210"/>
      <c r="L69" s="21" t="s">
        <v>67</v>
      </c>
      <c r="M69" s="22"/>
      <c r="N69" s="337">
        <v>100</v>
      </c>
      <c r="O69" s="338"/>
    </row>
    <row r="70" spans="2:15">
      <c r="B70" s="21" t="s">
        <v>208</v>
      </c>
      <c r="C70" s="22"/>
      <c r="D70" s="245">
        <v>-0.4</v>
      </c>
      <c r="E70" s="246">
        <v>-0.6</v>
      </c>
      <c r="G70" s="21" t="s">
        <v>208</v>
      </c>
      <c r="H70" s="22"/>
      <c r="I70" s="245">
        <v>-0.2</v>
      </c>
      <c r="J70" s="246">
        <v>-0.4</v>
      </c>
      <c r="K70" s="88"/>
      <c r="L70" s="21" t="s">
        <v>208</v>
      </c>
      <c r="M70" s="22"/>
      <c r="N70" s="245">
        <v>-0.2</v>
      </c>
      <c r="O70" s="246">
        <v>-0.4</v>
      </c>
    </row>
    <row r="71" spans="2:15">
      <c r="B71" s="273" t="s">
        <v>211</v>
      </c>
      <c r="C71" s="22"/>
      <c r="D71" s="245">
        <v>-0.55000000000000004</v>
      </c>
      <c r="E71" s="246">
        <v>-0.8</v>
      </c>
      <c r="G71" s="273" t="s">
        <v>211</v>
      </c>
      <c r="H71" s="22"/>
      <c r="I71" s="245">
        <v>-0.2</v>
      </c>
      <c r="J71" s="246">
        <v>-0.4</v>
      </c>
      <c r="K71" s="88"/>
      <c r="L71" s="273" t="s">
        <v>211</v>
      </c>
      <c r="M71" s="22"/>
      <c r="N71" s="245">
        <v>-0.2</v>
      </c>
      <c r="O71" s="246">
        <v>-0.4</v>
      </c>
    </row>
    <row r="72" spans="2:15">
      <c r="B72" s="21" t="s">
        <v>209</v>
      </c>
      <c r="C72" s="22"/>
      <c r="D72" s="245">
        <v>-0.08</v>
      </c>
      <c r="E72" s="246">
        <v>-0.15</v>
      </c>
      <c r="G72" s="21" t="s">
        <v>209</v>
      </c>
      <c r="H72" s="22"/>
      <c r="I72" s="47"/>
      <c r="J72" s="48"/>
      <c r="K72" s="88"/>
      <c r="L72" s="21" t="s">
        <v>209</v>
      </c>
      <c r="M72" s="22"/>
      <c r="N72" s="47"/>
      <c r="O72" s="48"/>
    </row>
    <row r="73" spans="2:15">
      <c r="B73" s="273" t="s">
        <v>212</v>
      </c>
      <c r="C73" s="22"/>
      <c r="D73" s="245">
        <v>-0.1</v>
      </c>
      <c r="E73" s="246">
        <v>-0.2</v>
      </c>
      <c r="G73" s="273" t="s">
        <v>212</v>
      </c>
      <c r="H73" s="22"/>
      <c r="I73" s="47"/>
      <c r="J73" s="48"/>
      <c r="K73" s="88"/>
      <c r="L73" s="273" t="s">
        <v>212</v>
      </c>
      <c r="M73" s="22"/>
      <c r="N73" s="47"/>
      <c r="O73" s="48"/>
    </row>
    <row r="74" spans="2:15">
      <c r="B74" s="21" t="s">
        <v>210</v>
      </c>
      <c r="C74" s="22"/>
      <c r="D74" s="258">
        <v>-0.05</v>
      </c>
      <c r="E74" s="259">
        <v>-0.08</v>
      </c>
      <c r="G74" s="21" t="s">
        <v>210</v>
      </c>
      <c r="H74" s="22"/>
      <c r="I74" s="47">
        <v>-0.05</v>
      </c>
      <c r="J74" s="48">
        <v>-0.15</v>
      </c>
      <c r="K74" s="88"/>
      <c r="L74" s="21" t="s">
        <v>210</v>
      </c>
      <c r="M74" s="22"/>
      <c r="N74" s="47">
        <v>-0.05</v>
      </c>
      <c r="O74" s="48">
        <v>-0.15</v>
      </c>
    </row>
    <row r="75" spans="2:15">
      <c r="B75" s="21" t="s">
        <v>216</v>
      </c>
      <c r="C75" s="22"/>
      <c r="D75" s="245">
        <v>0.09</v>
      </c>
      <c r="E75" s="246">
        <v>0.15</v>
      </c>
      <c r="G75" s="21" t="s">
        <v>221</v>
      </c>
      <c r="H75" s="22"/>
      <c r="I75" s="286">
        <f>2*I89/3</f>
        <v>0.49333333333333335</v>
      </c>
      <c r="J75" s="287">
        <f>2*J89/3</f>
        <v>0.6133333333333334</v>
      </c>
      <c r="K75" s="43"/>
      <c r="L75" s="21" t="s">
        <v>221</v>
      </c>
      <c r="M75" s="22"/>
      <c r="N75" s="286">
        <f>2*N89/3</f>
        <v>0.49333333333333335</v>
      </c>
      <c r="O75" s="287">
        <f>2*O89/3</f>
        <v>0.6133333333333334</v>
      </c>
    </row>
    <row r="76" spans="2:15">
      <c r="B76" s="273" t="s">
        <v>217</v>
      </c>
      <c r="C76" s="22"/>
      <c r="D76" s="245">
        <v>0.09</v>
      </c>
      <c r="E76" s="246">
        <v>0.15</v>
      </c>
      <c r="G76" s="273" t="s">
        <v>218</v>
      </c>
      <c r="H76" s="22"/>
      <c r="I76" s="284">
        <v>0.2</v>
      </c>
      <c r="J76" s="285">
        <v>0.3</v>
      </c>
      <c r="K76" s="43"/>
      <c r="L76" s="273" t="s">
        <v>218</v>
      </c>
      <c r="M76" s="22"/>
      <c r="N76" s="284">
        <v>0.2</v>
      </c>
      <c r="O76" s="285">
        <v>0.3</v>
      </c>
    </row>
    <row r="77" spans="2:15">
      <c r="B77" s="273"/>
      <c r="C77" s="22"/>
      <c r="D77" s="245"/>
      <c r="E77" s="246"/>
      <c r="G77" s="21" t="s">
        <v>222</v>
      </c>
      <c r="H77" s="22"/>
      <c r="I77" s="286">
        <f>2*I91/3</f>
        <v>0.24666666666666667</v>
      </c>
      <c r="J77" s="287">
        <f>2*J91/3</f>
        <v>0.3666666666666667</v>
      </c>
      <c r="K77" s="43"/>
      <c r="L77" s="21" t="s">
        <v>222</v>
      </c>
      <c r="M77" s="22"/>
      <c r="N77" s="286">
        <f>2*N91/3</f>
        <v>0.24666666666666667</v>
      </c>
      <c r="O77" s="287">
        <f>2*O91/3</f>
        <v>0.3666666666666667</v>
      </c>
    </row>
    <row r="78" spans="2:15">
      <c r="B78" s="273"/>
      <c r="C78" s="22"/>
      <c r="D78" s="245"/>
      <c r="E78" s="246"/>
      <c r="G78" s="273" t="s">
        <v>219</v>
      </c>
      <c r="H78" s="22"/>
      <c r="I78" s="284">
        <v>0.2</v>
      </c>
      <c r="J78" s="285">
        <v>0.3</v>
      </c>
      <c r="K78" s="43"/>
      <c r="L78" s="273" t="s">
        <v>219</v>
      </c>
      <c r="M78" s="22"/>
      <c r="N78" s="284">
        <v>0.2</v>
      </c>
      <c r="O78" s="285">
        <v>0.3</v>
      </c>
    </row>
    <row r="79" spans="2:15">
      <c r="B79" s="273"/>
      <c r="C79" s="22"/>
      <c r="D79" s="245"/>
      <c r="E79" s="246"/>
      <c r="G79" s="21" t="s">
        <v>223</v>
      </c>
      <c r="H79" s="22"/>
      <c r="I79" s="286">
        <f>2*I93/3</f>
        <v>1.3866666666666667</v>
      </c>
      <c r="J79" s="287">
        <f>2*J93/3</f>
        <v>1.7333333333333334</v>
      </c>
      <c r="K79" s="43"/>
      <c r="L79" s="21" t="s">
        <v>223</v>
      </c>
      <c r="M79" s="22"/>
      <c r="N79" s="286">
        <f>2*N93/3</f>
        <v>1.3866666666666667</v>
      </c>
      <c r="O79" s="287">
        <f>2*O93/3</f>
        <v>1.7333333333333334</v>
      </c>
    </row>
    <row r="80" spans="2:15">
      <c r="B80" s="273"/>
      <c r="C80" s="22"/>
      <c r="D80" s="245"/>
      <c r="E80" s="246"/>
      <c r="G80" s="273" t="s">
        <v>220</v>
      </c>
      <c r="H80" s="22"/>
      <c r="I80" s="284">
        <v>0.2</v>
      </c>
      <c r="J80" s="285">
        <v>0.3</v>
      </c>
      <c r="K80" s="43"/>
      <c r="L80" s="273" t="s">
        <v>220</v>
      </c>
      <c r="M80" s="22"/>
      <c r="N80" s="284">
        <v>0.2</v>
      </c>
      <c r="O80" s="285">
        <v>0.3</v>
      </c>
    </row>
    <row r="81" spans="2:17">
      <c r="B81" s="21" t="s">
        <v>70</v>
      </c>
      <c r="C81" s="22"/>
      <c r="D81" s="49"/>
      <c r="E81" s="50"/>
      <c r="G81" s="21" t="s">
        <v>70</v>
      </c>
      <c r="H81" s="22"/>
      <c r="I81" s="49"/>
      <c r="J81" s="50"/>
      <c r="K81" s="43"/>
      <c r="L81" s="21" t="s">
        <v>70</v>
      </c>
      <c r="M81" s="22"/>
      <c r="N81" s="47"/>
      <c r="O81" s="48"/>
    </row>
    <row r="82" spans="2:17">
      <c r="B82" s="56" t="s">
        <v>120</v>
      </c>
      <c r="C82" s="45"/>
      <c r="D82" s="45"/>
      <c r="E82" s="57"/>
      <c r="G82" s="56" t="s">
        <v>120</v>
      </c>
      <c r="H82" s="22"/>
      <c r="I82" s="45"/>
      <c r="J82" s="57"/>
      <c r="K82" s="43"/>
      <c r="L82" s="56" t="s">
        <v>120</v>
      </c>
      <c r="M82" s="22"/>
      <c r="N82" s="45"/>
      <c r="O82" s="57"/>
    </row>
    <row r="83" spans="2:17">
      <c r="B83" s="21" t="s">
        <v>67</v>
      </c>
      <c r="C83" s="22"/>
      <c r="D83" s="353">
        <v>50</v>
      </c>
      <c r="E83" s="354"/>
      <c r="G83" s="21" t="s">
        <v>67</v>
      </c>
      <c r="H83" s="22"/>
      <c r="I83" s="178">
        <v>1000</v>
      </c>
      <c r="J83" s="179"/>
      <c r="K83" s="210"/>
      <c r="L83" s="21" t="s">
        <v>67</v>
      </c>
      <c r="M83" s="22"/>
      <c r="N83" s="337">
        <v>1000</v>
      </c>
      <c r="O83" s="338"/>
    </row>
    <row r="84" spans="2:17">
      <c r="B84" s="21" t="s">
        <v>208</v>
      </c>
      <c r="C84" s="22"/>
      <c r="D84" s="245">
        <v>-0.7</v>
      </c>
      <c r="E84" s="246">
        <v>-0.85</v>
      </c>
      <c r="G84" s="21" t="s">
        <v>208</v>
      </c>
      <c r="H84" s="22"/>
      <c r="I84" s="245">
        <v>-0.5</v>
      </c>
      <c r="J84" s="246">
        <v>-1</v>
      </c>
      <c r="K84" s="88" t="s">
        <v>124</v>
      </c>
      <c r="L84" s="21" t="s">
        <v>208</v>
      </c>
      <c r="M84" s="22"/>
      <c r="N84" s="245">
        <v>-0.5</v>
      </c>
      <c r="O84" s="246">
        <v>-1</v>
      </c>
      <c r="Q84" t="s">
        <v>124</v>
      </c>
    </row>
    <row r="85" spans="2:17">
      <c r="B85" s="273" t="s">
        <v>211</v>
      </c>
      <c r="C85" s="22"/>
      <c r="D85" s="245">
        <v>-0.85</v>
      </c>
      <c r="E85" s="246">
        <v>-1</v>
      </c>
      <c r="G85" s="273" t="s">
        <v>211</v>
      </c>
      <c r="H85" s="22"/>
      <c r="I85" s="245">
        <v>-0.5</v>
      </c>
      <c r="J85" s="246">
        <v>-1</v>
      </c>
      <c r="K85" s="88"/>
      <c r="L85" s="273" t="s">
        <v>211</v>
      </c>
      <c r="M85" s="22"/>
      <c r="N85" s="245">
        <v>-0.5</v>
      </c>
      <c r="O85" s="246">
        <v>-1</v>
      </c>
    </row>
    <row r="86" spans="2:17">
      <c r="B86" s="21" t="s">
        <v>209</v>
      </c>
      <c r="C86" s="22"/>
      <c r="D86" s="245">
        <v>-0.1</v>
      </c>
      <c r="E86" s="246">
        <v>-0.2</v>
      </c>
      <c r="G86" s="21" t="s">
        <v>209</v>
      </c>
      <c r="H86" s="22"/>
      <c r="I86" s="47"/>
      <c r="J86" s="48"/>
      <c r="K86" s="88"/>
      <c r="L86" s="21" t="s">
        <v>209</v>
      </c>
      <c r="M86" s="22"/>
      <c r="N86" s="47"/>
      <c r="O86" s="48"/>
    </row>
    <row r="87" spans="2:17">
      <c r="B87" s="273" t="s">
        <v>212</v>
      </c>
      <c r="C87" s="22"/>
      <c r="D87" s="245">
        <v>-0.17</v>
      </c>
      <c r="E87" s="246">
        <v>-0.35</v>
      </c>
      <c r="G87" s="273" t="s">
        <v>212</v>
      </c>
      <c r="H87" s="22"/>
      <c r="I87" s="47"/>
      <c r="J87" s="48"/>
      <c r="K87" s="88"/>
      <c r="L87" s="273" t="s">
        <v>212</v>
      </c>
      <c r="M87" s="22"/>
      <c r="N87" s="47"/>
      <c r="O87" s="48"/>
    </row>
    <row r="88" spans="2:17">
      <c r="B88" s="21" t="s">
        <v>210</v>
      </c>
      <c r="C88" s="22"/>
      <c r="D88" s="258">
        <v>-0.15</v>
      </c>
      <c r="E88" s="259">
        <v>-0.2</v>
      </c>
      <c r="G88" s="21" t="s">
        <v>210</v>
      </c>
      <c r="H88" s="22"/>
      <c r="I88" s="47">
        <v>-0.1</v>
      </c>
      <c r="J88" s="48">
        <v>-0.2</v>
      </c>
      <c r="K88" s="88"/>
      <c r="L88" s="21" t="s">
        <v>210</v>
      </c>
      <c r="M88" s="22"/>
      <c r="N88" s="47">
        <v>-0.1</v>
      </c>
      <c r="O88" s="48">
        <v>-0.2</v>
      </c>
    </row>
    <row r="89" spans="2:17">
      <c r="B89" s="21" t="s">
        <v>216</v>
      </c>
      <c r="C89" s="22"/>
      <c r="D89" s="245">
        <v>0.16</v>
      </c>
      <c r="E89" s="246">
        <v>0.2</v>
      </c>
      <c r="F89" t="s">
        <v>124</v>
      </c>
      <c r="G89" s="21" t="s">
        <v>221</v>
      </c>
      <c r="H89" s="22"/>
      <c r="I89" s="286">
        <v>0.74</v>
      </c>
      <c r="J89" s="287">
        <v>0.92</v>
      </c>
      <c r="K89" s="43"/>
      <c r="L89" s="21" t="s">
        <v>221</v>
      </c>
      <c r="M89" s="22"/>
      <c r="N89" s="286">
        <v>0.74</v>
      </c>
      <c r="O89" s="287">
        <v>0.92</v>
      </c>
    </row>
    <row r="90" spans="2:17">
      <c r="B90" s="273" t="s">
        <v>217</v>
      </c>
      <c r="C90" s="22"/>
      <c r="D90" s="245">
        <v>0.16</v>
      </c>
      <c r="E90" s="246">
        <v>0.2</v>
      </c>
      <c r="G90" s="273" t="s">
        <v>218</v>
      </c>
      <c r="H90" s="22"/>
      <c r="I90" s="284">
        <v>0.4</v>
      </c>
      <c r="J90" s="285">
        <v>0.5</v>
      </c>
      <c r="K90" s="43"/>
      <c r="L90" s="273" t="s">
        <v>218</v>
      </c>
      <c r="M90" s="22"/>
      <c r="N90" s="284">
        <v>0.4</v>
      </c>
      <c r="O90" s="285">
        <v>0.5</v>
      </c>
    </row>
    <row r="91" spans="2:17">
      <c r="B91" s="273"/>
      <c r="C91" s="22"/>
      <c r="D91" s="245"/>
      <c r="E91" s="246"/>
      <c r="G91" s="21" t="s">
        <v>222</v>
      </c>
      <c r="H91" s="22"/>
      <c r="I91" s="286">
        <v>0.37</v>
      </c>
      <c r="J91" s="287">
        <v>0.55000000000000004</v>
      </c>
      <c r="K91" s="43"/>
      <c r="L91" s="21" t="s">
        <v>222</v>
      </c>
      <c r="M91" s="22"/>
      <c r="N91" s="286">
        <v>0.37</v>
      </c>
      <c r="O91" s="287">
        <v>0.55000000000000004</v>
      </c>
    </row>
    <row r="92" spans="2:17">
      <c r="B92" s="273"/>
      <c r="C92" s="22"/>
      <c r="D92" s="245"/>
      <c r="E92" s="246"/>
      <c r="G92" s="273" t="s">
        <v>219</v>
      </c>
      <c r="H92" s="22"/>
      <c r="I92" s="284">
        <v>0.4</v>
      </c>
      <c r="J92" s="285">
        <v>0.5</v>
      </c>
      <c r="K92" s="43"/>
      <c r="L92" s="273" t="s">
        <v>219</v>
      </c>
      <c r="M92" s="22"/>
      <c r="N92" s="284">
        <v>0.4</v>
      </c>
      <c r="O92" s="285">
        <v>0.5</v>
      </c>
    </row>
    <row r="93" spans="2:17">
      <c r="B93" s="273"/>
      <c r="C93" s="22"/>
      <c r="D93" s="245"/>
      <c r="E93" s="246"/>
      <c r="G93" s="21" t="s">
        <v>223</v>
      </c>
      <c r="H93" s="22"/>
      <c r="I93" s="282">
        <v>2.08</v>
      </c>
      <c r="J93" s="283">
        <v>2.6</v>
      </c>
      <c r="K93" s="43"/>
      <c r="L93" s="21" t="s">
        <v>223</v>
      </c>
      <c r="M93" s="22"/>
      <c r="N93" s="282">
        <v>2.08</v>
      </c>
      <c r="O93" s="283">
        <v>2.6</v>
      </c>
    </row>
    <row r="94" spans="2:17">
      <c r="B94" s="273"/>
      <c r="C94" s="22"/>
      <c r="D94" s="245"/>
      <c r="E94" s="246"/>
      <c r="G94" s="273" t="s">
        <v>220</v>
      </c>
      <c r="H94" s="22"/>
      <c r="I94" s="245">
        <v>0.4</v>
      </c>
      <c r="J94" s="246">
        <v>0.5</v>
      </c>
      <c r="K94" s="43"/>
      <c r="L94" s="273" t="s">
        <v>220</v>
      </c>
      <c r="M94" s="22"/>
      <c r="N94" s="245">
        <v>0.4</v>
      </c>
      <c r="O94" s="246">
        <v>0.5</v>
      </c>
    </row>
    <row r="95" spans="2:17" ht="15" thickBot="1">
      <c r="B95" s="33" t="s">
        <v>70</v>
      </c>
      <c r="C95" s="34"/>
      <c r="D95" s="52"/>
      <c r="E95" s="53"/>
      <c r="G95" s="33" t="s">
        <v>70</v>
      </c>
      <c r="H95" s="34"/>
      <c r="I95" s="52"/>
      <c r="J95" s="53"/>
      <c r="K95" s="43"/>
      <c r="L95" s="33" t="s">
        <v>70</v>
      </c>
      <c r="M95" s="34"/>
      <c r="N95" s="274"/>
      <c r="O95" s="275"/>
    </row>
    <row r="97" spans="2:30">
      <c r="G97" t="s">
        <v>124</v>
      </c>
      <c r="H97" t="s">
        <v>124</v>
      </c>
    </row>
    <row r="98" spans="2:30" ht="15" thickBot="1"/>
    <row r="99" spans="2:30" ht="15" thickBot="1">
      <c r="B99" s="331" t="s">
        <v>131</v>
      </c>
      <c r="C99" s="332"/>
      <c r="D99" s="332"/>
      <c r="E99" s="332"/>
      <c r="F99" s="332"/>
      <c r="G99" s="332"/>
      <c r="H99" s="332"/>
      <c r="I99" s="332"/>
      <c r="J99" s="332"/>
      <c r="K99" s="333"/>
      <c r="L99" s="331" t="s">
        <v>146</v>
      </c>
      <c r="M99" s="332"/>
      <c r="N99" s="332"/>
      <c r="O99" s="332"/>
      <c r="P99" s="332"/>
      <c r="Q99" s="332"/>
      <c r="R99" s="332"/>
      <c r="S99" s="332"/>
      <c r="T99" s="333"/>
      <c r="U99" s="323" t="s">
        <v>132</v>
      </c>
      <c r="V99" s="324"/>
      <c r="W99" s="324"/>
      <c r="X99" s="324"/>
      <c r="Y99" s="324"/>
      <c r="Z99" s="324"/>
      <c r="AA99" s="324"/>
      <c r="AB99" s="324"/>
      <c r="AC99" s="324"/>
      <c r="AD99" s="325"/>
    </row>
    <row r="100" spans="2:30" ht="68.25" customHeight="1" thickBot="1">
      <c r="B100" s="326" t="s">
        <v>133</v>
      </c>
      <c r="C100" s="327"/>
      <c r="D100" s="327"/>
      <c r="E100" s="327"/>
      <c r="F100" s="327"/>
      <c r="G100" s="327"/>
      <c r="H100" s="327"/>
      <c r="I100" s="327"/>
      <c r="J100" s="327"/>
      <c r="K100" s="328"/>
      <c r="L100" s="326" t="s">
        <v>147</v>
      </c>
      <c r="M100" s="327"/>
      <c r="N100" s="327"/>
      <c r="O100" s="327"/>
      <c r="P100" s="327"/>
      <c r="Q100" s="327"/>
      <c r="R100" s="327"/>
      <c r="S100" s="327"/>
      <c r="T100" s="328"/>
      <c r="U100" s="326" t="s">
        <v>134</v>
      </c>
      <c r="V100" s="327"/>
      <c r="W100" s="327"/>
      <c r="X100" s="327"/>
      <c r="Y100" s="327"/>
      <c r="Z100" s="327"/>
      <c r="AA100" s="327"/>
      <c r="AB100" s="327"/>
      <c r="AC100" s="327"/>
      <c r="AD100" s="328"/>
    </row>
    <row r="101" spans="2:30">
      <c r="B101" s="54"/>
      <c r="C101" s="55"/>
      <c r="D101" s="329">
        <v>2020</v>
      </c>
      <c r="E101" s="329"/>
      <c r="F101" s="329">
        <v>2030</v>
      </c>
      <c r="G101" s="329"/>
      <c r="H101" s="329">
        <v>2050</v>
      </c>
      <c r="I101" s="329"/>
      <c r="J101" s="329">
        <v>2070</v>
      </c>
      <c r="K101" s="330"/>
      <c r="L101" s="99"/>
      <c r="M101" s="329">
        <v>2020</v>
      </c>
      <c r="N101" s="329"/>
      <c r="O101" s="329">
        <v>2030</v>
      </c>
      <c r="P101" s="329"/>
      <c r="Q101" s="329">
        <v>2050</v>
      </c>
      <c r="R101" s="329"/>
      <c r="S101" s="329">
        <v>2070</v>
      </c>
      <c r="T101" s="330"/>
      <c r="U101" s="54"/>
      <c r="V101" s="55"/>
      <c r="W101" s="329">
        <v>2020</v>
      </c>
      <c r="X101" s="329"/>
      <c r="Y101" s="329">
        <v>2030</v>
      </c>
      <c r="Z101" s="329"/>
      <c r="AA101" s="329">
        <v>2050</v>
      </c>
      <c r="AB101" s="329"/>
      <c r="AC101" s="329">
        <v>2100</v>
      </c>
      <c r="AD101" s="330"/>
    </row>
    <row r="102" spans="2:30">
      <c r="B102" s="24" t="s">
        <v>57</v>
      </c>
      <c r="C102" s="17"/>
      <c r="D102" s="22" t="s">
        <v>55</v>
      </c>
      <c r="E102" s="22" t="s">
        <v>56</v>
      </c>
      <c r="F102" s="22" t="s">
        <v>55</v>
      </c>
      <c r="G102" s="22" t="s">
        <v>56</v>
      </c>
      <c r="H102" s="22" t="s">
        <v>55</v>
      </c>
      <c r="I102" s="22" t="s">
        <v>56</v>
      </c>
      <c r="J102" s="22" t="s">
        <v>55</v>
      </c>
      <c r="K102" s="46" t="s">
        <v>56</v>
      </c>
      <c r="L102" s="24" t="s">
        <v>143</v>
      </c>
      <c r="M102" s="22" t="s">
        <v>55</v>
      </c>
      <c r="N102" s="22" t="s">
        <v>56</v>
      </c>
      <c r="O102" s="22" t="s">
        <v>55</v>
      </c>
      <c r="P102" s="22" t="s">
        <v>56</v>
      </c>
      <c r="Q102" s="22" t="s">
        <v>55</v>
      </c>
      <c r="R102" s="22" t="s">
        <v>56</v>
      </c>
      <c r="S102" s="22" t="s">
        <v>55</v>
      </c>
      <c r="T102" s="46" t="s">
        <v>56</v>
      </c>
      <c r="U102" s="24" t="s">
        <v>57</v>
      </c>
      <c r="V102" s="17"/>
      <c r="W102" s="22" t="s">
        <v>55</v>
      </c>
      <c r="X102" s="22" t="s">
        <v>56</v>
      </c>
      <c r="Y102" s="22" t="s">
        <v>55</v>
      </c>
      <c r="Z102" s="22" t="s">
        <v>56</v>
      </c>
      <c r="AA102" s="22" t="s">
        <v>55</v>
      </c>
      <c r="AB102" s="22" t="s">
        <v>56</v>
      </c>
      <c r="AC102" s="22" t="s">
        <v>55</v>
      </c>
      <c r="AD102" s="46" t="s">
        <v>56</v>
      </c>
    </row>
    <row r="103" spans="2:30">
      <c r="B103" s="56" t="s">
        <v>117</v>
      </c>
      <c r="C103" s="45"/>
      <c r="D103" s="45"/>
      <c r="E103" s="45"/>
      <c r="F103" s="45"/>
      <c r="G103" s="45"/>
      <c r="H103" s="45"/>
      <c r="I103" s="45"/>
      <c r="J103" s="45"/>
      <c r="K103" s="57"/>
      <c r="L103" s="239" t="s">
        <v>144</v>
      </c>
      <c r="M103" s="45"/>
      <c r="N103" s="45"/>
      <c r="O103" s="45"/>
      <c r="P103" s="45"/>
      <c r="Q103" s="45"/>
      <c r="R103" s="45"/>
      <c r="S103" s="45"/>
      <c r="T103" s="57"/>
      <c r="U103" s="56" t="s">
        <v>117</v>
      </c>
      <c r="V103" s="45"/>
      <c r="W103" s="45"/>
      <c r="X103" s="45"/>
      <c r="Y103" s="45"/>
      <c r="Z103" s="45"/>
      <c r="AA103" s="45"/>
      <c r="AB103" s="45"/>
      <c r="AC103" s="45"/>
      <c r="AD103" s="57"/>
    </row>
    <row r="104" spans="2:30">
      <c r="B104" s="21" t="s">
        <v>67</v>
      </c>
      <c r="C104" s="22"/>
      <c r="D104" s="321">
        <f t="shared" ref="D104:D110" si="0">D41</f>
        <v>5</v>
      </c>
      <c r="E104" s="321"/>
      <c r="F104" s="49">
        <v>5</v>
      </c>
      <c r="G104" s="49">
        <v>4</v>
      </c>
      <c r="H104" s="49">
        <v>5</v>
      </c>
      <c r="I104" s="49">
        <v>3</v>
      </c>
      <c r="J104" s="49">
        <v>1</v>
      </c>
      <c r="K104" s="50">
        <v>1</v>
      </c>
      <c r="L104" s="21" t="s">
        <v>145</v>
      </c>
      <c r="M104" s="321">
        <f t="shared" ref="M104:M109" si="1">I41</f>
        <v>2</v>
      </c>
      <c r="N104" s="321"/>
      <c r="O104" s="49">
        <v>2</v>
      </c>
      <c r="P104" s="49">
        <v>2</v>
      </c>
      <c r="Q104" s="49">
        <v>2</v>
      </c>
      <c r="R104" s="49">
        <v>1</v>
      </c>
      <c r="S104" s="49">
        <v>1</v>
      </c>
      <c r="T104" s="50">
        <v>1</v>
      </c>
      <c r="U104" s="21" t="s">
        <v>67</v>
      </c>
      <c r="V104" s="22"/>
      <c r="W104" s="321">
        <f t="shared" ref="W104:W111" si="2">N41</f>
        <v>2</v>
      </c>
      <c r="X104" s="321"/>
      <c r="Y104" s="49">
        <v>2</v>
      </c>
      <c r="Z104" s="49">
        <v>2</v>
      </c>
      <c r="AA104" s="49">
        <v>2</v>
      </c>
      <c r="AB104" s="49">
        <v>1</v>
      </c>
      <c r="AC104" s="49">
        <v>1</v>
      </c>
      <c r="AD104" s="50">
        <v>1</v>
      </c>
    </row>
    <row r="105" spans="2:30">
      <c r="B105" s="21" t="s">
        <v>208</v>
      </c>
      <c r="C105" s="22"/>
      <c r="D105" s="174">
        <f t="shared" si="0"/>
        <v>-0.01</v>
      </c>
      <c r="E105" s="174">
        <f t="shared" ref="E105:E110" si="3">E42</f>
        <v>-0.05</v>
      </c>
      <c r="F105" s="58">
        <f t="shared" ref="F105:F110" si="4">$D42</f>
        <v>-0.01</v>
      </c>
      <c r="G105" s="58">
        <f t="shared" ref="G105:G110" si="5">$E42</f>
        <v>-0.05</v>
      </c>
      <c r="H105" s="58">
        <f t="shared" ref="H105:H110" si="6">$D42</f>
        <v>-0.01</v>
      </c>
      <c r="I105" s="58">
        <f t="shared" ref="I105:I110" si="7">$E42</f>
        <v>-0.05</v>
      </c>
      <c r="J105" s="58">
        <f t="shared" ref="J105:J110" si="8">$D42</f>
        <v>-0.01</v>
      </c>
      <c r="K105" s="59">
        <f t="shared" ref="K105:K110" si="9">$E42</f>
        <v>-0.05</v>
      </c>
      <c r="L105" s="21" t="s">
        <v>208</v>
      </c>
      <c r="M105" s="174">
        <f t="shared" si="1"/>
        <v>-0.01</v>
      </c>
      <c r="N105" s="174">
        <f>J42</f>
        <v>-0.05</v>
      </c>
      <c r="O105" s="58">
        <f>$I42</f>
        <v>-0.01</v>
      </c>
      <c r="P105" s="58">
        <f>$J42</f>
        <v>-0.05</v>
      </c>
      <c r="Q105" s="174">
        <f>$I42</f>
        <v>-0.01</v>
      </c>
      <c r="R105" s="174">
        <f>$J42</f>
        <v>-0.05</v>
      </c>
      <c r="S105" s="58">
        <f>$I42</f>
        <v>-0.01</v>
      </c>
      <c r="T105" s="59">
        <f>$J42</f>
        <v>-0.05</v>
      </c>
      <c r="U105" s="21" t="s">
        <v>208</v>
      </c>
      <c r="V105" s="22"/>
      <c r="W105" s="174">
        <f t="shared" si="2"/>
        <v>-0.01</v>
      </c>
      <c r="X105" s="174">
        <f t="shared" ref="X105:X111" si="10">O42</f>
        <v>-0.05</v>
      </c>
      <c r="Y105" s="58">
        <f t="shared" ref="Y105:Y111" si="11">$N42</f>
        <v>-0.01</v>
      </c>
      <c r="Z105" s="58">
        <f t="shared" ref="Z105:Z111" si="12">$O42</f>
        <v>-0.05</v>
      </c>
      <c r="AA105" s="58">
        <f t="shared" ref="AA105:AA111" si="13">$N42</f>
        <v>-0.01</v>
      </c>
      <c r="AB105" s="58">
        <f t="shared" ref="AB105:AB111" si="14">$O42</f>
        <v>-0.05</v>
      </c>
      <c r="AC105" s="58">
        <f t="shared" ref="AC105:AC111" si="15">$N42</f>
        <v>-0.01</v>
      </c>
      <c r="AD105" s="59">
        <f t="shared" ref="AD105:AD111" si="16">$O42</f>
        <v>-0.05</v>
      </c>
    </row>
    <row r="106" spans="2:30">
      <c r="B106" s="273" t="s">
        <v>211</v>
      </c>
      <c r="C106" s="22"/>
      <c r="D106" s="174">
        <f t="shared" si="0"/>
        <v>-0.01</v>
      </c>
      <c r="E106" s="174">
        <f t="shared" si="3"/>
        <v>-0.08</v>
      </c>
      <c r="F106" s="58">
        <f t="shared" si="4"/>
        <v>-0.01</v>
      </c>
      <c r="G106" s="58">
        <f t="shared" si="5"/>
        <v>-0.08</v>
      </c>
      <c r="H106" s="58">
        <f t="shared" si="6"/>
        <v>-0.01</v>
      </c>
      <c r="I106" s="58">
        <f t="shared" si="7"/>
        <v>-0.08</v>
      </c>
      <c r="J106" s="58">
        <f t="shared" si="8"/>
        <v>-0.01</v>
      </c>
      <c r="K106" s="59">
        <f t="shared" si="9"/>
        <v>-0.08</v>
      </c>
      <c r="L106" s="273" t="s">
        <v>211</v>
      </c>
      <c r="M106" s="174">
        <f t="shared" si="1"/>
        <v>-0.01</v>
      </c>
      <c r="N106" s="174">
        <f>J43</f>
        <v>-0.05</v>
      </c>
      <c r="O106" s="58">
        <f>$I43</f>
        <v>-0.01</v>
      </c>
      <c r="P106" s="58">
        <f>$J43</f>
        <v>-0.05</v>
      </c>
      <c r="Q106" s="174">
        <f>$I43</f>
        <v>-0.01</v>
      </c>
      <c r="R106" s="174">
        <f>$J43</f>
        <v>-0.05</v>
      </c>
      <c r="S106" s="58">
        <f>$I43</f>
        <v>-0.01</v>
      </c>
      <c r="T106" s="59">
        <f>$J43</f>
        <v>-0.05</v>
      </c>
      <c r="U106" s="273" t="s">
        <v>211</v>
      </c>
      <c r="V106" s="22"/>
      <c r="W106" s="174">
        <f t="shared" si="2"/>
        <v>-0.01</v>
      </c>
      <c r="X106" s="174">
        <f t="shared" si="10"/>
        <v>-0.05</v>
      </c>
      <c r="Y106" s="58">
        <f t="shared" si="11"/>
        <v>-0.01</v>
      </c>
      <c r="Z106" s="58">
        <f t="shared" si="12"/>
        <v>-0.05</v>
      </c>
      <c r="AA106" s="58">
        <f t="shared" si="13"/>
        <v>-0.01</v>
      </c>
      <c r="AB106" s="58">
        <f t="shared" si="14"/>
        <v>-0.05</v>
      </c>
      <c r="AC106" s="58">
        <f t="shared" si="15"/>
        <v>-0.01</v>
      </c>
      <c r="AD106" s="59">
        <f t="shared" si="16"/>
        <v>-0.05</v>
      </c>
    </row>
    <row r="107" spans="2:30">
      <c r="B107" s="21" t="s">
        <v>209</v>
      </c>
      <c r="C107" s="22"/>
      <c r="D107" s="174">
        <f t="shared" si="0"/>
        <v>-0.01</v>
      </c>
      <c r="E107" s="174">
        <f t="shared" si="3"/>
        <v>-0.02</v>
      </c>
      <c r="F107" s="58">
        <f t="shared" si="4"/>
        <v>-0.01</v>
      </c>
      <c r="G107" s="58">
        <f t="shared" si="5"/>
        <v>-0.02</v>
      </c>
      <c r="H107" s="58">
        <f t="shared" si="6"/>
        <v>-0.01</v>
      </c>
      <c r="I107" s="58">
        <f t="shared" si="7"/>
        <v>-0.02</v>
      </c>
      <c r="J107" s="58">
        <f t="shared" si="8"/>
        <v>-0.01</v>
      </c>
      <c r="K107" s="59">
        <f t="shared" si="9"/>
        <v>-0.02</v>
      </c>
      <c r="L107" s="21" t="s">
        <v>209</v>
      </c>
      <c r="M107" s="174">
        <f t="shared" si="1"/>
        <v>0</v>
      </c>
      <c r="N107" s="174">
        <f>J44</f>
        <v>0</v>
      </c>
      <c r="O107" s="58">
        <f>$I44</f>
        <v>0</v>
      </c>
      <c r="P107" s="58">
        <f>$J44</f>
        <v>0</v>
      </c>
      <c r="Q107" s="174">
        <f>$I44</f>
        <v>0</v>
      </c>
      <c r="R107" s="174">
        <f>$J44</f>
        <v>0</v>
      </c>
      <c r="S107" s="58">
        <f>$I44</f>
        <v>0</v>
      </c>
      <c r="T107" s="59">
        <f>$J44</f>
        <v>0</v>
      </c>
      <c r="U107" s="21" t="s">
        <v>209</v>
      </c>
      <c r="V107" s="22"/>
      <c r="W107" s="174">
        <f t="shared" si="2"/>
        <v>0</v>
      </c>
      <c r="X107" s="174">
        <f t="shared" si="10"/>
        <v>0</v>
      </c>
      <c r="Y107" s="58">
        <f t="shared" si="11"/>
        <v>0</v>
      </c>
      <c r="Z107" s="58">
        <f t="shared" si="12"/>
        <v>0</v>
      </c>
      <c r="AA107" s="58">
        <f t="shared" si="13"/>
        <v>0</v>
      </c>
      <c r="AB107" s="58">
        <f t="shared" si="14"/>
        <v>0</v>
      </c>
      <c r="AC107" s="58">
        <f t="shared" si="15"/>
        <v>0</v>
      </c>
      <c r="AD107" s="59">
        <f t="shared" si="16"/>
        <v>0</v>
      </c>
    </row>
    <row r="108" spans="2:30">
      <c r="B108" s="273" t="s">
        <v>212</v>
      </c>
      <c r="C108" s="22"/>
      <c r="D108" s="174">
        <f t="shared" si="0"/>
        <v>-0.02</v>
      </c>
      <c r="E108" s="174">
        <f t="shared" si="3"/>
        <v>-0.05</v>
      </c>
      <c r="F108" s="58">
        <f t="shared" si="4"/>
        <v>-0.02</v>
      </c>
      <c r="G108" s="58">
        <f t="shared" si="5"/>
        <v>-0.05</v>
      </c>
      <c r="H108" s="58">
        <f t="shared" si="6"/>
        <v>-0.02</v>
      </c>
      <c r="I108" s="58">
        <f t="shared" si="7"/>
        <v>-0.05</v>
      </c>
      <c r="J108" s="58">
        <f t="shared" si="8"/>
        <v>-0.02</v>
      </c>
      <c r="K108" s="59">
        <f t="shared" si="9"/>
        <v>-0.05</v>
      </c>
      <c r="L108" s="273" t="s">
        <v>212</v>
      </c>
      <c r="M108" s="174">
        <f t="shared" si="1"/>
        <v>0</v>
      </c>
      <c r="N108" s="174">
        <f>J45</f>
        <v>0</v>
      </c>
      <c r="O108" s="58">
        <f>$I45</f>
        <v>0</v>
      </c>
      <c r="P108" s="58">
        <f>$J45</f>
        <v>0</v>
      </c>
      <c r="Q108" s="174">
        <f>$I45</f>
        <v>0</v>
      </c>
      <c r="R108" s="174">
        <f>$J45</f>
        <v>0</v>
      </c>
      <c r="S108" s="58">
        <f>$I45</f>
        <v>0</v>
      </c>
      <c r="T108" s="59">
        <f>$J45</f>
        <v>0</v>
      </c>
      <c r="U108" s="273" t="s">
        <v>212</v>
      </c>
      <c r="V108" s="22"/>
      <c r="W108" s="174">
        <f t="shared" si="2"/>
        <v>0</v>
      </c>
      <c r="X108" s="174">
        <f t="shared" si="10"/>
        <v>0</v>
      </c>
      <c r="Y108" s="58">
        <f t="shared" si="11"/>
        <v>0</v>
      </c>
      <c r="Z108" s="58">
        <f t="shared" si="12"/>
        <v>0</v>
      </c>
      <c r="AA108" s="58">
        <f t="shared" si="13"/>
        <v>0</v>
      </c>
      <c r="AB108" s="58">
        <f t="shared" si="14"/>
        <v>0</v>
      </c>
      <c r="AC108" s="58">
        <f t="shared" si="15"/>
        <v>0</v>
      </c>
      <c r="AD108" s="59">
        <f t="shared" si="16"/>
        <v>0</v>
      </c>
    </row>
    <row r="109" spans="2:30">
      <c r="B109" s="21" t="s">
        <v>210</v>
      </c>
      <c r="C109" s="22"/>
      <c r="D109" s="174">
        <f t="shared" si="0"/>
        <v>-0.01</v>
      </c>
      <c r="E109" s="174">
        <f t="shared" si="3"/>
        <v>-0.02</v>
      </c>
      <c r="F109" s="58">
        <f t="shared" si="4"/>
        <v>-0.01</v>
      </c>
      <c r="G109" s="58">
        <f t="shared" si="5"/>
        <v>-0.02</v>
      </c>
      <c r="H109" s="58">
        <f t="shared" si="6"/>
        <v>-0.01</v>
      </c>
      <c r="I109" s="58">
        <f t="shared" si="7"/>
        <v>-0.02</v>
      </c>
      <c r="J109" s="58">
        <f t="shared" si="8"/>
        <v>-0.01</v>
      </c>
      <c r="K109" s="59">
        <f t="shared" si="9"/>
        <v>-0.02</v>
      </c>
      <c r="L109" s="21" t="s">
        <v>210</v>
      </c>
      <c r="M109" s="174">
        <f t="shared" si="1"/>
        <v>0</v>
      </c>
      <c r="N109" s="174">
        <f>J46</f>
        <v>0</v>
      </c>
      <c r="O109" s="58">
        <f>$I46</f>
        <v>0</v>
      </c>
      <c r="P109" s="58">
        <f>$J46</f>
        <v>0</v>
      </c>
      <c r="Q109" s="174">
        <f>$I46</f>
        <v>0</v>
      </c>
      <c r="R109" s="174">
        <f>$J46</f>
        <v>0</v>
      </c>
      <c r="S109" s="58">
        <f>$I46</f>
        <v>0</v>
      </c>
      <c r="T109" s="59">
        <f>$J46</f>
        <v>0</v>
      </c>
      <c r="U109" s="21" t="s">
        <v>210</v>
      </c>
      <c r="V109" s="22"/>
      <c r="W109" s="174">
        <f t="shared" si="2"/>
        <v>0</v>
      </c>
      <c r="X109" s="174">
        <f t="shared" si="10"/>
        <v>0</v>
      </c>
      <c r="Y109" s="58">
        <f t="shared" si="11"/>
        <v>0</v>
      </c>
      <c r="Z109" s="58">
        <f t="shared" si="12"/>
        <v>0</v>
      </c>
      <c r="AA109" s="58">
        <f t="shared" si="13"/>
        <v>0</v>
      </c>
      <c r="AB109" s="58">
        <f t="shared" si="14"/>
        <v>0</v>
      </c>
      <c r="AC109" s="58">
        <f t="shared" si="15"/>
        <v>0</v>
      </c>
      <c r="AD109" s="59">
        <f t="shared" si="16"/>
        <v>0</v>
      </c>
    </row>
    <row r="110" spans="2:30">
      <c r="B110" s="21" t="s">
        <v>216</v>
      </c>
      <c r="C110" s="22"/>
      <c r="D110" s="174">
        <f t="shared" si="0"/>
        <v>0.01</v>
      </c>
      <c r="E110" s="174">
        <f t="shared" si="3"/>
        <v>0.02</v>
      </c>
      <c r="F110" s="58">
        <f t="shared" si="4"/>
        <v>0.01</v>
      </c>
      <c r="G110" s="58">
        <f t="shared" si="5"/>
        <v>0.02</v>
      </c>
      <c r="H110" s="58">
        <f t="shared" si="6"/>
        <v>0.01</v>
      </c>
      <c r="I110" s="58">
        <f t="shared" si="7"/>
        <v>0.02</v>
      </c>
      <c r="J110" s="58">
        <f t="shared" si="8"/>
        <v>0.01</v>
      </c>
      <c r="K110" s="59">
        <f t="shared" si="9"/>
        <v>0.02</v>
      </c>
      <c r="L110" s="21" t="s">
        <v>221</v>
      </c>
      <c r="M110" s="279"/>
      <c r="N110" s="279"/>
      <c r="O110" s="280"/>
      <c r="P110" s="280"/>
      <c r="Q110" s="279"/>
      <c r="R110" s="279"/>
      <c r="S110" s="280"/>
      <c r="T110" s="281"/>
      <c r="U110" s="21" t="s">
        <v>221</v>
      </c>
      <c r="V110" s="22"/>
      <c r="W110" s="174">
        <f t="shared" si="2"/>
        <v>0</v>
      </c>
      <c r="X110" s="174">
        <f t="shared" si="10"/>
        <v>0</v>
      </c>
      <c r="Y110" s="58">
        <f t="shared" si="11"/>
        <v>0</v>
      </c>
      <c r="Z110" s="58">
        <f t="shared" si="12"/>
        <v>0</v>
      </c>
      <c r="AA110" s="58">
        <f t="shared" si="13"/>
        <v>0</v>
      </c>
      <c r="AB110" s="58">
        <f t="shared" si="14"/>
        <v>0</v>
      </c>
      <c r="AC110" s="58">
        <f t="shared" si="15"/>
        <v>0</v>
      </c>
      <c r="AD110" s="59">
        <f t="shared" si="16"/>
        <v>0</v>
      </c>
    </row>
    <row r="111" spans="2:30">
      <c r="B111" s="273" t="s">
        <v>217</v>
      </c>
      <c r="C111" s="22"/>
      <c r="D111" s="174"/>
      <c r="E111" s="174"/>
      <c r="F111" s="58"/>
      <c r="G111" s="58"/>
      <c r="H111" s="58"/>
      <c r="I111" s="58"/>
      <c r="J111" s="58"/>
      <c r="K111" s="59"/>
      <c r="L111" s="273" t="s">
        <v>218</v>
      </c>
      <c r="M111" s="279"/>
      <c r="N111" s="279"/>
      <c r="O111" s="280"/>
      <c r="P111" s="280"/>
      <c r="Q111" s="279"/>
      <c r="R111" s="279"/>
      <c r="S111" s="280"/>
      <c r="T111" s="281"/>
      <c r="U111" s="273" t="s">
        <v>218</v>
      </c>
      <c r="V111" s="22"/>
      <c r="W111" s="174">
        <f t="shared" si="2"/>
        <v>0</v>
      </c>
      <c r="X111" s="174">
        <f t="shared" si="10"/>
        <v>0</v>
      </c>
      <c r="Y111" s="58">
        <f t="shared" si="11"/>
        <v>0</v>
      </c>
      <c r="Z111" s="58">
        <f t="shared" si="12"/>
        <v>0</v>
      </c>
      <c r="AA111" s="58">
        <f t="shared" si="13"/>
        <v>0</v>
      </c>
      <c r="AB111" s="58">
        <f t="shared" si="14"/>
        <v>0</v>
      </c>
      <c r="AC111" s="58">
        <f t="shared" si="15"/>
        <v>0</v>
      </c>
      <c r="AD111" s="59">
        <f t="shared" si="16"/>
        <v>0</v>
      </c>
    </row>
    <row r="112" spans="2:30">
      <c r="B112" s="21"/>
      <c r="C112" s="22"/>
      <c r="D112" s="174"/>
      <c r="E112" s="174"/>
      <c r="F112" s="58"/>
      <c r="G112" s="58"/>
      <c r="H112" s="58"/>
      <c r="I112" s="58"/>
      <c r="J112" s="58"/>
      <c r="K112" s="59"/>
      <c r="L112" s="21" t="s">
        <v>222</v>
      </c>
      <c r="M112" s="279"/>
      <c r="N112" s="279"/>
      <c r="O112" s="280"/>
      <c r="P112" s="280"/>
      <c r="Q112" s="279"/>
      <c r="R112" s="279"/>
      <c r="S112" s="280"/>
      <c r="T112" s="281"/>
      <c r="U112" s="21" t="s">
        <v>222</v>
      </c>
      <c r="V112" s="22"/>
      <c r="W112" s="174"/>
      <c r="X112" s="174"/>
      <c r="Y112" s="58"/>
      <c r="Z112" s="58"/>
      <c r="AA112" s="58"/>
      <c r="AB112" s="58"/>
      <c r="AC112" s="58"/>
      <c r="AD112" s="59"/>
    </row>
    <row r="113" spans="2:30">
      <c r="B113" s="21"/>
      <c r="C113" s="22"/>
      <c r="D113" s="174"/>
      <c r="E113" s="174"/>
      <c r="F113" s="58"/>
      <c r="G113" s="58"/>
      <c r="H113" s="58"/>
      <c r="I113" s="58"/>
      <c r="J113" s="58"/>
      <c r="K113" s="59"/>
      <c r="L113" s="273" t="s">
        <v>219</v>
      </c>
      <c r="M113" s="279"/>
      <c r="N113" s="279"/>
      <c r="O113" s="280"/>
      <c r="P113" s="280"/>
      <c r="Q113" s="279"/>
      <c r="R113" s="279"/>
      <c r="S113" s="280"/>
      <c r="T113" s="281"/>
      <c r="U113" s="273" t="s">
        <v>219</v>
      </c>
      <c r="V113" s="22"/>
      <c r="W113" s="174"/>
      <c r="X113" s="174"/>
      <c r="Y113" s="58"/>
      <c r="Z113" s="58"/>
      <c r="AA113" s="58"/>
      <c r="AB113" s="58"/>
      <c r="AC113" s="58"/>
      <c r="AD113" s="59"/>
    </row>
    <row r="114" spans="2:30">
      <c r="B114" s="21"/>
      <c r="C114" s="22"/>
      <c r="D114" s="174"/>
      <c r="E114" s="174"/>
      <c r="F114" s="58"/>
      <c r="G114" s="58"/>
      <c r="H114" s="58"/>
      <c r="I114" s="58"/>
      <c r="J114" s="58"/>
      <c r="K114" s="59"/>
      <c r="L114" s="21" t="s">
        <v>223</v>
      </c>
      <c r="M114" s="279"/>
      <c r="N114" s="279"/>
      <c r="O114" s="280"/>
      <c r="P114" s="280"/>
      <c r="Q114" s="279"/>
      <c r="R114" s="279"/>
      <c r="S114" s="280"/>
      <c r="T114" s="281"/>
      <c r="U114" s="21" t="s">
        <v>223</v>
      </c>
      <c r="V114" s="22"/>
      <c r="W114" s="174"/>
      <c r="X114" s="174"/>
      <c r="Y114" s="58"/>
      <c r="Z114" s="58"/>
      <c r="AA114" s="58"/>
      <c r="AB114" s="58"/>
      <c r="AC114" s="58"/>
      <c r="AD114" s="59"/>
    </row>
    <row r="115" spans="2:30">
      <c r="B115" s="21"/>
      <c r="C115" s="22"/>
      <c r="D115" s="174"/>
      <c r="E115" s="174"/>
      <c r="F115" s="58"/>
      <c r="G115" s="58"/>
      <c r="H115" s="58"/>
      <c r="I115" s="58"/>
      <c r="J115" s="58"/>
      <c r="K115" s="59"/>
      <c r="L115" s="273" t="s">
        <v>220</v>
      </c>
      <c r="M115" s="279"/>
      <c r="N115" s="279"/>
      <c r="O115" s="280"/>
      <c r="P115" s="280"/>
      <c r="Q115" s="279"/>
      <c r="R115" s="279"/>
      <c r="S115" s="280"/>
      <c r="T115" s="281"/>
      <c r="U115" s="273" t="s">
        <v>220</v>
      </c>
      <c r="V115" s="22"/>
      <c r="W115" s="174"/>
      <c r="X115" s="174"/>
      <c r="Y115" s="58"/>
      <c r="Z115" s="58"/>
      <c r="AA115" s="58"/>
      <c r="AB115" s="58"/>
      <c r="AC115" s="58"/>
      <c r="AD115" s="59"/>
    </row>
    <row r="116" spans="2:30">
      <c r="B116" s="21" t="s">
        <v>70</v>
      </c>
      <c r="C116" s="22"/>
      <c r="D116" s="176">
        <f>D53</f>
        <v>0</v>
      </c>
      <c r="E116" s="176">
        <f>E53</f>
        <v>0</v>
      </c>
      <c r="F116" s="32">
        <f>$D53</f>
        <v>0</v>
      </c>
      <c r="G116" s="32">
        <f>$E53</f>
        <v>0</v>
      </c>
      <c r="H116" s="32">
        <f>$D53</f>
        <v>0</v>
      </c>
      <c r="I116" s="32">
        <f>$E53</f>
        <v>0</v>
      </c>
      <c r="J116" s="32">
        <f>$D53</f>
        <v>0</v>
      </c>
      <c r="K116" s="60">
        <f>$E53</f>
        <v>0</v>
      </c>
      <c r="L116" s="21" t="s">
        <v>70</v>
      </c>
      <c r="M116" s="176">
        <f>I53</f>
        <v>0</v>
      </c>
      <c r="N116" s="176">
        <f>J53</f>
        <v>0</v>
      </c>
      <c r="O116" s="32">
        <f>$I53</f>
        <v>0</v>
      </c>
      <c r="P116" s="32">
        <f>$J53</f>
        <v>0</v>
      </c>
      <c r="Q116" s="176">
        <f>$I53</f>
        <v>0</v>
      </c>
      <c r="R116" s="176">
        <f>$J53</f>
        <v>0</v>
      </c>
      <c r="S116" s="32">
        <f>$I53</f>
        <v>0</v>
      </c>
      <c r="T116" s="60">
        <f>$J53</f>
        <v>0</v>
      </c>
      <c r="U116" s="21" t="s">
        <v>70</v>
      </c>
      <c r="V116" s="22"/>
      <c r="W116" s="176">
        <f>N53</f>
        <v>0</v>
      </c>
      <c r="X116" s="176">
        <f>O53</f>
        <v>0</v>
      </c>
      <c r="Y116" s="32">
        <f>$N53</f>
        <v>0</v>
      </c>
      <c r="Z116" s="32">
        <f>$O53</f>
        <v>0</v>
      </c>
      <c r="AA116" s="32">
        <f>$N53</f>
        <v>0</v>
      </c>
      <c r="AB116" s="32">
        <f>$O53</f>
        <v>0</v>
      </c>
      <c r="AC116" s="32">
        <f>$N53</f>
        <v>0</v>
      </c>
      <c r="AD116" s="60">
        <f>$O53</f>
        <v>0</v>
      </c>
    </row>
    <row r="117" spans="2:30" ht="15" customHeight="1">
      <c r="B117" s="56" t="s">
        <v>118</v>
      </c>
      <c r="C117" s="45"/>
      <c r="D117" s="175"/>
      <c r="E117" s="175"/>
      <c r="F117" s="45"/>
      <c r="G117" s="45"/>
      <c r="H117" s="45"/>
      <c r="I117" s="45"/>
      <c r="J117" s="45"/>
      <c r="K117" s="57"/>
      <c r="L117" s="56" t="s">
        <v>118</v>
      </c>
      <c r="M117" s="174"/>
      <c r="N117" s="175"/>
      <c r="O117" s="45"/>
      <c r="P117" s="45"/>
      <c r="Q117" s="45"/>
      <c r="R117" s="45"/>
      <c r="S117" s="45"/>
      <c r="T117" s="57"/>
      <c r="U117" s="56" t="s">
        <v>118</v>
      </c>
      <c r="V117" s="45"/>
      <c r="W117" s="175"/>
      <c r="X117" s="175"/>
      <c r="Y117" s="45"/>
      <c r="Z117" s="45"/>
      <c r="AA117" s="45"/>
      <c r="AB117" s="45"/>
      <c r="AC117" s="45"/>
      <c r="AD117" s="57"/>
    </row>
    <row r="118" spans="2:30">
      <c r="B118" s="21" t="s">
        <v>67</v>
      </c>
      <c r="C118" s="22"/>
      <c r="D118" s="321">
        <f t="shared" ref="D118:D125" si="17">D55</f>
        <v>10</v>
      </c>
      <c r="E118" s="321"/>
      <c r="F118" s="49">
        <v>10</v>
      </c>
      <c r="G118" s="49">
        <v>7</v>
      </c>
      <c r="H118" s="49">
        <v>10</v>
      </c>
      <c r="I118" s="49">
        <v>5.88</v>
      </c>
      <c r="J118" s="49">
        <v>10</v>
      </c>
      <c r="K118" s="50">
        <v>8</v>
      </c>
      <c r="L118" s="21" t="s">
        <v>67</v>
      </c>
      <c r="M118" s="321">
        <f t="shared" ref="M118:M125" si="18">I55</f>
        <v>10</v>
      </c>
      <c r="N118" s="321"/>
      <c r="O118" s="49">
        <v>10</v>
      </c>
      <c r="P118" s="49">
        <v>5</v>
      </c>
      <c r="Q118" s="49">
        <v>10</v>
      </c>
      <c r="R118" s="49">
        <v>3</v>
      </c>
      <c r="S118" s="49">
        <v>8</v>
      </c>
      <c r="T118" s="50">
        <v>2</v>
      </c>
      <c r="U118" s="21" t="s">
        <v>67</v>
      </c>
      <c r="V118" s="22"/>
      <c r="W118" s="321">
        <f t="shared" ref="W118:W125" si="19">N55</f>
        <v>10</v>
      </c>
      <c r="X118" s="321"/>
      <c r="Y118" s="49">
        <v>10</v>
      </c>
      <c r="Z118" s="49">
        <v>5</v>
      </c>
      <c r="AA118" s="49">
        <v>10</v>
      </c>
      <c r="AB118" s="49">
        <v>3</v>
      </c>
      <c r="AC118" s="49">
        <v>8</v>
      </c>
      <c r="AD118" s="50">
        <v>2</v>
      </c>
    </row>
    <row r="119" spans="2:30">
      <c r="B119" s="21" t="s">
        <v>208</v>
      </c>
      <c r="C119" s="22"/>
      <c r="D119" s="174">
        <f t="shared" si="17"/>
        <v>-0.05</v>
      </c>
      <c r="E119" s="174">
        <f t="shared" ref="E119:E125" si="20">E56</f>
        <v>-0.1</v>
      </c>
      <c r="F119" s="58">
        <f t="shared" ref="F119:F125" si="21">$D56</f>
        <v>-0.05</v>
      </c>
      <c r="G119" s="58">
        <f t="shared" ref="G119:G125" si="22">$E56</f>
        <v>-0.1</v>
      </c>
      <c r="H119" s="58">
        <f t="shared" ref="H119:H125" si="23">$D56</f>
        <v>-0.05</v>
      </c>
      <c r="I119" s="58">
        <f t="shared" ref="I119:I125" si="24">$E56</f>
        <v>-0.1</v>
      </c>
      <c r="J119" s="58">
        <f t="shared" ref="J119:J125" si="25">$D56</f>
        <v>-0.05</v>
      </c>
      <c r="K119" s="59">
        <f t="shared" ref="K119:K125" si="26">$E56</f>
        <v>-0.1</v>
      </c>
      <c r="L119" s="21" t="s">
        <v>208</v>
      </c>
      <c r="M119" s="174">
        <f t="shared" si="18"/>
        <v>-0.02</v>
      </c>
      <c r="N119" s="174">
        <f t="shared" ref="N119:N125" si="27">J56</f>
        <v>-0.05</v>
      </c>
      <c r="O119" s="58">
        <f t="shared" ref="O119:O125" si="28">$I56</f>
        <v>-0.02</v>
      </c>
      <c r="P119" s="58">
        <f t="shared" ref="P119:P125" si="29">$J56</f>
        <v>-0.05</v>
      </c>
      <c r="Q119" s="58">
        <f t="shared" ref="Q119:Q125" si="30">$I56</f>
        <v>-0.02</v>
      </c>
      <c r="R119" s="58">
        <f t="shared" ref="R119:R125" si="31">$J56</f>
        <v>-0.05</v>
      </c>
      <c r="S119" s="58">
        <f t="shared" ref="S119:S125" si="32">$I56</f>
        <v>-0.02</v>
      </c>
      <c r="T119" s="59">
        <f t="shared" ref="T119:T125" si="33">$J56</f>
        <v>-0.05</v>
      </c>
      <c r="U119" s="21" t="s">
        <v>208</v>
      </c>
      <c r="V119" s="22"/>
      <c r="W119" s="213">
        <f t="shared" si="19"/>
        <v>-0.02</v>
      </c>
      <c r="X119" s="213">
        <f t="shared" ref="X119:X125" si="34">O56</f>
        <v>-0.05</v>
      </c>
      <c r="Y119" s="58">
        <f t="shared" ref="Y119:Y125" si="35">$N56</f>
        <v>-0.02</v>
      </c>
      <c r="Z119" s="58">
        <f t="shared" ref="Z119:Z125" si="36">$O56</f>
        <v>-0.05</v>
      </c>
      <c r="AA119" s="58">
        <f t="shared" ref="AA119:AA125" si="37">$N56</f>
        <v>-0.02</v>
      </c>
      <c r="AB119" s="58">
        <f t="shared" ref="AB119:AB125" si="38">$O56</f>
        <v>-0.05</v>
      </c>
      <c r="AC119" s="58">
        <f t="shared" ref="AC119:AC125" si="39">$N56</f>
        <v>-0.02</v>
      </c>
      <c r="AD119" s="59">
        <f t="shared" ref="AD119:AD125" si="40">$O56</f>
        <v>-0.05</v>
      </c>
    </row>
    <row r="120" spans="2:30">
      <c r="B120" s="273" t="s">
        <v>211</v>
      </c>
      <c r="C120" s="22"/>
      <c r="D120" s="174">
        <f t="shared" si="17"/>
        <v>-0.08</v>
      </c>
      <c r="E120" s="174">
        <f t="shared" si="20"/>
        <v>-0.15</v>
      </c>
      <c r="F120" s="58">
        <f t="shared" si="21"/>
        <v>-0.08</v>
      </c>
      <c r="G120" s="58">
        <f t="shared" si="22"/>
        <v>-0.15</v>
      </c>
      <c r="H120" s="58">
        <f t="shared" si="23"/>
        <v>-0.08</v>
      </c>
      <c r="I120" s="58">
        <f t="shared" si="24"/>
        <v>-0.15</v>
      </c>
      <c r="J120" s="58">
        <f t="shared" si="25"/>
        <v>-0.08</v>
      </c>
      <c r="K120" s="59">
        <f t="shared" si="26"/>
        <v>-0.15</v>
      </c>
      <c r="L120" s="273" t="s">
        <v>211</v>
      </c>
      <c r="M120" s="174">
        <f t="shared" si="18"/>
        <v>-0.02</v>
      </c>
      <c r="N120" s="174">
        <f t="shared" si="27"/>
        <v>-0.05</v>
      </c>
      <c r="O120" s="58">
        <f t="shared" si="28"/>
        <v>-0.02</v>
      </c>
      <c r="P120" s="58">
        <f t="shared" si="29"/>
        <v>-0.05</v>
      </c>
      <c r="Q120" s="58">
        <f t="shared" si="30"/>
        <v>-0.02</v>
      </c>
      <c r="R120" s="58">
        <f t="shared" si="31"/>
        <v>-0.05</v>
      </c>
      <c r="S120" s="58">
        <f t="shared" si="32"/>
        <v>-0.02</v>
      </c>
      <c r="T120" s="59">
        <f t="shared" si="33"/>
        <v>-0.05</v>
      </c>
      <c r="U120" s="273" t="s">
        <v>211</v>
      </c>
      <c r="V120" s="22"/>
      <c r="W120" s="213">
        <f t="shared" si="19"/>
        <v>-0.02</v>
      </c>
      <c r="X120" s="213">
        <f t="shared" si="34"/>
        <v>-0.05</v>
      </c>
      <c r="Y120" s="58">
        <f t="shared" si="35"/>
        <v>-0.02</v>
      </c>
      <c r="Z120" s="58">
        <f t="shared" si="36"/>
        <v>-0.05</v>
      </c>
      <c r="AA120" s="58">
        <f t="shared" si="37"/>
        <v>-0.02</v>
      </c>
      <c r="AB120" s="58">
        <f t="shared" si="38"/>
        <v>-0.05</v>
      </c>
      <c r="AC120" s="58">
        <f t="shared" si="39"/>
        <v>-0.02</v>
      </c>
      <c r="AD120" s="59">
        <f t="shared" si="40"/>
        <v>-0.05</v>
      </c>
    </row>
    <row r="121" spans="2:30">
      <c r="B121" s="21" t="s">
        <v>209</v>
      </c>
      <c r="C121" s="22"/>
      <c r="D121" s="174">
        <f t="shared" si="17"/>
        <v>-0.03</v>
      </c>
      <c r="E121" s="174">
        <f t="shared" si="20"/>
        <v>-0.1</v>
      </c>
      <c r="F121" s="58">
        <f t="shared" si="21"/>
        <v>-0.03</v>
      </c>
      <c r="G121" s="58">
        <f t="shared" si="22"/>
        <v>-0.1</v>
      </c>
      <c r="H121" s="58">
        <f t="shared" si="23"/>
        <v>-0.03</v>
      </c>
      <c r="I121" s="58">
        <f t="shared" si="24"/>
        <v>-0.1</v>
      </c>
      <c r="J121" s="58">
        <f t="shared" si="25"/>
        <v>-0.03</v>
      </c>
      <c r="K121" s="59">
        <f t="shared" si="26"/>
        <v>-0.1</v>
      </c>
      <c r="L121" s="21" t="s">
        <v>209</v>
      </c>
      <c r="M121" s="174">
        <f t="shared" si="18"/>
        <v>0</v>
      </c>
      <c r="N121" s="174">
        <f t="shared" si="27"/>
        <v>0</v>
      </c>
      <c r="O121" s="58">
        <f t="shared" si="28"/>
        <v>0</v>
      </c>
      <c r="P121" s="58">
        <f t="shared" si="29"/>
        <v>0</v>
      </c>
      <c r="Q121" s="58">
        <f t="shared" si="30"/>
        <v>0</v>
      </c>
      <c r="R121" s="58">
        <f t="shared" si="31"/>
        <v>0</v>
      </c>
      <c r="S121" s="58">
        <f t="shared" si="32"/>
        <v>0</v>
      </c>
      <c r="T121" s="59">
        <f t="shared" si="33"/>
        <v>0</v>
      </c>
      <c r="U121" s="21" t="s">
        <v>209</v>
      </c>
      <c r="V121" s="22"/>
      <c r="W121" s="213">
        <f t="shared" si="19"/>
        <v>0</v>
      </c>
      <c r="X121" s="213">
        <f t="shared" si="34"/>
        <v>0</v>
      </c>
      <c r="Y121" s="58">
        <f t="shared" si="35"/>
        <v>0</v>
      </c>
      <c r="Z121" s="58">
        <f t="shared" si="36"/>
        <v>0</v>
      </c>
      <c r="AA121" s="58">
        <f t="shared" si="37"/>
        <v>0</v>
      </c>
      <c r="AB121" s="58">
        <f t="shared" si="38"/>
        <v>0</v>
      </c>
      <c r="AC121" s="58">
        <f t="shared" si="39"/>
        <v>0</v>
      </c>
      <c r="AD121" s="59">
        <f t="shared" si="40"/>
        <v>0</v>
      </c>
    </row>
    <row r="122" spans="2:30">
      <c r="B122" s="273" t="s">
        <v>212</v>
      </c>
      <c r="C122" s="22"/>
      <c r="D122" s="174">
        <f t="shared" si="17"/>
        <v>-0.05</v>
      </c>
      <c r="E122" s="174">
        <f t="shared" si="20"/>
        <v>-0.15</v>
      </c>
      <c r="F122" s="58">
        <f t="shared" si="21"/>
        <v>-0.05</v>
      </c>
      <c r="G122" s="58">
        <f t="shared" si="22"/>
        <v>-0.15</v>
      </c>
      <c r="H122" s="58">
        <f t="shared" si="23"/>
        <v>-0.05</v>
      </c>
      <c r="I122" s="58">
        <f t="shared" si="24"/>
        <v>-0.15</v>
      </c>
      <c r="J122" s="58">
        <f t="shared" si="25"/>
        <v>-0.05</v>
      </c>
      <c r="K122" s="59">
        <f t="shared" si="26"/>
        <v>-0.15</v>
      </c>
      <c r="L122" s="273" t="s">
        <v>212</v>
      </c>
      <c r="M122" s="174">
        <f t="shared" si="18"/>
        <v>0</v>
      </c>
      <c r="N122" s="174">
        <f t="shared" si="27"/>
        <v>0</v>
      </c>
      <c r="O122" s="58">
        <f t="shared" si="28"/>
        <v>0</v>
      </c>
      <c r="P122" s="58">
        <f t="shared" si="29"/>
        <v>0</v>
      </c>
      <c r="Q122" s="58">
        <f t="shared" si="30"/>
        <v>0</v>
      </c>
      <c r="R122" s="58">
        <f t="shared" si="31"/>
        <v>0</v>
      </c>
      <c r="S122" s="58">
        <f t="shared" si="32"/>
        <v>0</v>
      </c>
      <c r="T122" s="59">
        <f t="shared" si="33"/>
        <v>0</v>
      </c>
      <c r="U122" s="273" t="s">
        <v>212</v>
      </c>
      <c r="V122" s="22"/>
      <c r="W122" s="213">
        <f t="shared" si="19"/>
        <v>0</v>
      </c>
      <c r="X122" s="213">
        <f t="shared" si="34"/>
        <v>0</v>
      </c>
      <c r="Y122" s="58">
        <f t="shared" si="35"/>
        <v>0</v>
      </c>
      <c r="Z122" s="58">
        <f t="shared" si="36"/>
        <v>0</v>
      </c>
      <c r="AA122" s="58">
        <f t="shared" si="37"/>
        <v>0</v>
      </c>
      <c r="AB122" s="58">
        <f t="shared" si="38"/>
        <v>0</v>
      </c>
      <c r="AC122" s="58">
        <f t="shared" si="39"/>
        <v>0</v>
      </c>
      <c r="AD122" s="59">
        <f t="shared" si="40"/>
        <v>0</v>
      </c>
    </row>
    <row r="123" spans="2:30">
      <c r="B123" s="21" t="s">
        <v>210</v>
      </c>
      <c r="C123" s="22"/>
      <c r="D123" s="174">
        <f t="shared" si="17"/>
        <v>-0.03</v>
      </c>
      <c r="E123" s="174">
        <f t="shared" si="20"/>
        <v>-0.05</v>
      </c>
      <c r="F123" s="58">
        <f t="shared" si="21"/>
        <v>-0.03</v>
      </c>
      <c r="G123" s="58">
        <f t="shared" si="22"/>
        <v>-0.05</v>
      </c>
      <c r="H123" s="58">
        <f t="shared" si="23"/>
        <v>-0.03</v>
      </c>
      <c r="I123" s="58">
        <f t="shared" si="24"/>
        <v>-0.05</v>
      </c>
      <c r="J123" s="58">
        <f t="shared" si="25"/>
        <v>-0.03</v>
      </c>
      <c r="K123" s="59">
        <f t="shared" si="26"/>
        <v>-0.05</v>
      </c>
      <c r="L123" s="21" t="s">
        <v>210</v>
      </c>
      <c r="M123" s="174">
        <f t="shared" si="18"/>
        <v>0</v>
      </c>
      <c r="N123" s="174">
        <f t="shared" si="27"/>
        <v>0</v>
      </c>
      <c r="O123" s="58">
        <f t="shared" si="28"/>
        <v>0</v>
      </c>
      <c r="P123" s="58">
        <f t="shared" si="29"/>
        <v>0</v>
      </c>
      <c r="Q123" s="58">
        <f t="shared" si="30"/>
        <v>0</v>
      </c>
      <c r="R123" s="58">
        <f t="shared" si="31"/>
        <v>0</v>
      </c>
      <c r="S123" s="58">
        <f t="shared" si="32"/>
        <v>0</v>
      </c>
      <c r="T123" s="59">
        <f t="shared" si="33"/>
        <v>0</v>
      </c>
      <c r="U123" s="21" t="s">
        <v>210</v>
      </c>
      <c r="V123" s="22"/>
      <c r="W123" s="213">
        <f t="shared" si="19"/>
        <v>0</v>
      </c>
      <c r="X123" s="213">
        <f t="shared" si="34"/>
        <v>0</v>
      </c>
      <c r="Y123" s="58">
        <f t="shared" si="35"/>
        <v>0</v>
      </c>
      <c r="Z123" s="58">
        <f t="shared" si="36"/>
        <v>0</v>
      </c>
      <c r="AA123" s="58">
        <f t="shared" si="37"/>
        <v>0</v>
      </c>
      <c r="AB123" s="58">
        <f t="shared" si="38"/>
        <v>0</v>
      </c>
      <c r="AC123" s="58">
        <f t="shared" si="39"/>
        <v>0</v>
      </c>
      <c r="AD123" s="59">
        <f t="shared" si="40"/>
        <v>0</v>
      </c>
    </row>
    <row r="124" spans="2:30">
      <c r="B124" s="21" t="s">
        <v>216</v>
      </c>
      <c r="C124" s="22"/>
      <c r="D124" s="174">
        <f t="shared" si="17"/>
        <v>0.03</v>
      </c>
      <c r="E124" s="174">
        <f t="shared" si="20"/>
        <v>0.06</v>
      </c>
      <c r="F124" s="58">
        <f t="shared" si="21"/>
        <v>0.03</v>
      </c>
      <c r="G124" s="58">
        <f t="shared" si="22"/>
        <v>0.06</v>
      </c>
      <c r="H124" s="58">
        <f t="shared" si="23"/>
        <v>0.03</v>
      </c>
      <c r="I124" s="58">
        <f t="shared" si="24"/>
        <v>0.06</v>
      </c>
      <c r="J124" s="58">
        <f t="shared" si="25"/>
        <v>0.03</v>
      </c>
      <c r="K124" s="59">
        <f t="shared" si="26"/>
        <v>0.06</v>
      </c>
      <c r="L124" s="21" t="s">
        <v>221</v>
      </c>
      <c r="M124" s="174">
        <f t="shared" si="18"/>
        <v>0</v>
      </c>
      <c r="N124" s="174">
        <f t="shared" si="27"/>
        <v>0</v>
      </c>
      <c r="O124" s="58">
        <f t="shared" si="28"/>
        <v>0</v>
      </c>
      <c r="P124" s="58">
        <f t="shared" si="29"/>
        <v>0</v>
      </c>
      <c r="Q124" s="58">
        <f t="shared" si="30"/>
        <v>0</v>
      </c>
      <c r="R124" s="58">
        <f t="shared" si="31"/>
        <v>0</v>
      </c>
      <c r="S124" s="58">
        <f t="shared" si="32"/>
        <v>0</v>
      </c>
      <c r="T124" s="59">
        <f t="shared" si="33"/>
        <v>0</v>
      </c>
      <c r="U124" s="21" t="s">
        <v>221</v>
      </c>
      <c r="V124" s="22"/>
      <c r="W124" s="213">
        <f t="shared" si="19"/>
        <v>0</v>
      </c>
      <c r="X124" s="213">
        <f t="shared" si="34"/>
        <v>0</v>
      </c>
      <c r="Y124" s="58">
        <f t="shared" si="35"/>
        <v>0</v>
      </c>
      <c r="Z124" s="58">
        <f t="shared" si="36"/>
        <v>0</v>
      </c>
      <c r="AA124" s="58">
        <f t="shared" si="37"/>
        <v>0</v>
      </c>
      <c r="AB124" s="58">
        <f t="shared" si="38"/>
        <v>0</v>
      </c>
      <c r="AC124" s="58">
        <f t="shared" si="39"/>
        <v>0</v>
      </c>
      <c r="AD124" s="59">
        <f t="shared" si="40"/>
        <v>0</v>
      </c>
    </row>
    <row r="125" spans="2:30">
      <c r="B125" s="273" t="s">
        <v>217</v>
      </c>
      <c r="C125" s="22"/>
      <c r="D125" s="174">
        <f t="shared" si="17"/>
        <v>0.03</v>
      </c>
      <c r="E125" s="174">
        <f t="shared" si="20"/>
        <v>0.06</v>
      </c>
      <c r="F125" s="58">
        <f t="shared" si="21"/>
        <v>0.03</v>
      </c>
      <c r="G125" s="58">
        <f t="shared" si="22"/>
        <v>0.06</v>
      </c>
      <c r="H125" s="58">
        <f t="shared" si="23"/>
        <v>0.03</v>
      </c>
      <c r="I125" s="58">
        <f t="shared" si="24"/>
        <v>0.06</v>
      </c>
      <c r="J125" s="58">
        <f t="shared" si="25"/>
        <v>0.03</v>
      </c>
      <c r="K125" s="59">
        <f t="shared" si="26"/>
        <v>0.06</v>
      </c>
      <c r="L125" s="273" t="s">
        <v>218</v>
      </c>
      <c r="M125" s="174">
        <f t="shared" si="18"/>
        <v>0</v>
      </c>
      <c r="N125" s="174">
        <f t="shared" si="27"/>
        <v>0</v>
      </c>
      <c r="O125" s="58">
        <f t="shared" si="28"/>
        <v>0</v>
      </c>
      <c r="P125" s="58">
        <f t="shared" si="29"/>
        <v>0</v>
      </c>
      <c r="Q125" s="58">
        <f t="shared" si="30"/>
        <v>0</v>
      </c>
      <c r="R125" s="58">
        <f t="shared" si="31"/>
        <v>0</v>
      </c>
      <c r="S125" s="58">
        <f t="shared" si="32"/>
        <v>0</v>
      </c>
      <c r="T125" s="59">
        <f t="shared" si="33"/>
        <v>0</v>
      </c>
      <c r="U125" s="273" t="s">
        <v>218</v>
      </c>
      <c r="V125" s="22"/>
      <c r="W125" s="213">
        <f t="shared" si="19"/>
        <v>0</v>
      </c>
      <c r="X125" s="213">
        <f t="shared" si="34"/>
        <v>0</v>
      </c>
      <c r="Y125" s="58">
        <f t="shared" si="35"/>
        <v>0</v>
      </c>
      <c r="Z125" s="58">
        <f t="shared" si="36"/>
        <v>0</v>
      </c>
      <c r="AA125" s="58">
        <f t="shared" si="37"/>
        <v>0</v>
      </c>
      <c r="AB125" s="58">
        <f t="shared" si="38"/>
        <v>0</v>
      </c>
      <c r="AC125" s="58">
        <f t="shared" si="39"/>
        <v>0</v>
      </c>
      <c r="AD125" s="59">
        <f t="shared" si="40"/>
        <v>0</v>
      </c>
    </row>
    <row r="126" spans="2:30">
      <c r="B126" s="21"/>
      <c r="C126" s="22"/>
      <c r="D126" s="174"/>
      <c r="E126" s="174"/>
      <c r="F126" s="58"/>
      <c r="G126" s="58"/>
      <c r="H126" s="58"/>
      <c r="I126" s="58"/>
      <c r="J126" s="58"/>
      <c r="K126" s="59"/>
      <c r="L126" s="21" t="s">
        <v>222</v>
      </c>
      <c r="M126" s="174"/>
      <c r="N126" s="174"/>
      <c r="O126" s="58"/>
      <c r="P126" s="58"/>
      <c r="Q126" s="58"/>
      <c r="R126" s="58"/>
      <c r="S126" s="58"/>
      <c r="T126" s="59"/>
      <c r="U126" s="21" t="s">
        <v>222</v>
      </c>
      <c r="V126" s="22"/>
      <c r="W126" s="213"/>
      <c r="X126" s="213"/>
      <c r="Y126" s="58"/>
      <c r="Z126" s="58"/>
      <c r="AA126" s="58"/>
      <c r="AB126" s="58"/>
      <c r="AC126" s="58"/>
      <c r="AD126" s="59"/>
    </row>
    <row r="127" spans="2:30">
      <c r="B127" s="21"/>
      <c r="C127" s="22"/>
      <c r="D127" s="174"/>
      <c r="E127" s="174"/>
      <c r="F127" s="58"/>
      <c r="G127" s="58"/>
      <c r="H127" s="58"/>
      <c r="I127" s="58"/>
      <c r="J127" s="58"/>
      <c r="K127" s="59"/>
      <c r="L127" s="273" t="s">
        <v>219</v>
      </c>
      <c r="M127" s="174"/>
      <c r="N127" s="174"/>
      <c r="O127" s="58"/>
      <c r="P127" s="58"/>
      <c r="Q127" s="58"/>
      <c r="R127" s="58"/>
      <c r="S127" s="58"/>
      <c r="T127" s="59"/>
      <c r="U127" s="273" t="s">
        <v>219</v>
      </c>
      <c r="V127" s="22"/>
      <c r="W127" s="213"/>
      <c r="X127" s="213"/>
      <c r="Y127" s="58"/>
      <c r="Z127" s="58"/>
      <c r="AA127" s="58"/>
      <c r="AB127" s="58"/>
      <c r="AC127" s="58"/>
      <c r="AD127" s="59"/>
    </row>
    <row r="128" spans="2:30">
      <c r="B128" s="21"/>
      <c r="C128" s="22"/>
      <c r="D128" s="174"/>
      <c r="E128" s="174"/>
      <c r="F128" s="58"/>
      <c r="G128" s="58"/>
      <c r="H128" s="58"/>
      <c r="I128" s="58"/>
      <c r="J128" s="58"/>
      <c r="K128" s="59"/>
      <c r="L128" s="21" t="s">
        <v>223</v>
      </c>
      <c r="M128" s="174"/>
      <c r="N128" s="174"/>
      <c r="O128" s="58"/>
      <c r="P128" s="58"/>
      <c r="Q128" s="58"/>
      <c r="R128" s="58"/>
      <c r="S128" s="58"/>
      <c r="T128" s="59"/>
      <c r="U128" s="21" t="s">
        <v>223</v>
      </c>
      <c r="V128" s="22"/>
      <c r="W128" s="213"/>
      <c r="X128" s="213"/>
      <c r="Y128" s="58"/>
      <c r="Z128" s="58"/>
      <c r="AA128" s="58"/>
      <c r="AB128" s="58"/>
      <c r="AC128" s="58"/>
      <c r="AD128" s="59"/>
    </row>
    <row r="129" spans="2:30">
      <c r="B129" s="21"/>
      <c r="C129" s="22"/>
      <c r="D129" s="174"/>
      <c r="E129" s="174"/>
      <c r="F129" s="58"/>
      <c r="G129" s="58"/>
      <c r="H129" s="58"/>
      <c r="I129" s="58"/>
      <c r="J129" s="58"/>
      <c r="K129" s="59"/>
      <c r="L129" s="273" t="s">
        <v>220</v>
      </c>
      <c r="M129" s="174"/>
      <c r="N129" s="174"/>
      <c r="O129" s="58"/>
      <c r="P129" s="58"/>
      <c r="Q129" s="58"/>
      <c r="R129" s="58"/>
      <c r="S129" s="58"/>
      <c r="T129" s="59"/>
      <c r="U129" s="273" t="s">
        <v>220</v>
      </c>
      <c r="V129" s="22"/>
      <c r="W129" s="213"/>
      <c r="X129" s="213"/>
      <c r="Y129" s="58"/>
      <c r="Z129" s="58"/>
      <c r="AA129" s="58"/>
      <c r="AB129" s="58"/>
      <c r="AC129" s="58"/>
      <c r="AD129" s="59"/>
    </row>
    <row r="130" spans="2:30">
      <c r="B130" s="21" t="s">
        <v>70</v>
      </c>
      <c r="C130" s="22"/>
      <c r="D130" s="176">
        <f t="shared" ref="D130" si="41">D67</f>
        <v>0</v>
      </c>
      <c r="E130" s="176">
        <f t="shared" ref="E130" si="42">E67</f>
        <v>0</v>
      </c>
      <c r="F130" s="32">
        <f t="shared" ref="F130" si="43">$D67</f>
        <v>0</v>
      </c>
      <c r="G130" s="32">
        <f t="shared" ref="G130" si="44">$E67</f>
        <v>0</v>
      </c>
      <c r="H130" s="32">
        <f t="shared" ref="H130" si="45">$D67</f>
        <v>0</v>
      </c>
      <c r="I130" s="32">
        <f t="shared" ref="I130" si="46">$E67</f>
        <v>0</v>
      </c>
      <c r="J130" s="32">
        <f t="shared" ref="J130" si="47">$D67</f>
        <v>0</v>
      </c>
      <c r="K130" s="60">
        <f t="shared" ref="K130" si="48">$E67</f>
        <v>0</v>
      </c>
      <c r="L130" s="21" t="s">
        <v>70</v>
      </c>
      <c r="M130" s="176">
        <f t="shared" ref="M130" si="49">I67</f>
        <v>0</v>
      </c>
      <c r="N130" s="176">
        <f t="shared" ref="N130" si="50">J67</f>
        <v>0</v>
      </c>
      <c r="O130" s="32">
        <f t="shared" ref="O130" si="51">$I67</f>
        <v>0</v>
      </c>
      <c r="P130" s="32">
        <f t="shared" ref="P130" si="52">$J67</f>
        <v>0</v>
      </c>
      <c r="Q130" s="32">
        <f t="shared" ref="Q130" si="53">$I67</f>
        <v>0</v>
      </c>
      <c r="R130" s="32">
        <f t="shared" ref="R130" si="54">$J67</f>
        <v>0</v>
      </c>
      <c r="S130" s="32">
        <f t="shared" ref="S130" si="55">$I67</f>
        <v>0</v>
      </c>
      <c r="T130" s="60">
        <f t="shared" ref="T130" si="56">$J67</f>
        <v>0</v>
      </c>
      <c r="U130" s="21" t="s">
        <v>70</v>
      </c>
      <c r="V130" s="22"/>
      <c r="W130" s="176">
        <f t="shared" ref="W130" si="57">N67</f>
        <v>0</v>
      </c>
      <c r="X130" s="176">
        <f t="shared" ref="X130" si="58">O67</f>
        <v>0</v>
      </c>
      <c r="Y130" s="32">
        <f t="shared" ref="Y130" si="59">$N67</f>
        <v>0</v>
      </c>
      <c r="Z130" s="32">
        <f t="shared" ref="Z130" si="60">$O67</f>
        <v>0</v>
      </c>
      <c r="AA130" s="32">
        <f t="shared" ref="AA130" si="61">$N67</f>
        <v>0</v>
      </c>
      <c r="AB130" s="32">
        <f t="shared" ref="AB130" si="62">$O67</f>
        <v>0</v>
      </c>
      <c r="AC130" s="32">
        <f t="shared" ref="AC130" si="63">$N67</f>
        <v>0</v>
      </c>
      <c r="AD130" s="60">
        <f t="shared" ref="AD130" si="64">$O67</f>
        <v>0</v>
      </c>
    </row>
    <row r="131" spans="2:30">
      <c r="B131" s="56" t="s">
        <v>119</v>
      </c>
      <c r="C131" s="45"/>
      <c r="D131" s="175"/>
      <c r="E131" s="175"/>
      <c r="F131" s="45"/>
      <c r="G131" s="45"/>
      <c r="H131" s="45"/>
      <c r="I131" s="45"/>
      <c r="J131" s="45"/>
      <c r="K131" s="57"/>
      <c r="L131" s="56" t="s">
        <v>119</v>
      </c>
      <c r="M131" s="175"/>
      <c r="N131" s="175"/>
      <c r="O131" s="45"/>
      <c r="P131" s="45"/>
      <c r="Q131" s="45"/>
      <c r="R131" s="45"/>
      <c r="S131" s="45"/>
      <c r="T131" s="57"/>
      <c r="U131" s="56" t="s">
        <v>119</v>
      </c>
      <c r="V131" s="45"/>
      <c r="W131" s="175"/>
      <c r="X131" s="175"/>
      <c r="Y131" s="45"/>
      <c r="Z131" s="45"/>
      <c r="AA131" s="45"/>
      <c r="AB131" s="45"/>
      <c r="AC131" s="45"/>
      <c r="AD131" s="57"/>
    </row>
    <row r="132" spans="2:30">
      <c r="B132" s="21" t="s">
        <v>67</v>
      </c>
      <c r="C132" s="22"/>
      <c r="D132" s="321">
        <f t="shared" ref="D132:D139" si="65">D69</f>
        <v>20</v>
      </c>
      <c r="E132" s="321"/>
      <c r="F132" s="49">
        <v>20</v>
      </c>
      <c r="G132" s="49">
        <v>14</v>
      </c>
      <c r="H132" s="49">
        <v>20</v>
      </c>
      <c r="I132" s="49">
        <v>12</v>
      </c>
      <c r="J132" s="49">
        <v>20</v>
      </c>
      <c r="K132" s="50">
        <v>18</v>
      </c>
      <c r="L132" s="21" t="s">
        <v>67</v>
      </c>
      <c r="M132" s="321">
        <f t="shared" ref="M132:M138" si="66">I69</f>
        <v>100</v>
      </c>
      <c r="N132" s="321"/>
      <c r="O132" s="49">
        <v>100</v>
      </c>
      <c r="P132" s="49">
        <v>50</v>
      </c>
      <c r="Q132" s="49">
        <v>100</v>
      </c>
      <c r="R132" s="49">
        <v>30</v>
      </c>
      <c r="S132" s="49">
        <v>100</v>
      </c>
      <c r="T132" s="50">
        <v>20</v>
      </c>
      <c r="U132" s="21" t="s">
        <v>67</v>
      </c>
      <c r="V132" s="22"/>
      <c r="W132" s="321">
        <f t="shared" ref="W132:W139" si="67">N69</f>
        <v>100</v>
      </c>
      <c r="X132" s="321"/>
      <c r="Y132" s="49">
        <v>150</v>
      </c>
      <c r="Z132" s="49">
        <v>50</v>
      </c>
      <c r="AA132" s="49">
        <v>200</v>
      </c>
      <c r="AB132" s="49">
        <v>30</v>
      </c>
      <c r="AC132" s="49">
        <v>100</v>
      </c>
      <c r="AD132" s="50">
        <v>20</v>
      </c>
    </row>
    <row r="133" spans="2:30">
      <c r="B133" s="21" t="s">
        <v>208</v>
      </c>
      <c r="C133" s="22"/>
      <c r="D133" s="174">
        <f t="shared" si="65"/>
        <v>-0.4</v>
      </c>
      <c r="E133" s="174">
        <f t="shared" ref="E133:E139" si="68">E70</f>
        <v>-0.6</v>
      </c>
      <c r="F133" s="58">
        <f t="shared" ref="F133:F139" si="69">$D70</f>
        <v>-0.4</v>
      </c>
      <c r="G133" s="58">
        <f t="shared" ref="G133:G139" si="70">$E70</f>
        <v>-0.6</v>
      </c>
      <c r="H133" s="58">
        <f t="shared" ref="H133:H139" si="71">$D70</f>
        <v>-0.4</v>
      </c>
      <c r="I133" s="58">
        <f t="shared" ref="I133:I139" si="72">$E70</f>
        <v>-0.6</v>
      </c>
      <c r="J133" s="58">
        <f t="shared" ref="J133:J139" si="73">$D70</f>
        <v>-0.4</v>
      </c>
      <c r="K133" s="59">
        <f t="shared" ref="K133:K139" si="74">$E70</f>
        <v>-0.6</v>
      </c>
      <c r="L133" s="21" t="s">
        <v>208</v>
      </c>
      <c r="M133" s="174">
        <f t="shared" si="66"/>
        <v>-0.2</v>
      </c>
      <c r="N133" s="213">
        <f t="shared" ref="N133:N138" si="75">J70</f>
        <v>-0.4</v>
      </c>
      <c r="O133" s="58">
        <f t="shared" ref="O133:O138" si="76">I70</f>
        <v>-0.2</v>
      </c>
      <c r="P133" s="222">
        <f t="shared" ref="P133:P138" si="77">$J70</f>
        <v>-0.4</v>
      </c>
      <c r="Q133" s="58">
        <f t="shared" ref="Q133:Q138" si="78">$I70</f>
        <v>-0.2</v>
      </c>
      <c r="R133" s="58">
        <f t="shared" ref="R133:R138" si="79">$J70</f>
        <v>-0.4</v>
      </c>
      <c r="S133" s="58">
        <f t="shared" ref="S133:S138" si="80">$I70</f>
        <v>-0.2</v>
      </c>
      <c r="T133" s="59">
        <f t="shared" ref="T133:T138" si="81">$J70</f>
        <v>-0.4</v>
      </c>
      <c r="U133" s="21" t="s">
        <v>208</v>
      </c>
      <c r="V133" s="22"/>
      <c r="W133" s="174">
        <f t="shared" si="67"/>
        <v>-0.2</v>
      </c>
      <c r="X133" s="174">
        <f t="shared" ref="X133:X139" si="82">O70</f>
        <v>-0.4</v>
      </c>
      <c r="Y133" s="58">
        <f t="shared" ref="Y133:Y139" si="83">$N70</f>
        <v>-0.2</v>
      </c>
      <c r="Z133" s="58">
        <f t="shared" ref="Z133:Z139" si="84">$O70</f>
        <v>-0.4</v>
      </c>
      <c r="AA133" s="58">
        <f t="shared" ref="AA133:AA139" si="85">$N70</f>
        <v>-0.2</v>
      </c>
      <c r="AB133" s="58">
        <f t="shared" ref="AB133:AB139" si="86">$O70</f>
        <v>-0.4</v>
      </c>
      <c r="AC133" s="58">
        <f t="shared" ref="AC133:AC139" si="87">$N70</f>
        <v>-0.2</v>
      </c>
      <c r="AD133" s="59">
        <f t="shared" ref="AD133:AD139" si="88">$O70</f>
        <v>-0.4</v>
      </c>
    </row>
    <row r="134" spans="2:30">
      <c r="B134" s="273" t="s">
        <v>211</v>
      </c>
      <c r="C134" s="22"/>
      <c r="D134" s="174">
        <f t="shared" si="65"/>
        <v>-0.55000000000000004</v>
      </c>
      <c r="E134" s="174">
        <f t="shared" si="68"/>
        <v>-0.8</v>
      </c>
      <c r="F134" s="58">
        <f t="shared" si="69"/>
        <v>-0.55000000000000004</v>
      </c>
      <c r="G134" s="58">
        <f t="shared" si="70"/>
        <v>-0.8</v>
      </c>
      <c r="H134" s="58">
        <f t="shared" si="71"/>
        <v>-0.55000000000000004</v>
      </c>
      <c r="I134" s="58">
        <f t="shared" si="72"/>
        <v>-0.8</v>
      </c>
      <c r="J134" s="58">
        <f t="shared" si="73"/>
        <v>-0.55000000000000004</v>
      </c>
      <c r="K134" s="59">
        <f t="shared" si="74"/>
        <v>-0.8</v>
      </c>
      <c r="L134" s="273" t="s">
        <v>211</v>
      </c>
      <c r="M134" s="174">
        <f t="shared" si="66"/>
        <v>-0.2</v>
      </c>
      <c r="N134" s="213">
        <f t="shared" si="75"/>
        <v>-0.4</v>
      </c>
      <c r="O134" s="58">
        <f t="shared" si="76"/>
        <v>-0.2</v>
      </c>
      <c r="P134" s="222">
        <f t="shared" si="77"/>
        <v>-0.4</v>
      </c>
      <c r="Q134" s="58">
        <f t="shared" si="78"/>
        <v>-0.2</v>
      </c>
      <c r="R134" s="58">
        <f t="shared" si="79"/>
        <v>-0.4</v>
      </c>
      <c r="S134" s="58">
        <f t="shared" si="80"/>
        <v>-0.2</v>
      </c>
      <c r="T134" s="59">
        <f t="shared" si="81"/>
        <v>-0.4</v>
      </c>
      <c r="U134" s="273" t="s">
        <v>211</v>
      </c>
      <c r="V134" s="22"/>
      <c r="W134" s="174">
        <f t="shared" si="67"/>
        <v>-0.2</v>
      </c>
      <c r="X134" s="174">
        <f t="shared" si="82"/>
        <v>-0.4</v>
      </c>
      <c r="Y134" s="58">
        <f t="shared" si="83"/>
        <v>-0.2</v>
      </c>
      <c r="Z134" s="58">
        <f t="shared" si="84"/>
        <v>-0.4</v>
      </c>
      <c r="AA134" s="58">
        <f t="shared" si="85"/>
        <v>-0.2</v>
      </c>
      <c r="AB134" s="58">
        <f t="shared" si="86"/>
        <v>-0.4</v>
      </c>
      <c r="AC134" s="58">
        <f t="shared" si="87"/>
        <v>-0.2</v>
      </c>
      <c r="AD134" s="59">
        <f t="shared" si="88"/>
        <v>-0.4</v>
      </c>
    </row>
    <row r="135" spans="2:30">
      <c r="B135" s="21" t="s">
        <v>209</v>
      </c>
      <c r="C135" s="22"/>
      <c r="D135" s="174">
        <f t="shared" si="65"/>
        <v>-0.08</v>
      </c>
      <c r="E135" s="174">
        <f t="shared" si="68"/>
        <v>-0.15</v>
      </c>
      <c r="F135" s="58">
        <f t="shared" si="69"/>
        <v>-0.08</v>
      </c>
      <c r="G135" s="58">
        <f t="shared" si="70"/>
        <v>-0.15</v>
      </c>
      <c r="H135" s="58">
        <f t="shared" si="71"/>
        <v>-0.08</v>
      </c>
      <c r="I135" s="58">
        <f t="shared" si="72"/>
        <v>-0.15</v>
      </c>
      <c r="J135" s="58">
        <f t="shared" si="73"/>
        <v>-0.08</v>
      </c>
      <c r="K135" s="59">
        <f t="shared" si="74"/>
        <v>-0.15</v>
      </c>
      <c r="L135" s="21" t="s">
        <v>209</v>
      </c>
      <c r="M135" s="174">
        <f t="shared" si="66"/>
        <v>0</v>
      </c>
      <c r="N135" s="213">
        <f t="shared" si="75"/>
        <v>0</v>
      </c>
      <c r="O135" s="58">
        <f t="shared" si="76"/>
        <v>0</v>
      </c>
      <c r="P135" s="222">
        <f t="shared" si="77"/>
        <v>0</v>
      </c>
      <c r="Q135" s="58">
        <f t="shared" si="78"/>
        <v>0</v>
      </c>
      <c r="R135" s="58">
        <f t="shared" si="79"/>
        <v>0</v>
      </c>
      <c r="S135" s="58">
        <f t="shared" si="80"/>
        <v>0</v>
      </c>
      <c r="T135" s="59">
        <f t="shared" si="81"/>
        <v>0</v>
      </c>
      <c r="U135" s="21" t="s">
        <v>209</v>
      </c>
      <c r="V135" s="22"/>
      <c r="W135" s="174">
        <f t="shared" si="67"/>
        <v>0</v>
      </c>
      <c r="X135" s="174">
        <f t="shared" si="82"/>
        <v>0</v>
      </c>
      <c r="Y135" s="58">
        <f t="shared" si="83"/>
        <v>0</v>
      </c>
      <c r="Z135" s="58">
        <f t="shared" si="84"/>
        <v>0</v>
      </c>
      <c r="AA135" s="58">
        <f t="shared" si="85"/>
        <v>0</v>
      </c>
      <c r="AB135" s="58">
        <f t="shared" si="86"/>
        <v>0</v>
      </c>
      <c r="AC135" s="58">
        <f t="shared" si="87"/>
        <v>0</v>
      </c>
      <c r="AD135" s="59">
        <f t="shared" si="88"/>
        <v>0</v>
      </c>
    </row>
    <row r="136" spans="2:30">
      <c r="B136" s="273" t="s">
        <v>212</v>
      </c>
      <c r="C136" s="22"/>
      <c r="D136" s="174">
        <f t="shared" si="65"/>
        <v>-0.1</v>
      </c>
      <c r="E136" s="174">
        <f t="shared" si="68"/>
        <v>-0.2</v>
      </c>
      <c r="F136" s="58">
        <f t="shared" si="69"/>
        <v>-0.1</v>
      </c>
      <c r="G136" s="58">
        <f t="shared" si="70"/>
        <v>-0.2</v>
      </c>
      <c r="H136" s="58">
        <f t="shared" si="71"/>
        <v>-0.1</v>
      </c>
      <c r="I136" s="58">
        <f t="shared" si="72"/>
        <v>-0.2</v>
      </c>
      <c r="J136" s="58">
        <f t="shared" si="73"/>
        <v>-0.1</v>
      </c>
      <c r="K136" s="59">
        <f t="shared" si="74"/>
        <v>-0.2</v>
      </c>
      <c r="L136" s="273" t="s">
        <v>212</v>
      </c>
      <c r="M136" s="174">
        <f t="shared" si="66"/>
        <v>0</v>
      </c>
      <c r="N136" s="213">
        <f t="shared" si="75"/>
        <v>0</v>
      </c>
      <c r="O136" s="58">
        <f t="shared" si="76"/>
        <v>0</v>
      </c>
      <c r="P136" s="222">
        <f t="shared" si="77"/>
        <v>0</v>
      </c>
      <c r="Q136" s="58">
        <f t="shared" si="78"/>
        <v>0</v>
      </c>
      <c r="R136" s="58">
        <f t="shared" si="79"/>
        <v>0</v>
      </c>
      <c r="S136" s="58">
        <f t="shared" si="80"/>
        <v>0</v>
      </c>
      <c r="T136" s="59">
        <f t="shared" si="81"/>
        <v>0</v>
      </c>
      <c r="U136" s="273" t="s">
        <v>212</v>
      </c>
      <c r="V136" s="22"/>
      <c r="W136" s="174">
        <f t="shared" si="67"/>
        <v>0</v>
      </c>
      <c r="X136" s="174">
        <f t="shared" si="82"/>
        <v>0</v>
      </c>
      <c r="Y136" s="58">
        <f t="shared" si="83"/>
        <v>0</v>
      </c>
      <c r="Z136" s="58">
        <f t="shared" si="84"/>
        <v>0</v>
      </c>
      <c r="AA136" s="58">
        <f t="shared" si="85"/>
        <v>0</v>
      </c>
      <c r="AB136" s="58">
        <f t="shared" si="86"/>
        <v>0</v>
      </c>
      <c r="AC136" s="58">
        <f t="shared" si="87"/>
        <v>0</v>
      </c>
      <c r="AD136" s="59">
        <f t="shared" si="88"/>
        <v>0</v>
      </c>
    </row>
    <row r="137" spans="2:30">
      <c r="B137" s="21" t="s">
        <v>210</v>
      </c>
      <c r="C137" s="22"/>
      <c r="D137" s="174">
        <f t="shared" si="65"/>
        <v>-0.05</v>
      </c>
      <c r="E137" s="174">
        <f t="shared" si="68"/>
        <v>-0.08</v>
      </c>
      <c r="F137" s="58">
        <f t="shared" si="69"/>
        <v>-0.05</v>
      </c>
      <c r="G137" s="58">
        <f t="shared" si="70"/>
        <v>-0.08</v>
      </c>
      <c r="H137" s="58">
        <f t="shared" si="71"/>
        <v>-0.05</v>
      </c>
      <c r="I137" s="58">
        <f t="shared" si="72"/>
        <v>-0.08</v>
      </c>
      <c r="J137" s="58">
        <f t="shared" si="73"/>
        <v>-0.05</v>
      </c>
      <c r="K137" s="59">
        <f t="shared" si="74"/>
        <v>-0.08</v>
      </c>
      <c r="L137" s="21" t="s">
        <v>210</v>
      </c>
      <c r="M137" s="174">
        <f t="shared" si="66"/>
        <v>-0.05</v>
      </c>
      <c r="N137" s="213">
        <f t="shared" si="75"/>
        <v>-0.15</v>
      </c>
      <c r="O137" s="58">
        <f t="shared" si="76"/>
        <v>-0.05</v>
      </c>
      <c r="P137" s="222">
        <f t="shared" si="77"/>
        <v>-0.15</v>
      </c>
      <c r="Q137" s="58">
        <f t="shared" si="78"/>
        <v>-0.05</v>
      </c>
      <c r="R137" s="58">
        <f t="shared" si="79"/>
        <v>-0.15</v>
      </c>
      <c r="S137" s="58">
        <f t="shared" si="80"/>
        <v>-0.05</v>
      </c>
      <c r="T137" s="59">
        <f t="shared" si="81"/>
        <v>-0.15</v>
      </c>
      <c r="U137" s="21" t="s">
        <v>210</v>
      </c>
      <c r="V137" s="22"/>
      <c r="W137" s="174">
        <f t="shared" si="67"/>
        <v>-0.05</v>
      </c>
      <c r="X137" s="174">
        <f t="shared" si="82"/>
        <v>-0.15</v>
      </c>
      <c r="Y137" s="58">
        <f t="shared" si="83"/>
        <v>-0.05</v>
      </c>
      <c r="Z137" s="58">
        <f t="shared" si="84"/>
        <v>-0.15</v>
      </c>
      <c r="AA137" s="58">
        <f t="shared" si="85"/>
        <v>-0.05</v>
      </c>
      <c r="AB137" s="58">
        <f t="shared" si="86"/>
        <v>-0.15</v>
      </c>
      <c r="AC137" s="58">
        <f t="shared" si="87"/>
        <v>-0.05</v>
      </c>
      <c r="AD137" s="59">
        <f t="shared" si="88"/>
        <v>-0.15</v>
      </c>
    </row>
    <row r="138" spans="2:30">
      <c r="B138" s="21" t="s">
        <v>216</v>
      </c>
      <c r="C138" s="22"/>
      <c r="D138" s="174">
        <f t="shared" si="65"/>
        <v>0.09</v>
      </c>
      <c r="E138" s="174">
        <f t="shared" si="68"/>
        <v>0.15</v>
      </c>
      <c r="F138" s="58">
        <f t="shared" si="69"/>
        <v>0.09</v>
      </c>
      <c r="G138" s="58">
        <f t="shared" si="70"/>
        <v>0.15</v>
      </c>
      <c r="H138" s="58">
        <f t="shared" si="71"/>
        <v>0.09</v>
      </c>
      <c r="I138" s="58">
        <f t="shared" si="72"/>
        <v>0.15</v>
      </c>
      <c r="J138" s="58">
        <f t="shared" si="73"/>
        <v>0.09</v>
      </c>
      <c r="K138" s="59">
        <f t="shared" si="74"/>
        <v>0.15</v>
      </c>
      <c r="L138" s="21" t="s">
        <v>221</v>
      </c>
      <c r="M138" s="279">
        <f t="shared" si="66"/>
        <v>0.49333333333333335</v>
      </c>
      <c r="N138" s="279">
        <f t="shared" si="75"/>
        <v>0.6133333333333334</v>
      </c>
      <c r="O138" s="280">
        <f t="shared" si="76"/>
        <v>0.49333333333333335</v>
      </c>
      <c r="P138" s="288">
        <f t="shared" si="77"/>
        <v>0.6133333333333334</v>
      </c>
      <c r="Q138" s="280">
        <f t="shared" si="78"/>
        <v>0.49333333333333335</v>
      </c>
      <c r="R138" s="280">
        <f t="shared" si="79"/>
        <v>0.6133333333333334</v>
      </c>
      <c r="S138" s="280">
        <f t="shared" si="80"/>
        <v>0.49333333333333335</v>
      </c>
      <c r="T138" s="281">
        <f t="shared" si="81"/>
        <v>0.6133333333333334</v>
      </c>
      <c r="U138" s="21" t="s">
        <v>221</v>
      </c>
      <c r="V138" s="22"/>
      <c r="W138" s="279">
        <f t="shared" si="67"/>
        <v>0.49333333333333335</v>
      </c>
      <c r="X138" s="279">
        <f t="shared" si="82"/>
        <v>0.6133333333333334</v>
      </c>
      <c r="Y138" s="280">
        <f t="shared" si="83"/>
        <v>0.49333333333333335</v>
      </c>
      <c r="Z138" s="280">
        <f t="shared" si="84"/>
        <v>0.6133333333333334</v>
      </c>
      <c r="AA138" s="280">
        <f t="shared" si="85"/>
        <v>0.49333333333333335</v>
      </c>
      <c r="AB138" s="280">
        <f t="shared" si="86"/>
        <v>0.6133333333333334</v>
      </c>
      <c r="AC138" s="280">
        <f t="shared" si="87"/>
        <v>0.49333333333333335</v>
      </c>
      <c r="AD138" s="281">
        <f t="shared" si="88"/>
        <v>0.6133333333333334</v>
      </c>
    </row>
    <row r="139" spans="2:30">
      <c r="B139" s="273" t="s">
        <v>217</v>
      </c>
      <c r="C139" s="22"/>
      <c r="D139" s="174">
        <f t="shared" si="65"/>
        <v>0.09</v>
      </c>
      <c r="E139" s="174">
        <f t="shared" si="68"/>
        <v>0.15</v>
      </c>
      <c r="F139" s="58">
        <f t="shared" si="69"/>
        <v>0.09</v>
      </c>
      <c r="G139" s="58">
        <f t="shared" si="70"/>
        <v>0.15</v>
      </c>
      <c r="H139" s="58">
        <f t="shared" si="71"/>
        <v>0.09</v>
      </c>
      <c r="I139" s="58">
        <f t="shared" si="72"/>
        <v>0.15</v>
      </c>
      <c r="J139" s="58">
        <f t="shared" si="73"/>
        <v>0.09</v>
      </c>
      <c r="K139" s="59">
        <f t="shared" si="74"/>
        <v>0.15</v>
      </c>
      <c r="L139" s="273" t="s">
        <v>218</v>
      </c>
      <c r="M139" s="174">
        <f t="shared" ref="M139:N139" si="89">I76</f>
        <v>0.2</v>
      </c>
      <c r="N139" s="213">
        <f t="shared" si="89"/>
        <v>0.3</v>
      </c>
      <c r="O139" s="58">
        <f t="shared" ref="O139:O143" si="90">I76</f>
        <v>0.2</v>
      </c>
      <c r="P139" s="222">
        <f t="shared" ref="P139:P143" si="91">$J76</f>
        <v>0.3</v>
      </c>
      <c r="Q139" s="58">
        <f t="shared" ref="Q139:Q143" si="92">$I76</f>
        <v>0.2</v>
      </c>
      <c r="R139" s="58">
        <f t="shared" ref="R139:R143" si="93">$J76</f>
        <v>0.3</v>
      </c>
      <c r="S139" s="58">
        <f t="shared" ref="S139:S143" si="94">$I76</f>
        <v>0.2</v>
      </c>
      <c r="T139" s="59">
        <f t="shared" ref="T139:T143" si="95">$J76</f>
        <v>0.3</v>
      </c>
      <c r="U139" s="273" t="s">
        <v>218</v>
      </c>
      <c r="V139" s="22"/>
      <c r="W139" s="174">
        <f t="shared" si="67"/>
        <v>0.2</v>
      </c>
      <c r="X139" s="174">
        <f t="shared" si="82"/>
        <v>0.3</v>
      </c>
      <c r="Y139" s="58">
        <f t="shared" si="83"/>
        <v>0.2</v>
      </c>
      <c r="Z139" s="58">
        <f t="shared" si="84"/>
        <v>0.3</v>
      </c>
      <c r="AA139" s="58">
        <f t="shared" si="85"/>
        <v>0.2</v>
      </c>
      <c r="AB139" s="58">
        <f t="shared" si="86"/>
        <v>0.3</v>
      </c>
      <c r="AC139" s="58">
        <f t="shared" si="87"/>
        <v>0.2</v>
      </c>
      <c r="AD139" s="59">
        <f t="shared" si="88"/>
        <v>0.3</v>
      </c>
    </row>
    <row r="140" spans="2:30">
      <c r="B140" s="21"/>
      <c r="C140" s="22"/>
      <c r="D140" s="174"/>
      <c r="E140" s="174"/>
      <c r="F140" s="58"/>
      <c r="G140" s="58"/>
      <c r="H140" s="58"/>
      <c r="I140" s="58"/>
      <c r="J140" s="58"/>
      <c r="K140" s="59"/>
      <c r="L140" s="21" t="s">
        <v>222</v>
      </c>
      <c r="M140" s="279">
        <f t="shared" ref="M140:N140" si="96">I77</f>
        <v>0.24666666666666667</v>
      </c>
      <c r="N140" s="279">
        <f t="shared" si="96"/>
        <v>0.3666666666666667</v>
      </c>
      <c r="O140" s="280">
        <f t="shared" si="90"/>
        <v>0.24666666666666667</v>
      </c>
      <c r="P140" s="288">
        <f t="shared" si="91"/>
        <v>0.3666666666666667</v>
      </c>
      <c r="Q140" s="280">
        <f t="shared" si="92"/>
        <v>0.24666666666666667</v>
      </c>
      <c r="R140" s="280">
        <f t="shared" si="93"/>
        <v>0.3666666666666667</v>
      </c>
      <c r="S140" s="280">
        <f t="shared" si="94"/>
        <v>0.24666666666666667</v>
      </c>
      <c r="T140" s="281">
        <f t="shared" si="95"/>
        <v>0.3666666666666667</v>
      </c>
      <c r="U140" s="21" t="s">
        <v>222</v>
      </c>
      <c r="V140" s="22"/>
      <c r="W140" s="279">
        <f t="shared" ref="W140:X140" si="97">N77</f>
        <v>0.24666666666666667</v>
      </c>
      <c r="X140" s="279">
        <f t="shared" si="97"/>
        <v>0.3666666666666667</v>
      </c>
      <c r="Y140" s="280">
        <f t="shared" ref="Y140:Y143" si="98">$N77</f>
        <v>0.24666666666666667</v>
      </c>
      <c r="Z140" s="280">
        <f t="shared" ref="Z140:Z143" si="99">$O77</f>
        <v>0.3666666666666667</v>
      </c>
      <c r="AA140" s="280">
        <f t="shared" ref="AA140:AA143" si="100">$N77</f>
        <v>0.24666666666666667</v>
      </c>
      <c r="AB140" s="280">
        <f t="shared" ref="AB140:AB143" si="101">$O77</f>
        <v>0.3666666666666667</v>
      </c>
      <c r="AC140" s="280">
        <f t="shared" ref="AC140:AC143" si="102">$N77</f>
        <v>0.24666666666666667</v>
      </c>
      <c r="AD140" s="281">
        <f t="shared" ref="AD140:AD143" si="103">$O77</f>
        <v>0.3666666666666667</v>
      </c>
    </row>
    <row r="141" spans="2:30">
      <c r="B141" s="21"/>
      <c r="C141" s="22"/>
      <c r="D141" s="174"/>
      <c r="E141" s="174"/>
      <c r="F141" s="58"/>
      <c r="G141" s="58"/>
      <c r="H141" s="58"/>
      <c r="I141" s="58"/>
      <c r="J141" s="58"/>
      <c r="K141" s="59"/>
      <c r="L141" s="273" t="s">
        <v>219</v>
      </c>
      <c r="M141" s="174">
        <f t="shared" ref="M141:N141" si="104">I78</f>
        <v>0.2</v>
      </c>
      <c r="N141" s="213">
        <f t="shared" si="104"/>
        <v>0.3</v>
      </c>
      <c r="O141" s="58">
        <f t="shared" si="90"/>
        <v>0.2</v>
      </c>
      <c r="P141" s="222">
        <f t="shared" si="91"/>
        <v>0.3</v>
      </c>
      <c r="Q141" s="58">
        <f t="shared" si="92"/>
        <v>0.2</v>
      </c>
      <c r="R141" s="58">
        <f t="shared" si="93"/>
        <v>0.3</v>
      </c>
      <c r="S141" s="58">
        <f t="shared" si="94"/>
        <v>0.2</v>
      </c>
      <c r="T141" s="59">
        <f t="shared" si="95"/>
        <v>0.3</v>
      </c>
      <c r="U141" s="273" t="s">
        <v>219</v>
      </c>
      <c r="V141" s="22"/>
      <c r="W141" s="174">
        <f t="shared" ref="W141:X141" si="105">N78</f>
        <v>0.2</v>
      </c>
      <c r="X141" s="174">
        <f t="shared" si="105"/>
        <v>0.3</v>
      </c>
      <c r="Y141" s="58">
        <f t="shared" si="98"/>
        <v>0.2</v>
      </c>
      <c r="Z141" s="58">
        <f t="shared" si="99"/>
        <v>0.3</v>
      </c>
      <c r="AA141" s="58">
        <f t="shared" si="100"/>
        <v>0.2</v>
      </c>
      <c r="AB141" s="58">
        <f t="shared" si="101"/>
        <v>0.3</v>
      </c>
      <c r="AC141" s="58">
        <f t="shared" si="102"/>
        <v>0.2</v>
      </c>
      <c r="AD141" s="59">
        <f t="shared" si="103"/>
        <v>0.3</v>
      </c>
    </row>
    <row r="142" spans="2:30">
      <c r="B142" s="21"/>
      <c r="C142" s="22"/>
      <c r="D142" s="174"/>
      <c r="E142" s="174"/>
      <c r="F142" s="58"/>
      <c r="G142" s="58"/>
      <c r="H142" s="58"/>
      <c r="I142" s="58"/>
      <c r="J142" s="58"/>
      <c r="K142" s="59"/>
      <c r="L142" s="21" t="s">
        <v>223</v>
      </c>
      <c r="M142" s="279">
        <f t="shared" ref="M142:N142" si="106">I79</f>
        <v>1.3866666666666667</v>
      </c>
      <c r="N142" s="279">
        <f t="shared" si="106"/>
        <v>1.7333333333333334</v>
      </c>
      <c r="O142" s="280">
        <f t="shared" si="90"/>
        <v>1.3866666666666667</v>
      </c>
      <c r="P142" s="288">
        <f t="shared" si="91"/>
        <v>1.7333333333333334</v>
      </c>
      <c r="Q142" s="280">
        <f t="shared" si="92"/>
        <v>1.3866666666666667</v>
      </c>
      <c r="R142" s="280">
        <f t="shared" si="93"/>
        <v>1.7333333333333334</v>
      </c>
      <c r="S142" s="280">
        <f t="shared" si="94"/>
        <v>1.3866666666666667</v>
      </c>
      <c r="T142" s="281">
        <f t="shared" si="95"/>
        <v>1.7333333333333334</v>
      </c>
      <c r="U142" s="21" t="s">
        <v>223</v>
      </c>
      <c r="V142" s="22"/>
      <c r="W142" s="279">
        <f t="shared" ref="W142:X142" si="107">N79</f>
        <v>1.3866666666666667</v>
      </c>
      <c r="X142" s="279">
        <f t="shared" si="107"/>
        <v>1.7333333333333334</v>
      </c>
      <c r="Y142" s="280">
        <f t="shared" si="98"/>
        <v>1.3866666666666667</v>
      </c>
      <c r="Z142" s="280">
        <f t="shared" si="99"/>
        <v>1.7333333333333334</v>
      </c>
      <c r="AA142" s="280">
        <f t="shared" si="100"/>
        <v>1.3866666666666667</v>
      </c>
      <c r="AB142" s="280">
        <f t="shared" si="101"/>
        <v>1.7333333333333334</v>
      </c>
      <c r="AC142" s="280">
        <f t="shared" si="102"/>
        <v>1.3866666666666667</v>
      </c>
      <c r="AD142" s="281">
        <f t="shared" si="103"/>
        <v>1.7333333333333334</v>
      </c>
    </row>
    <row r="143" spans="2:30">
      <c r="B143" s="21"/>
      <c r="C143" s="22"/>
      <c r="D143" s="174"/>
      <c r="E143" s="174"/>
      <c r="F143" s="58"/>
      <c r="G143" s="58"/>
      <c r="H143" s="58"/>
      <c r="I143" s="58"/>
      <c r="J143" s="58"/>
      <c r="K143" s="59"/>
      <c r="L143" s="273" t="s">
        <v>220</v>
      </c>
      <c r="M143" s="174">
        <f t="shared" ref="M143:N143" si="108">I80</f>
        <v>0.2</v>
      </c>
      <c r="N143" s="213">
        <f t="shared" si="108"/>
        <v>0.3</v>
      </c>
      <c r="O143" s="58">
        <f t="shared" si="90"/>
        <v>0.2</v>
      </c>
      <c r="P143" s="222">
        <f t="shared" si="91"/>
        <v>0.3</v>
      </c>
      <c r="Q143" s="58">
        <f t="shared" si="92"/>
        <v>0.2</v>
      </c>
      <c r="R143" s="58">
        <f t="shared" si="93"/>
        <v>0.3</v>
      </c>
      <c r="S143" s="58">
        <f t="shared" si="94"/>
        <v>0.2</v>
      </c>
      <c r="T143" s="59">
        <f t="shared" si="95"/>
        <v>0.3</v>
      </c>
      <c r="U143" s="273" t="s">
        <v>220</v>
      </c>
      <c r="V143" s="22"/>
      <c r="W143" s="174">
        <f t="shared" ref="W143:X143" si="109">N80</f>
        <v>0.2</v>
      </c>
      <c r="X143" s="174">
        <f t="shared" si="109"/>
        <v>0.3</v>
      </c>
      <c r="Y143" s="58">
        <f t="shared" si="98"/>
        <v>0.2</v>
      </c>
      <c r="Z143" s="58">
        <f t="shared" si="99"/>
        <v>0.3</v>
      </c>
      <c r="AA143" s="58">
        <f t="shared" si="100"/>
        <v>0.2</v>
      </c>
      <c r="AB143" s="58">
        <f t="shared" si="101"/>
        <v>0.3</v>
      </c>
      <c r="AC143" s="58">
        <f t="shared" si="102"/>
        <v>0.2</v>
      </c>
      <c r="AD143" s="59">
        <f t="shared" si="103"/>
        <v>0.3</v>
      </c>
    </row>
    <row r="144" spans="2:30">
      <c r="B144" s="21" t="s">
        <v>70</v>
      </c>
      <c r="C144" s="22"/>
      <c r="D144" s="176">
        <f t="shared" ref="D144" si="110">D81</f>
        <v>0</v>
      </c>
      <c r="E144" s="176">
        <f t="shared" ref="E144" si="111">E81</f>
        <v>0</v>
      </c>
      <c r="F144" s="32">
        <f t="shared" ref="F144" si="112">$D81</f>
        <v>0</v>
      </c>
      <c r="G144" s="32">
        <f t="shared" ref="G144" si="113">$E81</f>
        <v>0</v>
      </c>
      <c r="H144" s="32">
        <f t="shared" ref="H144" si="114">$D81</f>
        <v>0</v>
      </c>
      <c r="I144" s="32">
        <f t="shared" ref="I144" si="115">$E81</f>
        <v>0</v>
      </c>
      <c r="J144" s="32">
        <f t="shared" ref="J144" si="116">$D81</f>
        <v>0</v>
      </c>
      <c r="K144" s="60">
        <f t="shared" ref="K144" si="117">$E81</f>
        <v>0</v>
      </c>
      <c r="L144" s="21" t="s">
        <v>70</v>
      </c>
      <c r="M144" s="176">
        <f t="shared" ref="M144" si="118">I81</f>
        <v>0</v>
      </c>
      <c r="N144" s="176">
        <f t="shared" ref="N144" si="119">J81</f>
        <v>0</v>
      </c>
      <c r="O144" s="32">
        <f t="shared" ref="O144" si="120">I81</f>
        <v>0</v>
      </c>
      <c r="P144" s="32">
        <f t="shared" ref="P144" si="121">$J81</f>
        <v>0</v>
      </c>
      <c r="Q144" s="32">
        <f t="shared" ref="Q144" si="122">$I81</f>
        <v>0</v>
      </c>
      <c r="R144" s="32">
        <f t="shared" ref="R144" si="123">$J81</f>
        <v>0</v>
      </c>
      <c r="S144" s="32">
        <f t="shared" ref="S144" si="124">$I81</f>
        <v>0</v>
      </c>
      <c r="T144" s="60">
        <f t="shared" ref="T144" si="125">$J81</f>
        <v>0</v>
      </c>
      <c r="U144" s="21" t="s">
        <v>70</v>
      </c>
      <c r="V144" s="22"/>
      <c r="W144" s="176">
        <f t="shared" ref="W144" si="126">N81</f>
        <v>0</v>
      </c>
      <c r="X144" s="176">
        <f t="shared" ref="X144" si="127">O81</f>
        <v>0</v>
      </c>
      <c r="Y144" s="32">
        <f t="shared" ref="Y144" si="128">$N81</f>
        <v>0</v>
      </c>
      <c r="Z144" s="32">
        <f t="shared" ref="Z144" si="129">$O81</f>
        <v>0</v>
      </c>
      <c r="AA144" s="32">
        <f t="shared" ref="AA144" si="130">$N81</f>
        <v>0</v>
      </c>
      <c r="AB144" s="32">
        <f t="shared" ref="AB144" si="131">$O81</f>
        <v>0</v>
      </c>
      <c r="AC144" s="32">
        <f t="shared" ref="AC144" si="132">$N81</f>
        <v>0</v>
      </c>
      <c r="AD144" s="60">
        <f t="shared" ref="AD144" si="133">$O81</f>
        <v>0</v>
      </c>
    </row>
    <row r="145" spans="2:30">
      <c r="B145" s="56" t="s">
        <v>120</v>
      </c>
      <c r="C145" s="45"/>
      <c r="D145" s="175"/>
      <c r="E145" s="175"/>
      <c r="F145" s="45"/>
      <c r="G145" s="45"/>
      <c r="H145" s="45"/>
      <c r="I145" s="45"/>
      <c r="J145" s="45"/>
      <c r="K145" s="57"/>
      <c r="L145" s="56" t="s">
        <v>120</v>
      </c>
      <c r="M145" s="174">
        <f>N82</f>
        <v>0</v>
      </c>
      <c r="N145" s="175"/>
      <c r="O145" s="212"/>
      <c r="P145" s="45"/>
      <c r="Q145" s="45"/>
      <c r="R145" s="45"/>
      <c r="S145" s="45"/>
      <c r="T145" s="57"/>
      <c r="U145" s="56" t="s">
        <v>120</v>
      </c>
      <c r="V145" s="45"/>
      <c r="W145" s="175"/>
      <c r="X145" s="175"/>
      <c r="Y145" s="45"/>
      <c r="Z145" s="45"/>
      <c r="AA145" s="45"/>
      <c r="AB145" s="45"/>
      <c r="AC145" s="45"/>
      <c r="AD145" s="57"/>
    </row>
    <row r="146" spans="2:30" ht="15" thickBot="1">
      <c r="B146" s="33" t="s">
        <v>67</v>
      </c>
      <c r="C146" s="34"/>
      <c r="D146" s="322">
        <f t="shared" ref="D146:D153" si="134">D83</f>
        <v>50</v>
      </c>
      <c r="E146" s="322"/>
      <c r="F146" s="52">
        <v>50</v>
      </c>
      <c r="G146" s="52">
        <v>35</v>
      </c>
      <c r="H146" s="52">
        <v>50</v>
      </c>
      <c r="I146" s="52">
        <v>30</v>
      </c>
      <c r="J146" s="52">
        <v>50</v>
      </c>
      <c r="K146" s="53">
        <v>48</v>
      </c>
      <c r="L146" s="33" t="s">
        <v>67</v>
      </c>
      <c r="M146" s="322">
        <f t="shared" ref="M146:M152" si="135">I83</f>
        <v>1000</v>
      </c>
      <c r="N146" s="322"/>
      <c r="O146" s="211">
        <v>1000</v>
      </c>
      <c r="P146" s="52">
        <v>500</v>
      </c>
      <c r="Q146" s="52">
        <v>1000</v>
      </c>
      <c r="R146" s="52">
        <v>200</v>
      </c>
      <c r="S146" s="52">
        <v>1000</v>
      </c>
      <c r="T146" s="53">
        <v>100</v>
      </c>
      <c r="U146" s="33" t="s">
        <v>67</v>
      </c>
      <c r="V146" s="34"/>
      <c r="W146" s="322">
        <f t="shared" ref="W146:W153" si="136">N83</f>
        <v>1000</v>
      </c>
      <c r="X146" s="322"/>
      <c r="Y146" s="52">
        <v>1500</v>
      </c>
      <c r="Z146" s="52">
        <v>500</v>
      </c>
      <c r="AA146" s="52">
        <v>2000</v>
      </c>
      <c r="AB146" s="52">
        <v>200</v>
      </c>
      <c r="AC146" s="52">
        <v>1000</v>
      </c>
      <c r="AD146" s="53">
        <v>100</v>
      </c>
    </row>
    <row r="147" spans="2:30">
      <c r="B147" s="21" t="s">
        <v>208</v>
      </c>
      <c r="C147" s="22"/>
      <c r="D147" s="174">
        <f t="shared" si="134"/>
        <v>-0.7</v>
      </c>
      <c r="E147" s="174">
        <f t="shared" ref="E147:E153" si="137">E84</f>
        <v>-0.85</v>
      </c>
      <c r="F147" s="58">
        <f t="shared" ref="F147:F153" si="138">$D84</f>
        <v>-0.7</v>
      </c>
      <c r="G147" s="58">
        <f t="shared" ref="G147:G153" si="139">$E84</f>
        <v>-0.85</v>
      </c>
      <c r="H147" s="58">
        <f t="shared" ref="H147:H153" si="140">$D84</f>
        <v>-0.7</v>
      </c>
      <c r="I147" s="58">
        <f t="shared" ref="I147:I153" si="141">$E84</f>
        <v>-0.85</v>
      </c>
      <c r="J147" s="58">
        <f t="shared" ref="J147:J153" si="142">$D84</f>
        <v>-0.7</v>
      </c>
      <c r="K147" s="59">
        <f t="shared" ref="K147:K153" si="143">$E84</f>
        <v>-0.85</v>
      </c>
      <c r="L147" s="21" t="s">
        <v>208</v>
      </c>
      <c r="M147" s="174">
        <f t="shared" si="135"/>
        <v>-0.5</v>
      </c>
      <c r="N147" s="174">
        <f t="shared" ref="N147:N152" si="144">J84</f>
        <v>-1</v>
      </c>
      <c r="O147" s="32">
        <f t="shared" ref="O147:O152" si="145">I84</f>
        <v>-0.5</v>
      </c>
      <c r="P147" s="58">
        <f t="shared" ref="P147:P152" si="146">$J84</f>
        <v>-1</v>
      </c>
      <c r="Q147" s="223">
        <f t="shared" ref="Q147:Q152" si="147">$I84</f>
        <v>-0.5</v>
      </c>
      <c r="R147" s="223">
        <f t="shared" ref="R147:R152" si="148">$J84</f>
        <v>-1</v>
      </c>
      <c r="S147" s="58">
        <f t="shared" ref="S147:S152" si="149">$I84</f>
        <v>-0.5</v>
      </c>
      <c r="T147" s="59">
        <f t="shared" ref="T147:T152" si="150">$J84</f>
        <v>-1</v>
      </c>
      <c r="U147" s="21" t="s">
        <v>208</v>
      </c>
      <c r="V147" s="22"/>
      <c r="W147" s="174">
        <f t="shared" si="136"/>
        <v>-0.5</v>
      </c>
      <c r="X147" s="174">
        <f t="shared" ref="X147:X153" si="151">O84</f>
        <v>-1</v>
      </c>
      <c r="Y147" s="58">
        <f t="shared" ref="Y147:Y153" si="152">$N84</f>
        <v>-0.5</v>
      </c>
      <c r="Z147" s="58">
        <f t="shared" ref="Z147:Z153" si="153">$O84</f>
        <v>-1</v>
      </c>
      <c r="AA147" s="58">
        <f t="shared" ref="AA147:AA153" si="154">$N84</f>
        <v>-0.5</v>
      </c>
      <c r="AB147" s="58">
        <f t="shared" ref="AB147:AB153" si="155">$O84</f>
        <v>-1</v>
      </c>
      <c r="AC147" s="58">
        <f t="shared" ref="AC147:AC153" si="156">$N84</f>
        <v>-0.5</v>
      </c>
      <c r="AD147" s="214">
        <f t="shared" ref="AD147:AD153" si="157">$O84</f>
        <v>-1</v>
      </c>
    </row>
    <row r="148" spans="2:30">
      <c r="B148" s="273" t="s">
        <v>211</v>
      </c>
      <c r="C148" s="22"/>
      <c r="D148" s="174">
        <f t="shared" si="134"/>
        <v>-0.85</v>
      </c>
      <c r="E148" s="174">
        <f t="shared" si="137"/>
        <v>-1</v>
      </c>
      <c r="F148" s="58">
        <f t="shared" si="138"/>
        <v>-0.85</v>
      </c>
      <c r="G148" s="58">
        <f t="shared" si="139"/>
        <v>-1</v>
      </c>
      <c r="H148" s="58">
        <f t="shared" si="140"/>
        <v>-0.85</v>
      </c>
      <c r="I148" s="58">
        <f t="shared" si="141"/>
        <v>-1</v>
      </c>
      <c r="J148" s="58">
        <f t="shared" si="142"/>
        <v>-0.85</v>
      </c>
      <c r="K148" s="59">
        <f t="shared" si="143"/>
        <v>-1</v>
      </c>
      <c r="L148" s="273" t="s">
        <v>211</v>
      </c>
      <c r="M148" s="174">
        <f t="shared" si="135"/>
        <v>-0.5</v>
      </c>
      <c r="N148" s="174">
        <f t="shared" si="144"/>
        <v>-1</v>
      </c>
      <c r="O148" s="32">
        <f t="shared" si="145"/>
        <v>-0.5</v>
      </c>
      <c r="P148" s="58">
        <f t="shared" si="146"/>
        <v>-1</v>
      </c>
      <c r="Q148" s="223">
        <f t="shared" si="147"/>
        <v>-0.5</v>
      </c>
      <c r="R148" s="223">
        <f t="shared" si="148"/>
        <v>-1</v>
      </c>
      <c r="S148" s="58">
        <f t="shared" si="149"/>
        <v>-0.5</v>
      </c>
      <c r="T148" s="59">
        <f t="shared" si="150"/>
        <v>-1</v>
      </c>
      <c r="U148" s="273" t="s">
        <v>211</v>
      </c>
      <c r="V148" s="22"/>
      <c r="W148" s="174">
        <f t="shared" si="136"/>
        <v>-0.5</v>
      </c>
      <c r="X148" s="174">
        <f t="shared" si="151"/>
        <v>-1</v>
      </c>
      <c r="Y148" s="58">
        <f t="shared" si="152"/>
        <v>-0.5</v>
      </c>
      <c r="Z148" s="58">
        <f t="shared" si="153"/>
        <v>-1</v>
      </c>
      <c r="AA148" s="58">
        <f t="shared" si="154"/>
        <v>-0.5</v>
      </c>
      <c r="AB148" s="58">
        <f t="shared" si="155"/>
        <v>-1</v>
      </c>
      <c r="AC148" s="58">
        <f t="shared" si="156"/>
        <v>-0.5</v>
      </c>
      <c r="AD148" s="214">
        <f t="shared" si="157"/>
        <v>-1</v>
      </c>
    </row>
    <row r="149" spans="2:30">
      <c r="B149" s="21" t="s">
        <v>209</v>
      </c>
      <c r="C149" s="22"/>
      <c r="D149" s="174">
        <f t="shared" si="134"/>
        <v>-0.1</v>
      </c>
      <c r="E149" s="174">
        <f t="shared" si="137"/>
        <v>-0.2</v>
      </c>
      <c r="F149" s="58">
        <f t="shared" si="138"/>
        <v>-0.1</v>
      </c>
      <c r="G149" s="58">
        <f t="shared" si="139"/>
        <v>-0.2</v>
      </c>
      <c r="H149" s="58">
        <f t="shared" si="140"/>
        <v>-0.1</v>
      </c>
      <c r="I149" s="58">
        <f t="shared" si="141"/>
        <v>-0.2</v>
      </c>
      <c r="J149" s="58">
        <f t="shared" si="142"/>
        <v>-0.1</v>
      </c>
      <c r="K149" s="59">
        <f t="shared" si="143"/>
        <v>-0.2</v>
      </c>
      <c r="L149" s="21" t="s">
        <v>209</v>
      </c>
      <c r="M149" s="174">
        <f t="shared" si="135"/>
        <v>0</v>
      </c>
      <c r="N149" s="174">
        <f t="shared" si="144"/>
        <v>0</v>
      </c>
      <c r="O149" s="32">
        <f t="shared" si="145"/>
        <v>0</v>
      </c>
      <c r="P149" s="58">
        <f t="shared" si="146"/>
        <v>0</v>
      </c>
      <c r="Q149" s="223">
        <f t="shared" si="147"/>
        <v>0</v>
      </c>
      <c r="R149" s="223">
        <f t="shared" si="148"/>
        <v>0</v>
      </c>
      <c r="S149" s="58">
        <f t="shared" si="149"/>
        <v>0</v>
      </c>
      <c r="T149" s="59">
        <f t="shared" si="150"/>
        <v>0</v>
      </c>
      <c r="U149" s="21" t="s">
        <v>209</v>
      </c>
      <c r="V149" s="22"/>
      <c r="W149" s="174">
        <f t="shared" si="136"/>
        <v>0</v>
      </c>
      <c r="X149" s="174">
        <f t="shared" si="151"/>
        <v>0</v>
      </c>
      <c r="Y149" s="58">
        <f t="shared" si="152"/>
        <v>0</v>
      </c>
      <c r="Z149" s="58">
        <f t="shared" si="153"/>
        <v>0</v>
      </c>
      <c r="AA149" s="58">
        <f t="shared" si="154"/>
        <v>0</v>
      </c>
      <c r="AB149" s="58">
        <f t="shared" si="155"/>
        <v>0</v>
      </c>
      <c r="AC149" s="58">
        <f t="shared" si="156"/>
        <v>0</v>
      </c>
      <c r="AD149" s="214">
        <f t="shared" si="157"/>
        <v>0</v>
      </c>
    </row>
    <row r="150" spans="2:30">
      <c r="B150" s="273" t="s">
        <v>212</v>
      </c>
      <c r="C150" s="22"/>
      <c r="D150" s="174">
        <f t="shared" si="134"/>
        <v>-0.17</v>
      </c>
      <c r="E150" s="174">
        <f t="shared" si="137"/>
        <v>-0.35</v>
      </c>
      <c r="F150" s="58">
        <f t="shared" si="138"/>
        <v>-0.17</v>
      </c>
      <c r="G150" s="58">
        <f t="shared" si="139"/>
        <v>-0.35</v>
      </c>
      <c r="H150" s="58">
        <f t="shared" si="140"/>
        <v>-0.17</v>
      </c>
      <c r="I150" s="58">
        <f t="shared" si="141"/>
        <v>-0.35</v>
      </c>
      <c r="J150" s="58">
        <f t="shared" si="142"/>
        <v>-0.17</v>
      </c>
      <c r="K150" s="59">
        <f t="shared" si="143"/>
        <v>-0.35</v>
      </c>
      <c r="L150" s="273" t="s">
        <v>212</v>
      </c>
      <c r="M150" s="174">
        <f t="shared" si="135"/>
        <v>0</v>
      </c>
      <c r="N150" s="174">
        <f t="shared" si="144"/>
        <v>0</v>
      </c>
      <c r="O150" s="32">
        <f t="shared" si="145"/>
        <v>0</v>
      </c>
      <c r="P150" s="58">
        <f t="shared" si="146"/>
        <v>0</v>
      </c>
      <c r="Q150" s="223">
        <f t="shared" si="147"/>
        <v>0</v>
      </c>
      <c r="R150" s="223">
        <f t="shared" si="148"/>
        <v>0</v>
      </c>
      <c r="S150" s="58">
        <f t="shared" si="149"/>
        <v>0</v>
      </c>
      <c r="T150" s="59">
        <f t="shared" si="150"/>
        <v>0</v>
      </c>
      <c r="U150" s="273" t="s">
        <v>212</v>
      </c>
      <c r="V150" s="22"/>
      <c r="W150" s="174">
        <f t="shared" si="136"/>
        <v>0</v>
      </c>
      <c r="X150" s="174">
        <f t="shared" si="151"/>
        <v>0</v>
      </c>
      <c r="Y150" s="58">
        <f t="shared" si="152"/>
        <v>0</v>
      </c>
      <c r="Z150" s="58">
        <f t="shared" si="153"/>
        <v>0</v>
      </c>
      <c r="AA150" s="58">
        <f t="shared" si="154"/>
        <v>0</v>
      </c>
      <c r="AB150" s="58">
        <f t="shared" si="155"/>
        <v>0</v>
      </c>
      <c r="AC150" s="58">
        <f t="shared" si="156"/>
        <v>0</v>
      </c>
      <c r="AD150" s="214">
        <f t="shared" si="157"/>
        <v>0</v>
      </c>
    </row>
    <row r="151" spans="2:30">
      <c r="B151" s="21" t="s">
        <v>210</v>
      </c>
      <c r="C151" s="22"/>
      <c r="D151" s="174">
        <f t="shared" si="134"/>
        <v>-0.15</v>
      </c>
      <c r="E151" s="174">
        <f t="shared" si="137"/>
        <v>-0.2</v>
      </c>
      <c r="F151" s="58">
        <f t="shared" si="138"/>
        <v>-0.15</v>
      </c>
      <c r="G151" s="58">
        <f t="shared" si="139"/>
        <v>-0.2</v>
      </c>
      <c r="H151" s="58">
        <f t="shared" si="140"/>
        <v>-0.15</v>
      </c>
      <c r="I151" s="58">
        <f t="shared" si="141"/>
        <v>-0.2</v>
      </c>
      <c r="J151" s="58">
        <f t="shared" si="142"/>
        <v>-0.15</v>
      </c>
      <c r="K151" s="59">
        <f t="shared" si="143"/>
        <v>-0.2</v>
      </c>
      <c r="L151" s="21" t="s">
        <v>210</v>
      </c>
      <c r="M151" s="174">
        <f t="shared" si="135"/>
        <v>-0.1</v>
      </c>
      <c r="N151" s="174">
        <f t="shared" si="144"/>
        <v>-0.2</v>
      </c>
      <c r="O151" s="58">
        <f t="shared" si="145"/>
        <v>-0.1</v>
      </c>
      <c r="P151" s="58">
        <f t="shared" si="146"/>
        <v>-0.2</v>
      </c>
      <c r="Q151" s="223">
        <f t="shared" si="147"/>
        <v>-0.1</v>
      </c>
      <c r="R151" s="223">
        <f t="shared" si="148"/>
        <v>-0.2</v>
      </c>
      <c r="S151" s="58">
        <f t="shared" si="149"/>
        <v>-0.1</v>
      </c>
      <c r="T151" s="59">
        <f t="shared" si="150"/>
        <v>-0.2</v>
      </c>
      <c r="U151" s="21" t="s">
        <v>210</v>
      </c>
      <c r="V151" s="22"/>
      <c r="W151" s="174">
        <f t="shared" si="136"/>
        <v>-0.1</v>
      </c>
      <c r="X151" s="174">
        <f t="shared" si="151"/>
        <v>-0.2</v>
      </c>
      <c r="Y151" s="58">
        <f t="shared" si="152"/>
        <v>-0.1</v>
      </c>
      <c r="Z151" s="58">
        <f t="shared" si="153"/>
        <v>-0.2</v>
      </c>
      <c r="AA151" s="58">
        <f t="shared" si="154"/>
        <v>-0.1</v>
      </c>
      <c r="AB151" s="58">
        <f t="shared" si="155"/>
        <v>-0.2</v>
      </c>
      <c r="AC151" s="58">
        <f t="shared" si="156"/>
        <v>-0.1</v>
      </c>
      <c r="AD151" s="214">
        <f t="shared" si="157"/>
        <v>-0.2</v>
      </c>
    </row>
    <row r="152" spans="2:30">
      <c r="B152" s="21" t="s">
        <v>216</v>
      </c>
      <c r="C152" s="22"/>
      <c r="D152" s="174">
        <f t="shared" si="134"/>
        <v>0.16</v>
      </c>
      <c r="E152" s="174">
        <f t="shared" si="137"/>
        <v>0.2</v>
      </c>
      <c r="F152" s="58">
        <f t="shared" si="138"/>
        <v>0.16</v>
      </c>
      <c r="G152" s="58">
        <f t="shared" si="139"/>
        <v>0.2</v>
      </c>
      <c r="H152" s="58">
        <f t="shared" si="140"/>
        <v>0.16</v>
      </c>
      <c r="I152" s="58">
        <f t="shared" si="141"/>
        <v>0.2</v>
      </c>
      <c r="J152" s="58">
        <f t="shared" si="142"/>
        <v>0.16</v>
      </c>
      <c r="K152" s="59">
        <f t="shared" si="143"/>
        <v>0.2</v>
      </c>
      <c r="L152" s="21" t="s">
        <v>221</v>
      </c>
      <c r="M152" s="279">
        <f t="shared" si="135"/>
        <v>0.74</v>
      </c>
      <c r="N152" s="279">
        <f t="shared" si="144"/>
        <v>0.92</v>
      </c>
      <c r="O152" s="280">
        <f t="shared" si="145"/>
        <v>0.74</v>
      </c>
      <c r="P152" s="280">
        <f t="shared" si="146"/>
        <v>0.92</v>
      </c>
      <c r="Q152" s="280">
        <f t="shared" si="147"/>
        <v>0.74</v>
      </c>
      <c r="R152" s="280">
        <f t="shared" si="148"/>
        <v>0.92</v>
      </c>
      <c r="S152" s="280">
        <f t="shared" si="149"/>
        <v>0.74</v>
      </c>
      <c r="T152" s="281">
        <f t="shared" si="150"/>
        <v>0.92</v>
      </c>
      <c r="U152" s="21" t="s">
        <v>221</v>
      </c>
      <c r="V152" s="22"/>
      <c r="W152" s="279">
        <f t="shared" si="136"/>
        <v>0.74</v>
      </c>
      <c r="X152" s="279">
        <f t="shared" si="151"/>
        <v>0.92</v>
      </c>
      <c r="Y152" s="280">
        <f t="shared" si="152"/>
        <v>0.74</v>
      </c>
      <c r="Z152" s="280">
        <f t="shared" si="153"/>
        <v>0.92</v>
      </c>
      <c r="AA152" s="280">
        <f t="shared" si="154"/>
        <v>0.74</v>
      </c>
      <c r="AB152" s="280">
        <f t="shared" si="155"/>
        <v>0.92</v>
      </c>
      <c r="AC152" s="280">
        <f t="shared" si="156"/>
        <v>0.74</v>
      </c>
      <c r="AD152" s="281">
        <f t="shared" si="157"/>
        <v>0.92</v>
      </c>
    </row>
    <row r="153" spans="2:30">
      <c r="B153" s="273" t="s">
        <v>217</v>
      </c>
      <c r="C153" s="22"/>
      <c r="D153" s="174">
        <f t="shared" si="134"/>
        <v>0.16</v>
      </c>
      <c r="E153" s="174">
        <f t="shared" si="137"/>
        <v>0.2</v>
      </c>
      <c r="F153" s="58">
        <f t="shared" si="138"/>
        <v>0.16</v>
      </c>
      <c r="G153" s="58">
        <f t="shared" si="139"/>
        <v>0.2</v>
      </c>
      <c r="H153" s="58">
        <f t="shared" si="140"/>
        <v>0.16</v>
      </c>
      <c r="I153" s="58">
        <f t="shared" si="141"/>
        <v>0.2</v>
      </c>
      <c r="J153" s="58">
        <f t="shared" si="142"/>
        <v>0.16</v>
      </c>
      <c r="K153" s="59">
        <f t="shared" si="143"/>
        <v>0.2</v>
      </c>
      <c r="L153" s="273" t="s">
        <v>218</v>
      </c>
      <c r="M153" s="174">
        <f t="shared" ref="M153:N153" si="158">I90</f>
        <v>0.4</v>
      </c>
      <c r="N153" s="174">
        <f t="shared" si="158"/>
        <v>0.5</v>
      </c>
      <c r="O153" s="58">
        <f t="shared" ref="O153:O157" si="159">I90</f>
        <v>0.4</v>
      </c>
      <c r="P153" s="58">
        <f t="shared" ref="P153:P157" si="160">$J90</f>
        <v>0.5</v>
      </c>
      <c r="Q153" s="58">
        <f t="shared" ref="Q153:Q157" si="161">$I90</f>
        <v>0.4</v>
      </c>
      <c r="R153" s="58">
        <f t="shared" ref="R153:R157" si="162">$J90</f>
        <v>0.5</v>
      </c>
      <c r="S153" s="58">
        <f t="shared" ref="S153:S157" si="163">$I90</f>
        <v>0.4</v>
      </c>
      <c r="T153" s="59">
        <f t="shared" ref="T153:T157" si="164">$J90</f>
        <v>0.5</v>
      </c>
      <c r="U153" s="273" t="s">
        <v>218</v>
      </c>
      <c r="V153" s="22"/>
      <c r="W153" s="174">
        <f t="shared" si="136"/>
        <v>0.4</v>
      </c>
      <c r="X153" s="174">
        <f t="shared" si="151"/>
        <v>0.5</v>
      </c>
      <c r="Y153" s="58">
        <f t="shared" si="152"/>
        <v>0.4</v>
      </c>
      <c r="Z153" s="58">
        <f t="shared" si="153"/>
        <v>0.5</v>
      </c>
      <c r="AA153" s="58">
        <f t="shared" si="154"/>
        <v>0.4</v>
      </c>
      <c r="AB153" s="58">
        <f t="shared" si="155"/>
        <v>0.5</v>
      </c>
      <c r="AC153" s="58">
        <f t="shared" si="156"/>
        <v>0.4</v>
      </c>
      <c r="AD153" s="59">
        <f t="shared" si="157"/>
        <v>0.5</v>
      </c>
    </row>
    <row r="154" spans="2:30">
      <c r="B154" s="21"/>
      <c r="C154" s="22"/>
      <c r="D154" s="174"/>
      <c r="E154" s="174"/>
      <c r="F154" s="58"/>
      <c r="G154" s="58"/>
      <c r="H154" s="58"/>
      <c r="I154" s="58"/>
      <c r="J154" s="58"/>
      <c r="K154" s="59"/>
      <c r="L154" s="21" t="s">
        <v>222</v>
      </c>
      <c r="M154" s="279">
        <f t="shared" ref="M154:N154" si="165">I91</f>
        <v>0.37</v>
      </c>
      <c r="N154" s="279">
        <f t="shared" si="165"/>
        <v>0.55000000000000004</v>
      </c>
      <c r="O154" s="280">
        <f t="shared" si="159"/>
        <v>0.37</v>
      </c>
      <c r="P154" s="280">
        <f t="shared" si="160"/>
        <v>0.55000000000000004</v>
      </c>
      <c r="Q154" s="280">
        <f t="shared" si="161"/>
        <v>0.37</v>
      </c>
      <c r="R154" s="280">
        <f t="shared" si="162"/>
        <v>0.55000000000000004</v>
      </c>
      <c r="S154" s="280">
        <f t="shared" si="163"/>
        <v>0.37</v>
      </c>
      <c r="T154" s="281">
        <f t="shared" si="164"/>
        <v>0.55000000000000004</v>
      </c>
      <c r="U154" s="21" t="s">
        <v>222</v>
      </c>
      <c r="V154" s="22"/>
      <c r="W154" s="279">
        <f t="shared" ref="W154:X154" si="166">N91</f>
        <v>0.37</v>
      </c>
      <c r="X154" s="279">
        <f t="shared" si="166"/>
        <v>0.55000000000000004</v>
      </c>
      <c r="Y154" s="280">
        <f t="shared" ref="Y154:Y157" si="167">$N91</f>
        <v>0.37</v>
      </c>
      <c r="Z154" s="280">
        <f t="shared" ref="Z154:Z157" si="168">$O91</f>
        <v>0.55000000000000004</v>
      </c>
      <c r="AA154" s="280">
        <f t="shared" ref="AA154:AA157" si="169">$N91</f>
        <v>0.37</v>
      </c>
      <c r="AB154" s="280">
        <f t="shared" ref="AB154:AB157" si="170">$O91</f>
        <v>0.55000000000000004</v>
      </c>
      <c r="AC154" s="280">
        <f t="shared" ref="AC154:AC157" si="171">$N91</f>
        <v>0.37</v>
      </c>
      <c r="AD154" s="281">
        <f t="shared" ref="AD154:AD157" si="172">$O91</f>
        <v>0.55000000000000004</v>
      </c>
    </row>
    <row r="155" spans="2:30">
      <c r="B155" s="21"/>
      <c r="C155" s="22"/>
      <c r="D155" s="174"/>
      <c r="E155" s="174"/>
      <c r="F155" s="58"/>
      <c r="G155" s="58"/>
      <c r="H155" s="58"/>
      <c r="I155" s="58"/>
      <c r="J155" s="58"/>
      <c r="K155" s="59"/>
      <c r="L155" s="273" t="s">
        <v>219</v>
      </c>
      <c r="M155" s="174">
        <f t="shared" ref="M155:N155" si="173">I92</f>
        <v>0.4</v>
      </c>
      <c r="N155" s="174">
        <f t="shared" si="173"/>
        <v>0.5</v>
      </c>
      <c r="O155" s="58">
        <f t="shared" si="159"/>
        <v>0.4</v>
      </c>
      <c r="P155" s="58">
        <f t="shared" si="160"/>
        <v>0.5</v>
      </c>
      <c r="Q155" s="58">
        <f t="shared" si="161"/>
        <v>0.4</v>
      </c>
      <c r="R155" s="58">
        <f t="shared" si="162"/>
        <v>0.5</v>
      </c>
      <c r="S155" s="58">
        <f t="shared" si="163"/>
        <v>0.4</v>
      </c>
      <c r="T155" s="59">
        <f t="shared" si="164"/>
        <v>0.5</v>
      </c>
      <c r="U155" s="273" t="s">
        <v>219</v>
      </c>
      <c r="V155" s="22"/>
      <c r="W155" s="174">
        <f t="shared" ref="W155:X155" si="174">N92</f>
        <v>0.4</v>
      </c>
      <c r="X155" s="174">
        <f t="shared" si="174"/>
        <v>0.5</v>
      </c>
      <c r="Y155" s="58">
        <f t="shared" si="167"/>
        <v>0.4</v>
      </c>
      <c r="Z155" s="58">
        <f t="shared" si="168"/>
        <v>0.5</v>
      </c>
      <c r="AA155" s="58">
        <f t="shared" si="169"/>
        <v>0.4</v>
      </c>
      <c r="AB155" s="58">
        <f t="shared" si="170"/>
        <v>0.5</v>
      </c>
      <c r="AC155" s="58">
        <f t="shared" si="171"/>
        <v>0.4</v>
      </c>
      <c r="AD155" s="59">
        <f t="shared" si="172"/>
        <v>0.5</v>
      </c>
    </row>
    <row r="156" spans="2:30">
      <c r="B156" s="21"/>
      <c r="C156" s="22"/>
      <c r="D156" s="174"/>
      <c r="E156" s="174"/>
      <c r="F156" s="58"/>
      <c r="G156" s="58"/>
      <c r="H156" s="58"/>
      <c r="I156" s="58"/>
      <c r="J156" s="58"/>
      <c r="K156" s="59"/>
      <c r="L156" s="21" t="s">
        <v>223</v>
      </c>
      <c r="M156" s="279">
        <f t="shared" ref="M156:N156" si="175">I93</f>
        <v>2.08</v>
      </c>
      <c r="N156" s="279">
        <f t="shared" si="175"/>
        <v>2.6</v>
      </c>
      <c r="O156" s="280">
        <f t="shared" si="159"/>
        <v>2.08</v>
      </c>
      <c r="P156" s="280">
        <f t="shared" si="160"/>
        <v>2.6</v>
      </c>
      <c r="Q156" s="280">
        <f t="shared" si="161"/>
        <v>2.08</v>
      </c>
      <c r="R156" s="280">
        <f t="shared" si="162"/>
        <v>2.6</v>
      </c>
      <c r="S156" s="280">
        <f t="shared" si="163"/>
        <v>2.08</v>
      </c>
      <c r="T156" s="281">
        <f t="shared" si="164"/>
        <v>2.6</v>
      </c>
      <c r="U156" s="21" t="s">
        <v>223</v>
      </c>
      <c r="V156" s="22"/>
      <c r="W156" s="279">
        <f t="shared" ref="W156:X156" si="176">N93</f>
        <v>2.08</v>
      </c>
      <c r="X156" s="279">
        <f t="shared" si="176"/>
        <v>2.6</v>
      </c>
      <c r="Y156" s="280">
        <f t="shared" si="167"/>
        <v>2.08</v>
      </c>
      <c r="Z156" s="280">
        <f t="shared" si="168"/>
        <v>2.6</v>
      </c>
      <c r="AA156" s="280">
        <f t="shared" si="169"/>
        <v>2.08</v>
      </c>
      <c r="AB156" s="280">
        <f t="shared" si="170"/>
        <v>2.6</v>
      </c>
      <c r="AC156" s="280">
        <f t="shared" si="171"/>
        <v>2.08</v>
      </c>
      <c r="AD156" s="281">
        <f t="shared" si="172"/>
        <v>2.6</v>
      </c>
    </row>
    <row r="157" spans="2:30">
      <c r="B157" s="21"/>
      <c r="C157" s="22"/>
      <c r="D157" s="174"/>
      <c r="E157" s="174"/>
      <c r="F157" s="58"/>
      <c r="G157" s="58"/>
      <c r="H157" s="58"/>
      <c r="I157" s="58"/>
      <c r="J157" s="58"/>
      <c r="K157" s="59"/>
      <c r="L157" s="273" t="s">
        <v>220</v>
      </c>
      <c r="M157" s="174">
        <f t="shared" ref="M157:N157" si="177">I94</f>
        <v>0.4</v>
      </c>
      <c r="N157" s="174">
        <f t="shared" si="177"/>
        <v>0.5</v>
      </c>
      <c r="O157" s="58">
        <f t="shared" si="159"/>
        <v>0.4</v>
      </c>
      <c r="P157" s="58">
        <f t="shared" si="160"/>
        <v>0.5</v>
      </c>
      <c r="Q157" s="58">
        <f t="shared" si="161"/>
        <v>0.4</v>
      </c>
      <c r="R157" s="58">
        <f t="shared" si="162"/>
        <v>0.5</v>
      </c>
      <c r="S157" s="58">
        <f t="shared" si="163"/>
        <v>0.4</v>
      </c>
      <c r="T157" s="59">
        <f t="shared" si="164"/>
        <v>0.5</v>
      </c>
      <c r="U157" s="273" t="s">
        <v>220</v>
      </c>
      <c r="V157" s="22"/>
      <c r="W157" s="174">
        <f t="shared" ref="W157:X157" si="178">N94</f>
        <v>0.4</v>
      </c>
      <c r="X157" s="174">
        <f t="shared" si="178"/>
        <v>0.5</v>
      </c>
      <c r="Y157" s="58">
        <f t="shared" si="167"/>
        <v>0.4</v>
      </c>
      <c r="Z157" s="58">
        <f t="shared" si="168"/>
        <v>0.5</v>
      </c>
      <c r="AA157" s="58">
        <f t="shared" si="169"/>
        <v>0.4</v>
      </c>
      <c r="AB157" s="58">
        <f t="shared" si="170"/>
        <v>0.5</v>
      </c>
      <c r="AC157" s="58">
        <f t="shared" si="171"/>
        <v>0.4</v>
      </c>
      <c r="AD157" s="59">
        <f t="shared" si="172"/>
        <v>0.5</v>
      </c>
    </row>
    <row r="158" spans="2:30" ht="15" thickBot="1">
      <c r="B158" s="33" t="s">
        <v>70</v>
      </c>
      <c r="C158" s="34"/>
      <c r="D158" s="238">
        <f t="shared" ref="D158" si="179">D95</f>
        <v>0</v>
      </c>
      <c r="E158" s="238">
        <f t="shared" ref="E158" si="180">E95</f>
        <v>0</v>
      </c>
      <c r="F158" s="35">
        <f t="shared" ref="F158" si="181">$D95</f>
        <v>0</v>
      </c>
      <c r="G158" s="35">
        <f t="shared" ref="G158" si="182">$E95</f>
        <v>0</v>
      </c>
      <c r="H158" s="35">
        <f t="shared" ref="H158" si="183">$D95</f>
        <v>0</v>
      </c>
      <c r="I158" s="35">
        <f t="shared" ref="I158" si="184">$E95</f>
        <v>0</v>
      </c>
      <c r="J158" s="35">
        <f t="shared" ref="J158" si="185">$D95</f>
        <v>0</v>
      </c>
      <c r="K158" s="61">
        <f t="shared" ref="K158" si="186">$E95</f>
        <v>0</v>
      </c>
      <c r="L158" s="33" t="s">
        <v>70</v>
      </c>
      <c r="M158" s="238">
        <f t="shared" ref="M158" si="187">I95</f>
        <v>0</v>
      </c>
      <c r="N158" s="238">
        <f t="shared" ref="N158" si="188">J95</f>
        <v>0</v>
      </c>
      <c r="O158" s="35">
        <f t="shared" ref="O158" si="189">I95</f>
        <v>0</v>
      </c>
      <c r="P158" s="35">
        <f t="shared" ref="P158" si="190">$J95</f>
        <v>0</v>
      </c>
      <c r="Q158" s="35">
        <f t="shared" ref="Q158" si="191">$I95</f>
        <v>0</v>
      </c>
      <c r="R158" s="35">
        <f t="shared" ref="R158" si="192">$J95</f>
        <v>0</v>
      </c>
      <c r="S158" s="35">
        <f t="shared" ref="S158" si="193">$I95</f>
        <v>0</v>
      </c>
      <c r="T158" s="61">
        <f t="shared" ref="T158" si="194">$J95</f>
        <v>0</v>
      </c>
      <c r="U158" s="33" t="s">
        <v>70</v>
      </c>
      <c r="V158" s="34"/>
      <c r="W158" s="238">
        <f t="shared" ref="W158:X158" si="195">N95</f>
        <v>0</v>
      </c>
      <c r="X158" s="238">
        <f t="shared" si="195"/>
        <v>0</v>
      </c>
      <c r="Y158" s="35">
        <f t="shared" ref="Y158" si="196">$N95</f>
        <v>0</v>
      </c>
      <c r="Z158" s="35">
        <f t="shared" ref="Z158" si="197">$O95</f>
        <v>0</v>
      </c>
      <c r="AA158" s="35">
        <f t="shared" ref="AA158" si="198">$N95</f>
        <v>0</v>
      </c>
      <c r="AB158" s="35">
        <f t="shared" ref="AB158" si="199">$O95</f>
        <v>0</v>
      </c>
      <c r="AC158" s="35">
        <f t="shared" ref="AC158" si="200">$N95</f>
        <v>0</v>
      </c>
      <c r="AD158" s="61">
        <f t="shared" ref="AD158" si="201">$O95</f>
        <v>0</v>
      </c>
    </row>
    <row r="167" spans="9:9">
      <c r="I167" t="s">
        <v>124</v>
      </c>
    </row>
  </sheetData>
  <mergeCells count="53">
    <mergeCell ref="D132:E132"/>
    <mergeCell ref="D146:E146"/>
    <mergeCell ref="B99:K99"/>
    <mergeCell ref="B100:K100"/>
    <mergeCell ref="H101:I101"/>
    <mergeCell ref="J101:K101"/>
    <mergeCell ref="F101:G101"/>
    <mergeCell ref="D101:E101"/>
    <mergeCell ref="B37:E37"/>
    <mergeCell ref="G37:J37"/>
    <mergeCell ref="G36:J36"/>
    <mergeCell ref="D104:E104"/>
    <mergeCell ref="D118:E118"/>
    <mergeCell ref="D83:E83"/>
    <mergeCell ref="D69:E69"/>
    <mergeCell ref="D55:E55"/>
    <mergeCell ref="D41:E41"/>
    <mergeCell ref="D38:E38"/>
    <mergeCell ref="I38:J38"/>
    <mergeCell ref="B8:K8"/>
    <mergeCell ref="B11:B20"/>
    <mergeCell ref="B21:B25"/>
    <mergeCell ref="B26:B33"/>
    <mergeCell ref="H9:I9"/>
    <mergeCell ref="J9:K9"/>
    <mergeCell ref="D9:E9"/>
    <mergeCell ref="F9:G9"/>
    <mergeCell ref="O101:P101"/>
    <mergeCell ref="Q101:R101"/>
    <mergeCell ref="S101:T101"/>
    <mergeCell ref="M104:N104"/>
    <mergeCell ref="L37:O37"/>
    <mergeCell ref="N38:O38"/>
    <mergeCell ref="N41:O41"/>
    <mergeCell ref="N55:O55"/>
    <mergeCell ref="N69:O69"/>
    <mergeCell ref="N83:O83"/>
    <mergeCell ref="M118:N118"/>
    <mergeCell ref="M132:N132"/>
    <mergeCell ref="M146:N146"/>
    <mergeCell ref="U99:AD99"/>
    <mergeCell ref="U100:AD100"/>
    <mergeCell ref="W101:X101"/>
    <mergeCell ref="Y101:Z101"/>
    <mergeCell ref="AA101:AB101"/>
    <mergeCell ref="AC101:AD101"/>
    <mergeCell ref="W104:X104"/>
    <mergeCell ref="W118:X118"/>
    <mergeCell ref="W132:X132"/>
    <mergeCell ref="W146:X146"/>
    <mergeCell ref="L99:T99"/>
    <mergeCell ref="L100:T100"/>
    <mergeCell ref="M101:N10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2:CG129"/>
  <sheetViews>
    <sheetView topLeftCell="C114" zoomScaleNormal="80" zoomScalePageLayoutView="80" workbookViewId="0">
      <selection activeCell="C128" sqref="C128"/>
    </sheetView>
  </sheetViews>
  <sheetFormatPr defaultColWidth="8.81640625" defaultRowHeight="14.5"/>
  <cols>
    <col min="1" max="2" width="27.54296875" customWidth="1"/>
  </cols>
  <sheetData>
    <row r="2" spans="1:82" ht="23.5">
      <c r="A2" s="87" t="s">
        <v>113</v>
      </c>
    </row>
    <row r="3" spans="1:82">
      <c r="A3" s="62"/>
    </row>
    <row r="5" spans="1:82" ht="15" thickBot="1"/>
    <row r="6" spans="1:82" s="12" customFormat="1">
      <c r="A6" s="124" t="s">
        <v>112</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50"/>
    </row>
    <row r="7" spans="1:82">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46"/>
    </row>
    <row r="8" spans="1:82">
      <c r="A8" s="21" t="s">
        <v>3</v>
      </c>
      <c r="B8" s="22"/>
      <c r="C8" s="22">
        <f>Parameters_Results!$D$10+COLUMN()-2</f>
        <v>2021</v>
      </c>
      <c r="D8" s="22">
        <f>Parameters_Results!$D$10+COLUMN()-2</f>
        <v>2022</v>
      </c>
      <c r="E8" s="22">
        <f>Parameters_Results!$D$10+COLUMN()-2</f>
        <v>2023</v>
      </c>
      <c r="F8" s="22">
        <f>Parameters_Results!$D$10+COLUMN()-2</f>
        <v>2024</v>
      </c>
      <c r="G8" s="22">
        <f>Parameters_Results!$D$10+COLUMN()-2</f>
        <v>2025</v>
      </c>
      <c r="H8" s="22">
        <f>Parameters_Results!$D$10+COLUMN()-2</f>
        <v>2026</v>
      </c>
      <c r="I8" s="22">
        <f>Parameters_Results!$D$10+COLUMN()-2</f>
        <v>2027</v>
      </c>
      <c r="J8" s="22">
        <f>Parameters_Results!$D$10+COLUMN()-2</f>
        <v>2028</v>
      </c>
      <c r="K8" s="22">
        <f>Parameters_Results!$D$10+COLUMN()-2</f>
        <v>2029</v>
      </c>
      <c r="L8" s="22">
        <f>Parameters_Results!$D$10+COLUMN()-2</f>
        <v>2030</v>
      </c>
      <c r="M8" s="22">
        <f>Parameters_Results!$D$10+COLUMN()-2</f>
        <v>2031</v>
      </c>
      <c r="N8" s="22">
        <f>Parameters_Results!$D$10+COLUMN()-2</f>
        <v>2032</v>
      </c>
      <c r="O8" s="22">
        <f>Parameters_Results!$D$10+COLUMN()-2</f>
        <v>2033</v>
      </c>
      <c r="P8" s="22">
        <f>Parameters_Results!$D$10+COLUMN()-2</f>
        <v>2034</v>
      </c>
      <c r="Q8" s="22">
        <f>Parameters_Results!$D$10+COLUMN()-2</f>
        <v>2035</v>
      </c>
      <c r="R8" s="22">
        <f>Parameters_Results!$D$10+COLUMN()-2</f>
        <v>2036</v>
      </c>
      <c r="S8" s="22">
        <f>Parameters_Results!$D$10+COLUMN()-2</f>
        <v>2037</v>
      </c>
      <c r="T8" s="22">
        <f>Parameters_Results!$D$10+COLUMN()-2</f>
        <v>2038</v>
      </c>
      <c r="U8" s="22">
        <f>Parameters_Results!$D$10+COLUMN()-2</f>
        <v>2039</v>
      </c>
      <c r="V8" s="22">
        <f>Parameters_Results!$D$10+COLUMN()-2</f>
        <v>2040</v>
      </c>
      <c r="W8" s="22">
        <f>Parameters_Results!$D$10+COLUMN()-2</f>
        <v>2041</v>
      </c>
      <c r="X8" s="22">
        <f>Parameters_Results!$D$10+COLUMN()-2</f>
        <v>2042</v>
      </c>
      <c r="Y8" s="22">
        <f>Parameters_Results!$D$10+COLUMN()-2</f>
        <v>2043</v>
      </c>
      <c r="Z8" s="22">
        <f>Parameters_Results!$D$10+COLUMN()-2</f>
        <v>2044</v>
      </c>
      <c r="AA8" s="22">
        <f>Parameters_Results!$D$10+COLUMN()-2</f>
        <v>2045</v>
      </c>
      <c r="AB8" s="22">
        <f>Parameters_Results!$D$10+COLUMN()-2</f>
        <v>2046</v>
      </c>
      <c r="AC8" s="22">
        <f>Parameters_Results!$D$10+COLUMN()-2</f>
        <v>2047</v>
      </c>
      <c r="AD8" s="22">
        <f>Parameters_Results!$D$10+COLUMN()-2</f>
        <v>2048</v>
      </c>
      <c r="AE8" s="22">
        <f>Parameters_Results!$D$10+COLUMN()-2</f>
        <v>2049</v>
      </c>
      <c r="AF8" s="22">
        <f>Parameters_Results!$D$10+COLUMN()-2</f>
        <v>2050</v>
      </c>
      <c r="AG8" s="22">
        <f>Parameters_Results!$D$10+COLUMN()-2</f>
        <v>2051</v>
      </c>
      <c r="AH8" s="22">
        <f>Parameters_Results!$D$10+COLUMN()-2</f>
        <v>2052</v>
      </c>
      <c r="AI8" s="22">
        <f>Parameters_Results!$D$10+COLUMN()-2</f>
        <v>2053</v>
      </c>
      <c r="AJ8" s="22">
        <f>Parameters_Results!$D$10+COLUMN()-2</f>
        <v>2054</v>
      </c>
      <c r="AK8" s="22">
        <f>Parameters_Results!$D$10+COLUMN()-2</f>
        <v>2055</v>
      </c>
      <c r="AL8" s="22">
        <f>Parameters_Results!$D$10+COLUMN()-2</f>
        <v>2056</v>
      </c>
      <c r="AM8" s="22">
        <f>Parameters_Results!$D$10+COLUMN()-2</f>
        <v>2057</v>
      </c>
      <c r="AN8" s="22">
        <f>Parameters_Results!$D$10+COLUMN()-2</f>
        <v>2058</v>
      </c>
      <c r="AO8" s="22">
        <f>Parameters_Results!$D$10+COLUMN()-2</f>
        <v>2059</v>
      </c>
      <c r="AP8" s="22">
        <f>Parameters_Results!$D$10+COLUMN()-2</f>
        <v>2060</v>
      </c>
      <c r="AQ8" s="22">
        <f>Parameters_Results!$D$10+COLUMN()-2</f>
        <v>2061</v>
      </c>
      <c r="AR8" s="22">
        <f>Parameters_Results!$D$10+COLUMN()-2</f>
        <v>2062</v>
      </c>
      <c r="AS8" s="22">
        <f>Parameters_Results!$D$10+COLUMN()-2</f>
        <v>2063</v>
      </c>
      <c r="AT8" s="22">
        <f>Parameters_Results!$D$10+COLUMN()-2</f>
        <v>2064</v>
      </c>
      <c r="AU8" s="22">
        <f>Parameters_Results!$D$10+COLUMN()-2</f>
        <v>2065</v>
      </c>
      <c r="AV8" s="22">
        <f>Parameters_Results!$D$10+COLUMN()-2</f>
        <v>2066</v>
      </c>
      <c r="AW8" s="22">
        <f>Parameters_Results!$D$10+COLUMN()-2</f>
        <v>2067</v>
      </c>
      <c r="AX8" s="22">
        <f>Parameters_Results!$D$10+COLUMN()-2</f>
        <v>2068</v>
      </c>
      <c r="AY8" s="22">
        <f>Parameters_Results!$D$10+COLUMN()-2</f>
        <v>2069</v>
      </c>
      <c r="AZ8" s="22">
        <f>Parameters_Results!$D$10+COLUMN()-2</f>
        <v>2070</v>
      </c>
      <c r="BA8" s="22">
        <f>Parameters_Results!$D$10+COLUMN()-2</f>
        <v>2071</v>
      </c>
      <c r="BB8" s="22">
        <f>Parameters_Results!$D$10+COLUMN()-2</f>
        <v>2072</v>
      </c>
      <c r="BC8" s="22">
        <f>Parameters_Results!$D$10+COLUMN()-2</f>
        <v>2073</v>
      </c>
      <c r="BD8" s="22">
        <f>Parameters_Results!$D$10+COLUMN()-2</f>
        <v>2074</v>
      </c>
      <c r="BE8" s="22">
        <f>Parameters_Results!$D$10+COLUMN()-2</f>
        <v>2075</v>
      </c>
      <c r="BF8" s="22">
        <f>Parameters_Results!$D$10+COLUMN()-2</f>
        <v>2076</v>
      </c>
      <c r="BG8" s="22">
        <f>Parameters_Results!$D$10+COLUMN()-2</f>
        <v>2077</v>
      </c>
      <c r="BH8" s="22">
        <f>Parameters_Results!$D$10+COLUMN()-2</f>
        <v>2078</v>
      </c>
      <c r="BI8" s="22">
        <f>Parameters_Results!$D$10+COLUMN()-2</f>
        <v>2079</v>
      </c>
      <c r="BJ8" s="22">
        <f>Parameters_Results!$D$10+COLUMN()-2</f>
        <v>2080</v>
      </c>
      <c r="BK8" s="22">
        <f>Parameters_Results!$D$10+COLUMN()-2</f>
        <v>2081</v>
      </c>
      <c r="BL8" s="22">
        <f>Parameters_Results!$D$10+COLUMN()-2</f>
        <v>2082</v>
      </c>
      <c r="BM8" s="22">
        <f>Parameters_Results!$D$10+COLUMN()-2</f>
        <v>2083</v>
      </c>
      <c r="BN8" s="22">
        <f>Parameters_Results!$D$10+COLUMN()-2</f>
        <v>2084</v>
      </c>
      <c r="BO8" s="22">
        <f>Parameters_Results!$D$10+COLUMN()-2</f>
        <v>2085</v>
      </c>
      <c r="BP8" s="22">
        <f>Parameters_Results!$D$10+COLUMN()-2</f>
        <v>2086</v>
      </c>
      <c r="BQ8" s="22">
        <f>Parameters_Results!$D$10+COLUMN()-2</f>
        <v>2087</v>
      </c>
      <c r="BR8" s="22">
        <f>Parameters_Results!$D$10+COLUMN()-2</f>
        <v>2088</v>
      </c>
      <c r="BS8" s="22">
        <f>Parameters_Results!$D$10+COLUMN()-2</f>
        <v>2089</v>
      </c>
      <c r="BT8" s="22">
        <f>Parameters_Results!$D$10+COLUMN()-2</f>
        <v>2090</v>
      </c>
      <c r="BU8" s="22">
        <f>Parameters_Results!$D$10+COLUMN()-2</f>
        <v>2091</v>
      </c>
      <c r="BV8" s="22">
        <f>Parameters_Results!$D$10+COLUMN()-2</f>
        <v>2092</v>
      </c>
      <c r="BW8" s="22">
        <f>Parameters_Results!$D$10+COLUMN()-2</f>
        <v>2093</v>
      </c>
      <c r="BX8" s="22">
        <f>Parameters_Results!$D$10+COLUMN()-2</f>
        <v>2094</v>
      </c>
      <c r="BY8" s="22">
        <f>Parameters_Results!$D$10+COLUMN()-2</f>
        <v>2095</v>
      </c>
      <c r="BZ8" s="22">
        <f>Parameters_Results!$D$10+COLUMN()-2</f>
        <v>2096</v>
      </c>
      <c r="CA8" s="22">
        <f>Parameters_Results!$D$10+COLUMN()-2</f>
        <v>2097</v>
      </c>
      <c r="CB8" s="22">
        <f>Parameters_Results!$D$10+COLUMN()-2</f>
        <v>2098</v>
      </c>
      <c r="CC8" s="22">
        <f>Parameters_Results!$D$10+COLUMN()-2</f>
        <v>2099</v>
      </c>
      <c r="CD8" s="46">
        <f>Parameters_Results!$D$10+COLUMN()-2</f>
        <v>2100</v>
      </c>
    </row>
    <row r="9" spans="1:82">
      <c r="A9" s="314" t="s">
        <v>0</v>
      </c>
      <c r="B9" s="135" t="s">
        <v>149</v>
      </c>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f>Parameters_Results!$D$23*'Baseline scenario'!AR74+(1-Parameters_Results!$D$23)*'Baseline scenario'!AR12</f>
        <v>0</v>
      </c>
      <c r="AR9" s="152">
        <f>Parameters_Results!$D$23*'Baseline scenario'!AS74+(1-Parameters_Results!$D$23)*'Baseline scenario'!AS12</f>
        <v>0</v>
      </c>
      <c r="AS9" s="152">
        <f>Parameters_Results!$D$23*'Baseline scenario'!AT74+(1-Parameters_Results!$D$23)*'Baseline scenario'!AT12</f>
        <v>0</v>
      </c>
      <c r="AT9" s="152">
        <f>Parameters_Results!$D$23*'Baseline scenario'!AU74+(1-Parameters_Results!$D$23)*'Baseline scenario'!AU12</f>
        <v>0</v>
      </c>
      <c r="AU9" s="152">
        <f>Parameters_Results!$D$23*'Baseline scenario'!AV74+(1-Parameters_Results!$D$23)*'Baseline scenario'!AV12</f>
        <v>0</v>
      </c>
      <c r="AV9" s="152">
        <f>Parameters_Results!$D$23*'Baseline scenario'!AW74+(1-Parameters_Results!$D$23)*'Baseline scenario'!AW12</f>
        <v>0</v>
      </c>
      <c r="AW9" s="152">
        <f>Parameters_Results!$D$23*'Baseline scenario'!AX74+(1-Parameters_Results!$D$23)*'Baseline scenario'!AX12</f>
        <v>0</v>
      </c>
      <c r="AX9" s="152">
        <f>Parameters_Results!$D$23*'Baseline scenario'!AY74+(1-Parameters_Results!$D$23)*'Baseline scenario'!AY12</f>
        <v>0</v>
      </c>
      <c r="AY9" s="152">
        <f>Parameters_Results!$D$23*'Baseline scenario'!AZ74+(1-Parameters_Results!$D$23)*'Baseline scenario'!AZ12</f>
        <v>0</v>
      </c>
      <c r="AZ9" s="152">
        <f>Parameters_Results!$D$23*'Baseline scenario'!BA74+(1-Parameters_Results!$D$23)*'Baseline scenario'!BA12</f>
        <v>0</v>
      </c>
      <c r="BA9" s="152">
        <f>Parameters_Results!$D$23*'Baseline scenario'!BB74+(1-Parameters_Results!$D$23)*'Baseline scenario'!BB12</f>
        <v>0</v>
      </c>
      <c r="BB9" s="152">
        <f>Parameters_Results!$D$23*'Baseline scenario'!BC74+(1-Parameters_Results!$D$23)*'Baseline scenario'!BC12</f>
        <v>0</v>
      </c>
      <c r="BC9" s="152">
        <f>Parameters_Results!$D$23*'Baseline scenario'!BD74+(1-Parameters_Results!$D$23)*'Baseline scenario'!BD12</f>
        <v>0</v>
      </c>
      <c r="BD9" s="152">
        <f>Parameters_Results!$D$23*'Baseline scenario'!BE74+(1-Parameters_Results!$D$23)*'Baseline scenario'!BE12</f>
        <v>0</v>
      </c>
      <c r="BE9" s="152">
        <f>Parameters_Results!$D$23*'Baseline scenario'!BF74+(1-Parameters_Results!$D$23)*'Baseline scenario'!BF12</f>
        <v>0</v>
      </c>
      <c r="BF9" s="152">
        <f>Parameters_Results!$D$23*'Baseline scenario'!BG74+(1-Parameters_Results!$D$23)*'Baseline scenario'!BG12</f>
        <v>0</v>
      </c>
      <c r="BG9" s="152">
        <f>Parameters_Results!$D$23*'Baseline scenario'!BH74+(1-Parameters_Results!$D$23)*'Baseline scenario'!BH12</f>
        <v>0</v>
      </c>
      <c r="BH9" s="152">
        <f>Parameters_Results!$D$23*'Baseline scenario'!BI74+(1-Parameters_Results!$D$23)*'Baseline scenario'!BI12</f>
        <v>0</v>
      </c>
      <c r="BI9" s="152">
        <f>Parameters_Results!$D$23*'Baseline scenario'!BJ74+(1-Parameters_Results!$D$23)*'Baseline scenario'!BJ12</f>
        <v>0</v>
      </c>
      <c r="BJ9" s="152">
        <f>Parameters_Results!$D$23*'Baseline scenario'!BK74+(1-Parameters_Results!$D$23)*'Baseline scenario'!BK12</f>
        <v>0</v>
      </c>
      <c r="BK9" s="152">
        <f>Parameters_Results!$D$23*'Baseline scenario'!BL74+(1-Parameters_Results!$D$23)*'Baseline scenario'!BL12</f>
        <v>0</v>
      </c>
      <c r="BL9" s="152">
        <f>Parameters_Results!$D$23*'Baseline scenario'!BM74+(1-Parameters_Results!$D$23)*'Baseline scenario'!BM12</f>
        <v>0</v>
      </c>
      <c r="BM9" s="152">
        <f>Parameters_Results!$D$23*'Baseline scenario'!BN74+(1-Parameters_Results!$D$23)*'Baseline scenario'!BN12</f>
        <v>0</v>
      </c>
      <c r="BN9" s="152">
        <f>Parameters_Results!$D$23*'Baseline scenario'!BO74+(1-Parameters_Results!$D$23)*'Baseline scenario'!BO12</f>
        <v>0</v>
      </c>
      <c r="BO9" s="152">
        <f>Parameters_Results!$D$23*'Baseline scenario'!BP74+(1-Parameters_Results!$D$23)*'Baseline scenario'!BP12</f>
        <v>0</v>
      </c>
      <c r="BP9" s="152">
        <f>Parameters_Results!$D$23*'Baseline scenario'!BQ74+(1-Parameters_Results!$D$23)*'Baseline scenario'!BQ12</f>
        <v>0</v>
      </c>
      <c r="BQ9" s="152">
        <f>Parameters_Results!$D$23*'Baseline scenario'!BR74+(1-Parameters_Results!$D$23)*'Baseline scenario'!BR12</f>
        <v>0</v>
      </c>
      <c r="BR9" s="152">
        <f>Parameters_Results!$D$23*'Baseline scenario'!BS74+(1-Parameters_Results!$D$23)*'Baseline scenario'!BS12</f>
        <v>0</v>
      </c>
      <c r="BS9" s="152">
        <f>Parameters_Results!$D$23*'Baseline scenario'!BT74+(1-Parameters_Results!$D$23)*'Baseline scenario'!BT12</f>
        <v>0</v>
      </c>
      <c r="BT9" s="152">
        <f>Parameters_Results!$D$23*'Baseline scenario'!BU74+(1-Parameters_Results!$D$23)*'Baseline scenario'!BU12</f>
        <v>0</v>
      </c>
      <c r="BU9" s="152">
        <f>Parameters_Results!$D$23*'Baseline scenario'!BV74+(1-Parameters_Results!$D$23)*'Baseline scenario'!BV12</f>
        <v>0</v>
      </c>
      <c r="BV9" s="152">
        <f>Parameters_Results!$D$23*'Baseline scenario'!BW74+(1-Parameters_Results!$D$23)*'Baseline scenario'!BW12</f>
        <v>0</v>
      </c>
      <c r="BW9" s="152">
        <f>Parameters_Results!$D$23*'Baseline scenario'!BX74+(1-Parameters_Results!$D$23)*'Baseline scenario'!BX12</f>
        <v>0</v>
      </c>
      <c r="BX9" s="152">
        <f>Parameters_Results!$D$23*'Baseline scenario'!BY74+(1-Parameters_Results!$D$23)*'Baseline scenario'!BY12</f>
        <v>0</v>
      </c>
      <c r="BY9" s="152">
        <f>Parameters_Results!$D$23*'Baseline scenario'!BZ74+(1-Parameters_Results!$D$23)*'Baseline scenario'!BZ12</f>
        <v>0</v>
      </c>
      <c r="BZ9" s="152">
        <f>Parameters_Results!$D$23*'Baseline scenario'!CA74+(1-Parameters_Results!$D$23)*'Baseline scenario'!CA12</f>
        <v>0</v>
      </c>
      <c r="CA9" s="152">
        <f>Parameters_Results!$D$23*'Baseline scenario'!CB74+(1-Parameters_Results!$D$23)*'Baseline scenario'!CB12</f>
        <v>0</v>
      </c>
      <c r="CB9" s="152">
        <f>Parameters_Results!$D$23*'Baseline scenario'!CC74+(1-Parameters_Results!$D$23)*'Baseline scenario'!CC12</f>
        <v>0</v>
      </c>
      <c r="CC9" s="152">
        <f>Parameters_Results!$D$23*'Baseline scenario'!CD74+(1-Parameters_Results!$D$23)*'Baseline scenario'!CD12</f>
        <v>0</v>
      </c>
      <c r="CD9" s="153">
        <f>Parameters_Results!$D$23*'Baseline scenario'!CE74+(1-Parameters_Results!$D$23)*'Baseline scenario'!CE12</f>
        <v>0</v>
      </c>
    </row>
    <row r="10" spans="1:82">
      <c r="A10" s="314"/>
      <c r="B10" t="s">
        <v>150</v>
      </c>
      <c r="C10" s="152">
        <f>Parameters_Results!$D$23*'Baseline scenario'!D58+(1-Parameters_Results!$D$23)*'Baseline scenario'!D13</f>
        <v>0.23650000000000002</v>
      </c>
      <c r="D10" s="152">
        <f>Parameters_Results!$D$23*'Baseline scenario'!E58+(1-Parameters_Results!$D$23)*'Baseline scenario'!E13</f>
        <v>1.9459</v>
      </c>
      <c r="E10" s="152">
        <f>Parameters_Results!$D$23*'Baseline scenario'!F58+(1-Parameters_Results!$D$23)*'Baseline scenario'!F13</f>
        <v>2.5190000000000001</v>
      </c>
      <c r="F10" s="152">
        <f>Parameters_Results!$D$23*'Baseline scenario'!G58+(1-Parameters_Results!$D$23)*'Baseline scenario'!G13</f>
        <v>1.9844000000000002</v>
      </c>
      <c r="G10" s="152">
        <f>Parameters_Results!$D$23*'Baseline scenario'!H58+(1-Parameters_Results!$D$23)*'Baseline scenario'!H13</f>
        <v>0.26069999999999999</v>
      </c>
      <c r="H10" s="152">
        <f>Parameters_Results!$D$23*'Baseline scenario'!I58+(1-Parameters_Results!$D$23)*'Baseline scenario'!I13</f>
        <v>0</v>
      </c>
      <c r="I10" s="152">
        <f>Parameters_Results!$D$23*'Baseline scenario'!J58+(1-Parameters_Results!$D$23)*'Baseline scenario'!J13</f>
        <v>0</v>
      </c>
      <c r="J10" s="152">
        <f>Parameters_Results!$D$23*'Baseline scenario'!K58+(1-Parameters_Results!$D$23)*'Baseline scenario'!K13</f>
        <v>0</v>
      </c>
      <c r="K10" s="152">
        <f>Parameters_Results!$D$23*'Baseline scenario'!L58+(1-Parameters_Results!$D$23)*'Baseline scenario'!L13</f>
        <v>0</v>
      </c>
      <c r="L10" s="152">
        <f>Parameters_Results!$D$23*'Baseline scenario'!M58+(1-Parameters_Results!$D$23)*'Baseline scenario'!M13</f>
        <v>0</v>
      </c>
      <c r="M10" s="152">
        <f>Parameters_Results!$D$23*'Baseline scenario'!N58+(1-Parameters_Results!$D$23)*'Baseline scenario'!N13</f>
        <v>0</v>
      </c>
      <c r="N10" s="152">
        <f>Parameters_Results!$D$23*'Baseline scenario'!O58+(1-Parameters_Results!$D$23)*'Baseline scenario'!O13</f>
        <v>0</v>
      </c>
      <c r="O10" s="152">
        <f>Parameters_Results!$D$23*'Baseline scenario'!P58+(1-Parameters_Results!$D$23)*'Baseline scenario'!P13</f>
        <v>0</v>
      </c>
      <c r="P10" s="152">
        <f>Parameters_Results!$D$23*'Baseline scenario'!Q58+(1-Parameters_Results!$D$23)*'Baseline scenario'!Q13</f>
        <v>0</v>
      </c>
      <c r="Q10" s="152">
        <f>Parameters_Results!$D$23*'Baseline scenario'!R58+(1-Parameters_Results!$D$23)*'Baseline scenario'!R13</f>
        <v>0</v>
      </c>
      <c r="R10" s="152">
        <f>Parameters_Results!$D$23*'Baseline scenario'!S58+(1-Parameters_Results!$D$23)*'Baseline scenario'!S13</f>
        <v>0</v>
      </c>
      <c r="S10" s="152">
        <f>Parameters_Results!$D$23*'Baseline scenario'!T58+(1-Parameters_Results!$D$23)*'Baseline scenario'!T13</f>
        <v>0</v>
      </c>
      <c r="T10" s="152">
        <f>Parameters_Results!$D$23*'Baseline scenario'!U58+(1-Parameters_Results!$D$23)*'Baseline scenario'!U13</f>
        <v>0</v>
      </c>
      <c r="U10" s="152">
        <f>Parameters_Results!$D$23*'Baseline scenario'!V58+(1-Parameters_Results!$D$23)*'Baseline scenario'!V13</f>
        <v>0</v>
      </c>
      <c r="V10" s="152">
        <f>Parameters_Results!$D$23*'Baseline scenario'!W58+(1-Parameters_Results!$D$23)*'Baseline scenario'!W13</f>
        <v>0</v>
      </c>
      <c r="W10" s="152">
        <f>Parameters_Results!$D$23*'Baseline scenario'!X58+(1-Parameters_Results!$D$23)*'Baseline scenario'!X13</f>
        <v>0</v>
      </c>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3"/>
    </row>
    <row r="11" spans="1:82">
      <c r="A11" s="314"/>
      <c r="B11" t="s">
        <v>151</v>
      </c>
      <c r="C11" s="152">
        <f>Parameters_Results!$D$23*'Baseline scenario'!D59+(1-Parameters_Results!$D$23)*'Baseline scenario'!D14</f>
        <v>7.2600000000000012E-2</v>
      </c>
      <c r="D11" s="152">
        <f>Parameters_Results!$D$23*'Baseline scenario'!E59+(1-Parameters_Results!$D$23)*'Baseline scenario'!E14</f>
        <v>0.59510000000000007</v>
      </c>
      <c r="E11" s="152">
        <f>Parameters_Results!$D$23*'Baseline scenario'!F59+(1-Parameters_Results!$D$23)*'Baseline scenario'!F14</f>
        <v>0.77110000000000001</v>
      </c>
      <c r="F11" s="152">
        <f>Parameters_Results!$D$23*'Baseline scenario'!G59+(1-Parameters_Results!$D$23)*'Baseline scenario'!G14</f>
        <v>0.60720000000000007</v>
      </c>
      <c r="G11" s="152">
        <f>Parameters_Results!$D$23*'Baseline scenario'!H59+(1-Parameters_Results!$D$23)*'Baseline scenario'!H14</f>
        <v>8.0299999999999996E-2</v>
      </c>
      <c r="H11" s="152">
        <f>Parameters_Results!$D$23*'Baseline scenario'!I59+(1-Parameters_Results!$D$23)*'Baseline scenario'!I14</f>
        <v>0</v>
      </c>
      <c r="I11" s="152">
        <f>Parameters_Results!$D$23*'Baseline scenario'!J59+(1-Parameters_Results!$D$23)*'Baseline scenario'!J14</f>
        <v>0</v>
      </c>
      <c r="J11" s="152">
        <f>Parameters_Results!$D$23*'Baseline scenario'!K59+(1-Parameters_Results!$D$23)*'Baseline scenario'!K14</f>
        <v>0</v>
      </c>
      <c r="K11" s="152">
        <f>Parameters_Results!$D$23*'Baseline scenario'!L59+(1-Parameters_Results!$D$23)*'Baseline scenario'!L14</f>
        <v>0</v>
      </c>
      <c r="L11" s="152">
        <f>Parameters_Results!$D$23*'Baseline scenario'!M59+(1-Parameters_Results!$D$23)*'Baseline scenario'!M14</f>
        <v>0</v>
      </c>
      <c r="M11" s="152">
        <f>Parameters_Results!$D$23*'Baseline scenario'!N59+(1-Parameters_Results!$D$23)*'Baseline scenario'!N14</f>
        <v>0</v>
      </c>
      <c r="N11" s="152">
        <f>Parameters_Results!$D$23*'Baseline scenario'!O59+(1-Parameters_Results!$D$23)*'Baseline scenario'!O14</f>
        <v>0</v>
      </c>
      <c r="O11" s="152">
        <f>Parameters_Results!$D$23*'Baseline scenario'!P59+(1-Parameters_Results!$D$23)*'Baseline scenario'!P14</f>
        <v>0</v>
      </c>
      <c r="P11" s="152">
        <f>Parameters_Results!$D$23*'Baseline scenario'!Q59+(1-Parameters_Results!$D$23)*'Baseline scenario'!Q14</f>
        <v>0</v>
      </c>
      <c r="Q11" s="152">
        <f>Parameters_Results!$D$23*'Baseline scenario'!R59+(1-Parameters_Results!$D$23)*'Baseline scenario'!R14</f>
        <v>0</v>
      </c>
      <c r="R11" s="152">
        <f>Parameters_Results!$D$23*'Baseline scenario'!S59+(1-Parameters_Results!$D$23)*'Baseline scenario'!S14</f>
        <v>0</v>
      </c>
      <c r="S11" s="152">
        <f>Parameters_Results!$D$23*'Baseline scenario'!T59+(1-Parameters_Results!$D$23)*'Baseline scenario'!T14</f>
        <v>0</v>
      </c>
      <c r="T11" s="152">
        <f>Parameters_Results!$D$23*'Baseline scenario'!U59+(1-Parameters_Results!$D$23)*'Baseline scenario'!U14</f>
        <v>0</v>
      </c>
      <c r="U11" s="152">
        <f>Parameters_Results!$D$23*'Baseline scenario'!V59+(1-Parameters_Results!$D$23)*'Baseline scenario'!V14</f>
        <v>0</v>
      </c>
      <c r="V11" s="152">
        <f>Parameters_Results!$D$23*'Baseline scenario'!W59+(1-Parameters_Results!$D$23)*'Baseline scenario'!W14</f>
        <v>0</v>
      </c>
      <c r="W11" s="152">
        <f>Parameters_Results!$D$23*'Baseline scenario'!X59+(1-Parameters_Results!$D$23)*'Baseline scenario'!X14</f>
        <v>0</v>
      </c>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3"/>
    </row>
    <row r="12" spans="1:82">
      <c r="A12" s="314"/>
      <c r="B12" s="22" t="s">
        <v>152</v>
      </c>
      <c r="C12" s="152">
        <f>Parameters_Results!$D$23*'Baseline scenario'!D60+(1-Parameters_Results!$D$23)*'Baseline scenario'!D15</f>
        <v>2E-3</v>
      </c>
      <c r="D12" s="152">
        <f>Parameters_Results!$D$23*'Baseline scenario'!E60+(1-Parameters_Results!$D$23)*'Baseline scenario'!E15</f>
        <v>3.3000000000000002E-2</v>
      </c>
      <c r="E12" s="152">
        <f>Parameters_Results!$D$23*'Baseline scenario'!F60+(1-Parameters_Results!$D$23)*'Baseline scenario'!F15</f>
        <v>5.3999999999999999E-2</v>
      </c>
      <c r="F12" s="152">
        <f>Parameters_Results!$D$23*'Baseline scenario'!G60+(1-Parameters_Results!$D$23)*'Baseline scenario'!G15</f>
        <v>0.19800000000000001</v>
      </c>
      <c r="G12" s="152">
        <f>Parameters_Results!$D$23*'Baseline scenario'!H60+(1-Parameters_Results!$D$23)*'Baseline scenario'!H15</f>
        <v>0.59899999999999998</v>
      </c>
      <c r="H12" s="152">
        <f>Parameters_Results!$D$23*'Baseline scenario'!I60+(1-Parameters_Results!$D$23)*'Baseline scenario'!I15</f>
        <v>0.59899999999999998</v>
      </c>
      <c r="I12" s="152">
        <f>Parameters_Results!$D$23*'Baseline scenario'!J60+(1-Parameters_Results!$D$23)*'Baseline scenario'!J15</f>
        <v>0.59899999999999998</v>
      </c>
      <c r="J12" s="152">
        <f>Parameters_Results!$D$23*'Baseline scenario'!K60+(1-Parameters_Results!$D$23)*'Baseline scenario'!K15</f>
        <v>0.59899999999999998</v>
      </c>
      <c r="K12" s="152">
        <f>Parameters_Results!$D$23*'Baseline scenario'!L60+(1-Parameters_Results!$D$23)*'Baseline scenario'!L15</f>
        <v>0.59899999999999998</v>
      </c>
      <c r="L12" s="152">
        <f>Parameters_Results!$D$23*'Baseline scenario'!M60+(1-Parameters_Results!$D$23)*'Baseline scenario'!M15</f>
        <v>0.59899999999999998</v>
      </c>
      <c r="M12" s="152">
        <f>Parameters_Results!$D$23*'Baseline scenario'!N60+(1-Parameters_Results!$D$23)*'Baseline scenario'!N15</f>
        <v>0.59899999999999998</v>
      </c>
      <c r="N12" s="152">
        <f>Parameters_Results!$D$23*'Baseline scenario'!O60+(1-Parameters_Results!$D$23)*'Baseline scenario'!O15</f>
        <v>0.59899999999999998</v>
      </c>
      <c r="O12" s="152">
        <f>Parameters_Results!$D$23*'Baseline scenario'!P60+(1-Parameters_Results!$D$23)*'Baseline scenario'!P15</f>
        <v>0.59899999999999998</v>
      </c>
      <c r="P12" s="152">
        <f>Parameters_Results!$D$23*'Baseline scenario'!Q60+(1-Parameters_Results!$D$23)*'Baseline scenario'!Q15</f>
        <v>0.59899999999999998</v>
      </c>
      <c r="Q12" s="152">
        <f>Parameters_Results!$D$23*'Baseline scenario'!R60+(1-Parameters_Results!$D$23)*'Baseline scenario'!R15</f>
        <v>0.59899999999999998</v>
      </c>
      <c r="R12" s="152">
        <f>Parameters_Results!$D$23*'Baseline scenario'!S60+(1-Parameters_Results!$D$23)*'Baseline scenario'!S15</f>
        <v>0.59899999999999998</v>
      </c>
      <c r="S12" s="152">
        <f>Parameters_Results!$D$23*'Baseline scenario'!T60+(1-Parameters_Results!$D$23)*'Baseline scenario'!T15</f>
        <v>0.59899999999999998</v>
      </c>
      <c r="T12" s="152">
        <f>Parameters_Results!$D$23*'Baseline scenario'!U60+(1-Parameters_Results!$D$23)*'Baseline scenario'!U15</f>
        <v>0.59899999999999998</v>
      </c>
      <c r="U12" s="152">
        <f>Parameters_Results!$D$23*'Baseline scenario'!V60+(1-Parameters_Results!$D$23)*'Baseline scenario'!V15</f>
        <v>0.59899999999999998</v>
      </c>
      <c r="V12" s="152">
        <f>Parameters_Results!$D$23*'Baseline scenario'!W60+(1-Parameters_Results!$D$23)*'Baseline scenario'!W15</f>
        <v>0.59899999999999998</v>
      </c>
      <c r="W12" s="152">
        <f>Parameters_Results!$D$23*'Baseline scenario'!X60+(1-Parameters_Results!$D$23)*'Baseline scenario'!X15</f>
        <v>0.59899999999999998</v>
      </c>
      <c r="X12" s="152">
        <f>Parameters_Results!$D$23*'Baseline scenario'!Y60+(1-Parameters_Results!$D$23)*'Baseline scenario'!Y15</f>
        <v>0.59899999999999998</v>
      </c>
      <c r="Y12" s="152">
        <f>Parameters_Results!$D$23*'Baseline scenario'!Z60+(1-Parameters_Results!$D$23)*'Baseline scenario'!Z15</f>
        <v>0.59899999999999998</v>
      </c>
      <c r="Z12" s="152">
        <f>Parameters_Results!$D$23*'Baseline scenario'!AA60+(1-Parameters_Results!$D$23)*'Baseline scenario'!AA15</f>
        <v>0.59899999999999998</v>
      </c>
      <c r="AA12" s="152">
        <f>Parameters_Results!$D$23*'Baseline scenario'!AB60+(1-Parameters_Results!$D$23)*'Baseline scenario'!AB15</f>
        <v>0.59899999999999998</v>
      </c>
      <c r="AB12" s="152">
        <f>Parameters_Results!$D$23*'Baseline scenario'!AC60+(1-Parameters_Results!$D$23)*'Baseline scenario'!AC15</f>
        <v>0.59899999999999998</v>
      </c>
      <c r="AC12" s="152">
        <f>Parameters_Results!$D$23*'Baseline scenario'!AD60+(1-Parameters_Results!$D$23)*'Baseline scenario'!AD15</f>
        <v>0.59899999999999998</v>
      </c>
      <c r="AD12" s="152">
        <f>Parameters_Results!$D$23*'Baseline scenario'!AE60+(1-Parameters_Results!$D$23)*'Baseline scenario'!AE15</f>
        <v>0.59899999999999998</v>
      </c>
      <c r="AE12" s="152">
        <f>Parameters_Results!$D$23*'Baseline scenario'!AF60+(1-Parameters_Results!$D$23)*'Baseline scenario'!AF15</f>
        <v>0.59899999999999998</v>
      </c>
      <c r="AF12" s="152">
        <f>Parameters_Results!$D$23*'Baseline scenario'!AG60+(1-Parameters_Results!$D$23)*'Baseline scenario'!AG15</f>
        <v>0.59899999999999998</v>
      </c>
      <c r="AG12" s="152">
        <f>Parameters_Results!$D$23*'Baseline scenario'!AH60+(1-Parameters_Results!$D$23)*'Baseline scenario'!AH15</f>
        <v>0.59899999999999998</v>
      </c>
      <c r="AH12" s="152">
        <f>Parameters_Results!$D$23*'Baseline scenario'!AI60+(1-Parameters_Results!$D$23)*'Baseline scenario'!AI15</f>
        <v>0.59899999999999998</v>
      </c>
      <c r="AI12" s="152">
        <f>Parameters_Results!$D$23*'Baseline scenario'!AJ60+(1-Parameters_Results!$D$23)*'Baseline scenario'!AJ15</f>
        <v>0.59899999999999998</v>
      </c>
      <c r="AJ12" s="152">
        <f>Parameters_Results!$D$23*'Baseline scenario'!AK60+(1-Parameters_Results!$D$23)*'Baseline scenario'!AK15</f>
        <v>0.59899999999999998</v>
      </c>
      <c r="AK12" s="152">
        <f>Parameters_Results!$D$23*'Baseline scenario'!AL60+(1-Parameters_Results!$D$23)*'Baseline scenario'!AL15</f>
        <v>0.59899999999999998</v>
      </c>
      <c r="AL12" s="152">
        <f>Parameters_Results!$D$23*'Baseline scenario'!AM60+(1-Parameters_Results!$D$23)*'Baseline scenario'!AM15</f>
        <v>0.59899999999999998</v>
      </c>
      <c r="AM12" s="152">
        <f>Parameters_Results!$D$23*'Baseline scenario'!AN60+(1-Parameters_Results!$D$23)*'Baseline scenario'!AN15</f>
        <v>0.59899999999999998</v>
      </c>
      <c r="AN12" s="152">
        <f>Parameters_Results!$D$23*'Baseline scenario'!AO60+(1-Parameters_Results!$D$23)*'Baseline scenario'!AO15</f>
        <v>0.59899999999999998</v>
      </c>
      <c r="AO12" s="152">
        <f>Parameters_Results!$D$23*'Baseline scenario'!AP60+(1-Parameters_Results!$D$23)*'Baseline scenario'!AP15</f>
        <v>0.59899999999999998</v>
      </c>
      <c r="AP12" s="152">
        <f>Parameters_Results!$D$23*'Baseline scenario'!AQ60+(1-Parameters_Results!$D$23)*'Baseline scenario'!AQ15</f>
        <v>0.59899999999999998</v>
      </c>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3"/>
    </row>
    <row r="13" spans="1:82">
      <c r="A13" s="314"/>
      <c r="B13" s="43" t="s">
        <v>183</v>
      </c>
      <c r="C13" s="152">
        <f>Parameters_Results!$D$23*'Baseline scenario'!D61+(1-Parameters_Results!$D$23)*'Baseline scenario'!D16</f>
        <v>-1.5E-3</v>
      </c>
      <c r="D13" s="152">
        <f>Parameters_Results!$D$23*'Baseline scenario'!E61+(1-Parameters_Results!$D$23)*'Baseline scenario'!E16</f>
        <v>-1.5E-3</v>
      </c>
      <c r="E13" s="152">
        <f>Parameters_Results!$D$23*'Baseline scenario'!F61+(1-Parameters_Results!$D$23)*'Baseline scenario'!F16</f>
        <v>-1.5E-3</v>
      </c>
      <c r="F13" s="152">
        <f>Parameters_Results!$D$23*'Baseline scenario'!G61+(1-Parameters_Results!$D$23)*'Baseline scenario'!G16</f>
        <v>-5.4000000000000003E-3</v>
      </c>
      <c r="G13" s="152">
        <f>Parameters_Results!$D$23*'Baseline scenario'!H61+(1-Parameters_Results!$D$23)*'Baseline scenario'!H16</f>
        <v>-1.6400000000000001E-2</v>
      </c>
      <c r="H13" s="152">
        <f>Parameters_Results!$D$23*'Baseline scenario'!I61+(1-Parameters_Results!$D$23)*'Baseline scenario'!I16</f>
        <v>-1.6400000000000001E-2</v>
      </c>
      <c r="I13" s="152">
        <f>Parameters_Results!$D$23*'Baseline scenario'!J61+(1-Parameters_Results!$D$23)*'Baseline scenario'!J16</f>
        <v>-1.6400000000000001E-2</v>
      </c>
      <c r="J13" s="152">
        <f>Parameters_Results!$D$23*'Baseline scenario'!K61+(1-Parameters_Results!$D$23)*'Baseline scenario'!K16</f>
        <v>-1.6400000000000001E-2</v>
      </c>
      <c r="K13" s="152">
        <f>Parameters_Results!$D$23*'Baseline scenario'!L61+(1-Parameters_Results!$D$23)*'Baseline scenario'!L16</f>
        <v>-1.6400000000000001E-2</v>
      </c>
      <c r="L13" s="152">
        <f>Parameters_Results!$D$23*'Baseline scenario'!M61+(1-Parameters_Results!$D$23)*'Baseline scenario'!M16</f>
        <v>-1.6400000000000001E-2</v>
      </c>
      <c r="M13" s="152">
        <f>Parameters_Results!$D$23*'Baseline scenario'!N61+(1-Parameters_Results!$D$23)*'Baseline scenario'!N16</f>
        <v>-1.6400000000000001E-2</v>
      </c>
      <c r="N13" s="152">
        <f>Parameters_Results!$D$23*'Baseline scenario'!O61+(1-Parameters_Results!$D$23)*'Baseline scenario'!O16</f>
        <v>-1.6400000000000001E-2</v>
      </c>
      <c r="O13" s="152">
        <f>Parameters_Results!$D$23*'Baseline scenario'!P61+(1-Parameters_Results!$D$23)*'Baseline scenario'!P16</f>
        <v>-1.6400000000000001E-2</v>
      </c>
      <c r="P13" s="152">
        <f>Parameters_Results!$D$23*'Baseline scenario'!Q61+(1-Parameters_Results!$D$23)*'Baseline scenario'!Q16</f>
        <v>-1.6400000000000001E-2</v>
      </c>
      <c r="Q13" s="152">
        <f>Parameters_Results!$D$23*'Baseline scenario'!R61+(1-Parameters_Results!$D$23)*'Baseline scenario'!R16</f>
        <v>-1.6400000000000001E-2</v>
      </c>
      <c r="R13" s="152">
        <f>Parameters_Results!$D$23*'Baseline scenario'!S61+(1-Parameters_Results!$D$23)*'Baseline scenario'!S16</f>
        <v>-1.6400000000000001E-2</v>
      </c>
      <c r="S13" s="152">
        <f>Parameters_Results!$D$23*'Baseline scenario'!T61+(1-Parameters_Results!$D$23)*'Baseline scenario'!T16</f>
        <v>-1.6400000000000001E-2</v>
      </c>
      <c r="T13" s="152">
        <f>Parameters_Results!$D$23*'Baseline scenario'!U61+(1-Parameters_Results!$D$23)*'Baseline scenario'!U16</f>
        <v>-1.6400000000000001E-2</v>
      </c>
      <c r="U13" s="152">
        <f>Parameters_Results!$D$23*'Baseline scenario'!V61+(1-Parameters_Results!$D$23)*'Baseline scenario'!V16</f>
        <v>-1.6400000000000001E-2</v>
      </c>
      <c r="V13" s="152">
        <f>Parameters_Results!$D$23*'Baseline scenario'!W61+(1-Parameters_Results!$D$23)*'Baseline scenario'!W16</f>
        <v>-1.6400000000000001E-2</v>
      </c>
      <c r="W13" s="152">
        <f>Parameters_Results!$D$23*'Baseline scenario'!X61+(1-Parameters_Results!$D$23)*'Baseline scenario'!X16</f>
        <v>-1.6E-2</v>
      </c>
      <c r="X13" s="152">
        <f>Parameters_Results!$D$23*'Baseline scenario'!Y61+(1-Parameters_Results!$D$23)*'Baseline scenario'!Y16</f>
        <v>-1.6E-2</v>
      </c>
      <c r="Y13" s="152">
        <f>Parameters_Results!$D$23*'Baseline scenario'!Z61+(1-Parameters_Results!$D$23)*'Baseline scenario'!Z16</f>
        <v>-1.6E-2</v>
      </c>
      <c r="Z13" s="152">
        <f>Parameters_Results!$D$23*'Baseline scenario'!AA61+(1-Parameters_Results!$D$23)*'Baseline scenario'!AA16</f>
        <v>-1.6E-2</v>
      </c>
      <c r="AA13" s="152">
        <f>Parameters_Results!$D$23*'Baseline scenario'!AB61+(1-Parameters_Results!$D$23)*'Baseline scenario'!AB16</f>
        <v>-1.6E-2</v>
      </c>
      <c r="AB13" s="152">
        <f>Parameters_Results!$D$23*'Baseline scenario'!AC61+(1-Parameters_Results!$D$23)*'Baseline scenario'!AC16</f>
        <v>-1.6E-2</v>
      </c>
      <c r="AC13" s="152">
        <f>Parameters_Results!$D$23*'Baseline scenario'!AD61+(1-Parameters_Results!$D$23)*'Baseline scenario'!AD16</f>
        <v>-1.6E-2</v>
      </c>
      <c r="AD13" s="152">
        <f>Parameters_Results!$D$23*'Baseline scenario'!AE61+(1-Parameters_Results!$D$23)*'Baseline scenario'!AE16</f>
        <v>-1.6E-2</v>
      </c>
      <c r="AE13" s="152">
        <f>Parameters_Results!$D$23*'Baseline scenario'!AF61+(1-Parameters_Results!$D$23)*'Baseline scenario'!AF16</f>
        <v>-1.6E-2</v>
      </c>
      <c r="AF13" s="152">
        <f>Parameters_Results!$D$23*'Baseline scenario'!AG61+(1-Parameters_Results!$D$23)*'Baseline scenario'!AG16</f>
        <v>-1.6E-2</v>
      </c>
      <c r="AG13" s="152">
        <f>Parameters_Results!$D$23*'Baseline scenario'!AH61+(1-Parameters_Results!$D$23)*'Baseline scenario'!AH16</f>
        <v>-1.6E-2</v>
      </c>
      <c r="AH13" s="152">
        <f>Parameters_Results!$D$23*'Baseline scenario'!AI61+(1-Parameters_Results!$D$23)*'Baseline scenario'!AI16</f>
        <v>-1.6E-2</v>
      </c>
      <c r="AI13" s="152">
        <f>Parameters_Results!$D$23*'Baseline scenario'!AJ61+(1-Parameters_Results!$D$23)*'Baseline scenario'!AJ16</f>
        <v>-1.6E-2</v>
      </c>
      <c r="AJ13" s="152">
        <f>Parameters_Results!$D$23*'Baseline scenario'!AK61+(1-Parameters_Results!$D$23)*'Baseline scenario'!AK16</f>
        <v>-1.6E-2</v>
      </c>
      <c r="AK13" s="152">
        <f>Parameters_Results!$D$23*'Baseline scenario'!AL61+(1-Parameters_Results!$D$23)*'Baseline scenario'!AL16</f>
        <v>-1.6E-2</v>
      </c>
      <c r="AL13" s="152">
        <f>Parameters_Results!$D$23*'Baseline scenario'!AM61+(1-Parameters_Results!$D$23)*'Baseline scenario'!AM16</f>
        <v>-1.6E-2</v>
      </c>
      <c r="AM13" s="152">
        <f>Parameters_Results!$D$23*'Baseline scenario'!AN61+(1-Parameters_Results!$D$23)*'Baseline scenario'!AN16</f>
        <v>-1.6E-2</v>
      </c>
      <c r="AN13" s="152">
        <f>Parameters_Results!$D$23*'Baseline scenario'!AO61+(1-Parameters_Results!$D$23)*'Baseline scenario'!AO16</f>
        <v>-1.6E-2</v>
      </c>
      <c r="AO13" s="152">
        <f>Parameters_Results!$D$23*'Baseline scenario'!AP61+(1-Parameters_Results!$D$23)*'Baseline scenario'!AP16</f>
        <v>-1.6E-2</v>
      </c>
      <c r="AP13" s="152">
        <f>Parameters_Results!$D$23*'Baseline scenario'!AQ61+(1-Parameters_Results!$D$23)*'Baseline scenario'!AQ16</f>
        <v>-1.6E-2</v>
      </c>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row>
    <row r="14" spans="1:82">
      <c r="A14" s="314"/>
      <c r="B14" s="135" t="s">
        <v>153</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3"/>
    </row>
    <row r="15" spans="1:82">
      <c r="A15" s="314"/>
      <c r="B15" t="s">
        <v>154</v>
      </c>
      <c r="C15" s="152">
        <f>Parameters_Results!$D$23*'Baseline scenario'!D63+(1-Parameters_Results!$D$23)*'Baseline scenario'!D18</f>
        <v>3.7400000000000003E-2</v>
      </c>
      <c r="D15" s="152">
        <f>Parameters_Results!$D$23*'Baseline scenario'!E63+(1-Parameters_Results!$D$23)*'Baseline scenario'!E18</f>
        <v>1.1538999999999999</v>
      </c>
      <c r="E15" s="152">
        <f>Parameters_Results!$D$23*'Baseline scenario'!F63+(1-Parameters_Results!$D$23)*'Baseline scenario'!F18</f>
        <v>1.4938000000000002</v>
      </c>
      <c r="F15" s="152">
        <f>Parameters_Results!$D$23*'Baseline scenario'!G63+(1-Parameters_Results!$D$23)*'Baseline scenario'!G18</f>
        <v>1.1770000000000003</v>
      </c>
      <c r="G15" s="152">
        <f>Parameters_Results!$D$23*'Baseline scenario'!H63+(1-Parameters_Results!$D$23)*'Baseline scenario'!H18</f>
        <v>0.15509999999999999</v>
      </c>
      <c r="H15" s="152">
        <f>Parameters_Results!$D$23*'Baseline scenario'!I63+(1-Parameters_Results!$D$23)*'Baseline scenario'!I18</f>
        <v>0</v>
      </c>
      <c r="I15" s="152">
        <f>Parameters_Results!$D$23*'Baseline scenario'!J63+(1-Parameters_Results!$D$23)*'Baseline scenario'!J18</f>
        <v>0</v>
      </c>
      <c r="J15" s="152">
        <f>Parameters_Results!$D$23*'Baseline scenario'!K63+(1-Parameters_Results!$D$23)*'Baseline scenario'!K18</f>
        <v>0</v>
      </c>
      <c r="K15" s="152">
        <f>Parameters_Results!$D$23*'Baseline scenario'!L63+(1-Parameters_Results!$D$23)*'Baseline scenario'!L18</f>
        <v>0</v>
      </c>
      <c r="L15" s="152">
        <f>Parameters_Results!$D$23*'Baseline scenario'!M63+(1-Parameters_Results!$D$23)*'Baseline scenario'!M18</f>
        <v>0</v>
      </c>
      <c r="M15" s="152">
        <f>Parameters_Results!$D$23*'Baseline scenario'!N63+(1-Parameters_Results!$D$23)*'Baseline scenario'!N18</f>
        <v>0</v>
      </c>
      <c r="N15" s="152">
        <f>Parameters_Results!$D$23*'Baseline scenario'!O63+(1-Parameters_Results!$D$23)*'Baseline scenario'!O18</f>
        <v>0</v>
      </c>
      <c r="O15" s="152">
        <f>Parameters_Results!$D$23*'Baseline scenario'!P63+(1-Parameters_Results!$D$23)*'Baseline scenario'!P18</f>
        <v>0</v>
      </c>
      <c r="P15" s="152">
        <f>Parameters_Results!$D$23*'Baseline scenario'!Q63+(1-Parameters_Results!$D$23)*'Baseline scenario'!Q18</f>
        <v>0</v>
      </c>
      <c r="Q15" s="152">
        <f>Parameters_Results!$D$23*'Baseline scenario'!R63+(1-Parameters_Results!$D$23)*'Baseline scenario'!R18</f>
        <v>0</v>
      </c>
      <c r="R15" s="152">
        <f>Parameters_Results!$D$23*'Baseline scenario'!S63+(1-Parameters_Results!$D$23)*'Baseline scenario'!S18</f>
        <v>0</v>
      </c>
      <c r="S15" s="152">
        <f>Parameters_Results!$D$23*'Baseline scenario'!T63+(1-Parameters_Results!$D$23)*'Baseline scenario'!T18</f>
        <v>0</v>
      </c>
      <c r="T15" s="152">
        <f>Parameters_Results!$D$23*'Baseline scenario'!U63+(1-Parameters_Results!$D$23)*'Baseline scenario'!U18</f>
        <v>0</v>
      </c>
      <c r="U15" s="152">
        <f>Parameters_Results!$D$23*'Baseline scenario'!V63+(1-Parameters_Results!$D$23)*'Baseline scenario'!V18</f>
        <v>0</v>
      </c>
      <c r="V15" s="152">
        <f>Parameters_Results!$D$23*'Baseline scenario'!W63+(1-Parameters_Results!$D$23)*'Baseline scenario'!W18</f>
        <v>0</v>
      </c>
      <c r="W15" s="152">
        <f>Parameters_Results!$D$23*'Baseline scenario'!X63+(1-Parameters_Results!$D$23)*'Baseline scenario'!X18</f>
        <v>0</v>
      </c>
      <c r="X15" s="152">
        <f>Parameters_Results!$D$23*'Baseline scenario'!Y63+(1-Parameters_Results!$D$23)*'Baseline scenario'!Y18</f>
        <v>0</v>
      </c>
      <c r="Y15" s="152">
        <f>Parameters_Results!$D$23*'Baseline scenario'!Z63+(1-Parameters_Results!$D$23)*'Baseline scenario'!Z18</f>
        <v>0</v>
      </c>
      <c r="Z15" s="152">
        <f>Parameters_Results!$D$23*'Baseline scenario'!AA63+(1-Parameters_Results!$D$23)*'Baseline scenario'!AA18</f>
        <v>0</v>
      </c>
      <c r="AA15" s="152">
        <f>Parameters_Results!$D$23*'Baseline scenario'!AB63+(1-Parameters_Results!$D$23)*'Baseline scenario'!AB18</f>
        <v>0</v>
      </c>
      <c r="AB15" s="152">
        <f>Parameters_Results!$D$23*'Baseline scenario'!AC63+(1-Parameters_Results!$D$23)*'Baseline scenario'!AC18</f>
        <v>0</v>
      </c>
      <c r="AC15" s="152">
        <f>Parameters_Results!$D$23*'Baseline scenario'!AD63+(1-Parameters_Results!$D$23)*'Baseline scenario'!AD18</f>
        <v>0</v>
      </c>
      <c r="AD15" s="152">
        <f>Parameters_Results!$D$23*'Baseline scenario'!AE63+(1-Parameters_Results!$D$23)*'Baseline scenario'!AE18</f>
        <v>0</v>
      </c>
      <c r="AE15" s="152">
        <f>Parameters_Results!$D$23*'Baseline scenario'!AF63+(1-Parameters_Results!$D$23)*'Baseline scenario'!AF18</f>
        <v>0</v>
      </c>
      <c r="AF15" s="152">
        <f>Parameters_Results!$D$23*'Baseline scenario'!AG63+(1-Parameters_Results!$D$23)*'Baseline scenario'!AG18</f>
        <v>0</v>
      </c>
      <c r="AG15" s="152">
        <f>Parameters_Results!$D$23*'Baseline scenario'!AH63+(1-Parameters_Results!$D$23)*'Baseline scenario'!AH18</f>
        <v>0</v>
      </c>
      <c r="AH15" s="152">
        <f>Parameters_Results!$D$23*'Baseline scenario'!AI63+(1-Parameters_Results!$D$23)*'Baseline scenario'!AI18</f>
        <v>0</v>
      </c>
      <c r="AI15" s="152">
        <f>Parameters_Results!$D$23*'Baseline scenario'!AJ63+(1-Parameters_Results!$D$23)*'Baseline scenario'!AJ18</f>
        <v>0</v>
      </c>
      <c r="AJ15" s="152">
        <f>Parameters_Results!$D$23*'Baseline scenario'!AK63+(1-Parameters_Results!$D$23)*'Baseline scenario'!AK18</f>
        <v>0</v>
      </c>
      <c r="AK15" s="152">
        <f>Parameters_Results!$D$23*'Baseline scenario'!AL63+(1-Parameters_Results!$D$23)*'Baseline scenario'!AL18</f>
        <v>0</v>
      </c>
      <c r="AL15" s="152">
        <f>Parameters_Results!$D$23*'Baseline scenario'!AM63+(1-Parameters_Results!$D$23)*'Baseline scenario'!AM18</f>
        <v>0</v>
      </c>
      <c r="AM15" s="152">
        <f>Parameters_Results!$D$23*'Baseline scenario'!AN63+(1-Parameters_Results!$D$23)*'Baseline scenario'!AN18</f>
        <v>0</v>
      </c>
      <c r="AN15" s="152">
        <f>Parameters_Results!$D$23*'Baseline scenario'!AO63+(1-Parameters_Results!$D$23)*'Baseline scenario'!AO18</f>
        <v>0</v>
      </c>
      <c r="AO15" s="152">
        <f>Parameters_Results!$D$23*'Baseline scenario'!AP63+(1-Parameters_Results!$D$23)*'Baseline scenario'!AP18</f>
        <v>0</v>
      </c>
      <c r="AP15" s="152">
        <f>Parameters_Results!$D$23*'Baseline scenario'!AQ63+(1-Parameters_Results!$D$23)*'Baseline scenario'!AQ18</f>
        <v>0</v>
      </c>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3"/>
    </row>
    <row r="16" spans="1:82">
      <c r="A16" s="314"/>
      <c r="B16" t="s">
        <v>155</v>
      </c>
      <c r="C16" s="152">
        <f>Parameters_Results!$D$23*'Baseline scenario'!D64+(1-Parameters_Results!$D$23)*'Baseline scenario'!D19</f>
        <v>3.5200000000000002E-2</v>
      </c>
      <c r="D16" s="152">
        <f>Parameters_Results!$D$23*'Baseline scenario'!E64+(1-Parameters_Results!$D$23)*'Baseline scenario'!E19</f>
        <v>1.0780000000000001</v>
      </c>
      <c r="E16" s="152">
        <f>Parameters_Results!$D$23*'Baseline scenario'!F64+(1-Parameters_Results!$D$23)*'Baseline scenario'!F19</f>
        <v>1.3958999999999999</v>
      </c>
      <c r="F16" s="152">
        <f>Parameters_Results!$D$23*'Baseline scenario'!G64+(1-Parameters_Results!$D$23)*'Baseline scenario'!G19</f>
        <v>1.0989</v>
      </c>
      <c r="G16" s="152">
        <f>Parameters_Results!$D$23*'Baseline scenario'!H64+(1-Parameters_Results!$D$23)*'Baseline scenario'!H19</f>
        <v>0.14520000000000002</v>
      </c>
      <c r="H16" s="152">
        <f>Parameters_Results!$D$23*'Baseline scenario'!I64+(1-Parameters_Results!$D$23)*'Baseline scenario'!I19</f>
        <v>0</v>
      </c>
      <c r="I16" s="152">
        <f>Parameters_Results!$D$23*'Baseline scenario'!J64+(1-Parameters_Results!$D$23)*'Baseline scenario'!J19</f>
        <v>0</v>
      </c>
      <c r="J16" s="152">
        <f>Parameters_Results!$D$23*'Baseline scenario'!K64+(1-Parameters_Results!$D$23)*'Baseline scenario'!K19</f>
        <v>0</v>
      </c>
      <c r="K16" s="152">
        <f>Parameters_Results!$D$23*'Baseline scenario'!L64+(1-Parameters_Results!$D$23)*'Baseline scenario'!L19</f>
        <v>0</v>
      </c>
      <c r="L16" s="152">
        <f>Parameters_Results!$D$23*'Baseline scenario'!M64+(1-Parameters_Results!$D$23)*'Baseline scenario'!M19</f>
        <v>0</v>
      </c>
      <c r="M16" s="152">
        <f>Parameters_Results!$D$23*'Baseline scenario'!N64+(1-Parameters_Results!$D$23)*'Baseline scenario'!N19</f>
        <v>0</v>
      </c>
      <c r="N16" s="152">
        <f>Parameters_Results!$D$23*'Baseline scenario'!O64+(1-Parameters_Results!$D$23)*'Baseline scenario'!O19</f>
        <v>0</v>
      </c>
      <c r="O16" s="152">
        <f>Parameters_Results!$D$23*'Baseline scenario'!P64+(1-Parameters_Results!$D$23)*'Baseline scenario'!P19</f>
        <v>0</v>
      </c>
      <c r="P16" s="152">
        <f>Parameters_Results!$D$23*'Baseline scenario'!Q64+(1-Parameters_Results!$D$23)*'Baseline scenario'!Q19</f>
        <v>0</v>
      </c>
      <c r="Q16" s="152">
        <f>Parameters_Results!$D$23*'Baseline scenario'!R64+(1-Parameters_Results!$D$23)*'Baseline scenario'!R19</f>
        <v>0</v>
      </c>
      <c r="R16" s="152">
        <f>Parameters_Results!$D$23*'Baseline scenario'!S64+(1-Parameters_Results!$D$23)*'Baseline scenario'!S19</f>
        <v>0</v>
      </c>
      <c r="S16" s="152">
        <f>Parameters_Results!$D$23*'Baseline scenario'!T64+(1-Parameters_Results!$D$23)*'Baseline scenario'!T19</f>
        <v>0</v>
      </c>
      <c r="T16" s="152">
        <f>Parameters_Results!$D$23*'Baseline scenario'!U64+(1-Parameters_Results!$D$23)*'Baseline scenario'!U19</f>
        <v>0</v>
      </c>
      <c r="U16" s="152">
        <f>Parameters_Results!$D$23*'Baseline scenario'!V64+(1-Parameters_Results!$D$23)*'Baseline scenario'!V19</f>
        <v>0</v>
      </c>
      <c r="V16" s="152">
        <f>Parameters_Results!$D$23*'Baseline scenario'!W64+(1-Parameters_Results!$D$23)*'Baseline scenario'!W19</f>
        <v>0</v>
      </c>
      <c r="W16" s="152">
        <f>Parameters_Results!$D$23*'Baseline scenario'!X64+(1-Parameters_Results!$D$23)*'Baseline scenario'!X19</f>
        <v>0</v>
      </c>
      <c r="X16" s="152">
        <f>Parameters_Results!$D$23*'Baseline scenario'!Y64+(1-Parameters_Results!$D$23)*'Baseline scenario'!Y19</f>
        <v>0</v>
      </c>
      <c r="Y16" s="152">
        <f>Parameters_Results!$D$23*'Baseline scenario'!Z64+(1-Parameters_Results!$D$23)*'Baseline scenario'!Z19</f>
        <v>0</v>
      </c>
      <c r="Z16" s="152">
        <f>Parameters_Results!$D$23*'Baseline scenario'!AA64+(1-Parameters_Results!$D$23)*'Baseline scenario'!AA19</f>
        <v>0</v>
      </c>
      <c r="AA16" s="152">
        <f>Parameters_Results!$D$23*'Baseline scenario'!AB64+(1-Parameters_Results!$D$23)*'Baseline scenario'!AB19</f>
        <v>0</v>
      </c>
      <c r="AB16" s="152">
        <f>Parameters_Results!$D$23*'Baseline scenario'!AC64+(1-Parameters_Results!$D$23)*'Baseline scenario'!AC19</f>
        <v>0</v>
      </c>
      <c r="AC16" s="152">
        <f>Parameters_Results!$D$23*'Baseline scenario'!AD64+(1-Parameters_Results!$D$23)*'Baseline scenario'!AD19</f>
        <v>0</v>
      </c>
      <c r="AD16" s="152">
        <f>Parameters_Results!$D$23*'Baseline scenario'!AE64+(1-Parameters_Results!$D$23)*'Baseline scenario'!AE19</f>
        <v>0</v>
      </c>
      <c r="AE16" s="152">
        <f>Parameters_Results!$D$23*'Baseline scenario'!AF64+(1-Parameters_Results!$D$23)*'Baseline scenario'!AF19</f>
        <v>0</v>
      </c>
      <c r="AF16" s="152">
        <f>Parameters_Results!$D$23*'Baseline scenario'!AG64+(1-Parameters_Results!$D$23)*'Baseline scenario'!AG19</f>
        <v>0</v>
      </c>
      <c r="AG16" s="152">
        <f>Parameters_Results!$D$23*'Baseline scenario'!AH64+(1-Parameters_Results!$D$23)*'Baseline scenario'!AH19</f>
        <v>0</v>
      </c>
      <c r="AH16" s="152">
        <f>Parameters_Results!$D$23*'Baseline scenario'!AI64+(1-Parameters_Results!$D$23)*'Baseline scenario'!AI19</f>
        <v>0</v>
      </c>
      <c r="AI16" s="152">
        <f>Parameters_Results!$D$23*'Baseline scenario'!AJ64+(1-Parameters_Results!$D$23)*'Baseline scenario'!AJ19</f>
        <v>0</v>
      </c>
      <c r="AJ16" s="152">
        <f>Parameters_Results!$D$23*'Baseline scenario'!AK64+(1-Parameters_Results!$D$23)*'Baseline scenario'!AK19</f>
        <v>0</v>
      </c>
      <c r="AK16" s="152">
        <f>Parameters_Results!$D$23*'Baseline scenario'!AL64+(1-Parameters_Results!$D$23)*'Baseline scenario'!AL19</f>
        <v>0</v>
      </c>
      <c r="AL16" s="152">
        <f>Parameters_Results!$D$23*'Baseline scenario'!AM64+(1-Parameters_Results!$D$23)*'Baseline scenario'!AM19</f>
        <v>0</v>
      </c>
      <c r="AM16" s="152">
        <f>Parameters_Results!$D$23*'Baseline scenario'!AN64+(1-Parameters_Results!$D$23)*'Baseline scenario'!AN19</f>
        <v>0</v>
      </c>
      <c r="AN16" s="152">
        <f>Parameters_Results!$D$23*'Baseline scenario'!AO64+(1-Parameters_Results!$D$23)*'Baseline scenario'!AO19</f>
        <v>0</v>
      </c>
      <c r="AO16" s="152">
        <f>Parameters_Results!$D$23*'Baseline scenario'!AP64+(1-Parameters_Results!$D$23)*'Baseline scenario'!AP19</f>
        <v>0</v>
      </c>
      <c r="AP16" s="152">
        <f>Parameters_Results!$D$23*'Baseline scenario'!AQ64+(1-Parameters_Results!$D$23)*'Baseline scenario'!AQ19</f>
        <v>0</v>
      </c>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3"/>
    </row>
    <row r="17" spans="1:85">
      <c r="A17" s="314"/>
      <c r="B17" t="s">
        <v>156</v>
      </c>
      <c r="C17" s="152">
        <f>Parameters_Results!$D$23*'Baseline scenario'!D65+(1-Parameters_Results!$D$23)*'Baseline scenario'!D20</f>
        <v>9.9000000000000008E-3</v>
      </c>
      <c r="D17" s="152">
        <f>Parameters_Results!$D$23*'Baseline scenario'!E65+(1-Parameters_Results!$D$23)*'Baseline scenario'!E20</f>
        <v>0.30910000000000004</v>
      </c>
      <c r="E17" s="152">
        <f>Parameters_Results!$D$23*'Baseline scenario'!F65+(1-Parameters_Results!$D$23)*'Baseline scenario'!F20</f>
        <v>0.40040000000000003</v>
      </c>
      <c r="F17" s="152">
        <f>Parameters_Results!$D$23*'Baseline scenario'!G65+(1-Parameters_Results!$D$23)*'Baseline scenario'!G20</f>
        <v>0.31459999999999999</v>
      </c>
      <c r="G17" s="152">
        <f>Parameters_Results!$D$23*'Baseline scenario'!H65+(1-Parameters_Results!$D$23)*'Baseline scenario'!H20</f>
        <v>4.1800000000000004E-2</v>
      </c>
      <c r="H17" s="152">
        <f>Parameters_Results!$D$23*'Baseline scenario'!I65+(1-Parameters_Results!$D$23)*'Baseline scenario'!I20</f>
        <v>0</v>
      </c>
      <c r="I17" s="152">
        <f>Parameters_Results!$D$23*'Baseline scenario'!J65+(1-Parameters_Results!$D$23)*'Baseline scenario'!J20</f>
        <v>0</v>
      </c>
      <c r="J17" s="152">
        <f>Parameters_Results!$D$23*'Baseline scenario'!K65+(1-Parameters_Results!$D$23)*'Baseline scenario'!K20</f>
        <v>0</v>
      </c>
      <c r="K17" s="152">
        <f>Parameters_Results!$D$23*'Baseline scenario'!L65+(1-Parameters_Results!$D$23)*'Baseline scenario'!L20</f>
        <v>0</v>
      </c>
      <c r="L17" s="152">
        <f>Parameters_Results!$D$23*'Baseline scenario'!M65+(1-Parameters_Results!$D$23)*'Baseline scenario'!M20</f>
        <v>0</v>
      </c>
      <c r="M17" s="152">
        <f>Parameters_Results!$D$23*'Baseline scenario'!N65+(1-Parameters_Results!$D$23)*'Baseline scenario'!N20</f>
        <v>0</v>
      </c>
      <c r="N17" s="152">
        <f>Parameters_Results!$D$23*'Baseline scenario'!O65+(1-Parameters_Results!$D$23)*'Baseline scenario'!O20</f>
        <v>0</v>
      </c>
      <c r="O17" s="152">
        <f>Parameters_Results!$D$23*'Baseline scenario'!P65+(1-Parameters_Results!$D$23)*'Baseline scenario'!P20</f>
        <v>0</v>
      </c>
      <c r="P17" s="152">
        <f>Parameters_Results!$D$23*'Baseline scenario'!Q65+(1-Parameters_Results!$D$23)*'Baseline scenario'!Q20</f>
        <v>0</v>
      </c>
      <c r="Q17" s="152">
        <f>Parameters_Results!$D$23*'Baseline scenario'!R65+(1-Parameters_Results!$D$23)*'Baseline scenario'!R20</f>
        <v>0</v>
      </c>
      <c r="R17" s="152">
        <f>Parameters_Results!$D$23*'Baseline scenario'!S65+(1-Parameters_Results!$D$23)*'Baseline scenario'!S20</f>
        <v>0</v>
      </c>
      <c r="S17" s="152">
        <f>Parameters_Results!$D$23*'Baseline scenario'!T65+(1-Parameters_Results!$D$23)*'Baseline scenario'!T20</f>
        <v>0</v>
      </c>
      <c r="T17" s="152">
        <f>Parameters_Results!$D$23*'Baseline scenario'!U65+(1-Parameters_Results!$D$23)*'Baseline scenario'!U20</f>
        <v>0</v>
      </c>
      <c r="U17" s="152">
        <f>Parameters_Results!$D$23*'Baseline scenario'!V65+(1-Parameters_Results!$D$23)*'Baseline scenario'!V20</f>
        <v>0</v>
      </c>
      <c r="V17" s="152">
        <f>Parameters_Results!$D$23*'Baseline scenario'!W65+(1-Parameters_Results!$D$23)*'Baseline scenario'!W20</f>
        <v>0</v>
      </c>
      <c r="W17" s="152">
        <f>Parameters_Results!$D$23*'Baseline scenario'!X65+(1-Parameters_Results!$D$23)*'Baseline scenario'!X20</f>
        <v>0</v>
      </c>
      <c r="X17" s="152">
        <f>Parameters_Results!$D$23*'Baseline scenario'!Y65+(1-Parameters_Results!$D$23)*'Baseline scenario'!Y20</f>
        <v>0</v>
      </c>
      <c r="Y17" s="152">
        <f>Parameters_Results!$D$23*'Baseline scenario'!Z65+(1-Parameters_Results!$D$23)*'Baseline scenario'!Z20</f>
        <v>0</v>
      </c>
      <c r="Z17" s="152">
        <f>Parameters_Results!$D$23*'Baseline scenario'!AA65+(1-Parameters_Results!$D$23)*'Baseline scenario'!AA20</f>
        <v>0</v>
      </c>
      <c r="AA17" s="152">
        <f>Parameters_Results!$D$23*'Baseline scenario'!AB65+(1-Parameters_Results!$D$23)*'Baseline scenario'!AB20</f>
        <v>0</v>
      </c>
      <c r="AB17" s="152">
        <f>Parameters_Results!$D$23*'Baseline scenario'!AC65+(1-Parameters_Results!$D$23)*'Baseline scenario'!AC20</f>
        <v>0</v>
      </c>
      <c r="AC17" s="152">
        <f>Parameters_Results!$D$23*'Baseline scenario'!AD65+(1-Parameters_Results!$D$23)*'Baseline scenario'!AD20</f>
        <v>0</v>
      </c>
      <c r="AD17" s="152">
        <f>Parameters_Results!$D$23*'Baseline scenario'!AE65+(1-Parameters_Results!$D$23)*'Baseline scenario'!AE20</f>
        <v>0</v>
      </c>
      <c r="AE17" s="152">
        <f>Parameters_Results!$D$23*'Baseline scenario'!AF65+(1-Parameters_Results!$D$23)*'Baseline scenario'!AF20</f>
        <v>0</v>
      </c>
      <c r="AF17" s="152">
        <f>Parameters_Results!$D$23*'Baseline scenario'!AG65+(1-Parameters_Results!$D$23)*'Baseline scenario'!AG20</f>
        <v>0</v>
      </c>
      <c r="AG17" s="152">
        <f>Parameters_Results!$D$23*'Baseline scenario'!AH65+(1-Parameters_Results!$D$23)*'Baseline scenario'!AH20</f>
        <v>0</v>
      </c>
      <c r="AH17" s="152">
        <f>Parameters_Results!$D$23*'Baseline scenario'!AI65+(1-Parameters_Results!$D$23)*'Baseline scenario'!AI20</f>
        <v>0</v>
      </c>
      <c r="AI17" s="152">
        <f>Parameters_Results!$D$23*'Baseline scenario'!AJ65+(1-Parameters_Results!$D$23)*'Baseline scenario'!AJ20</f>
        <v>0</v>
      </c>
      <c r="AJ17" s="152">
        <f>Parameters_Results!$D$23*'Baseline scenario'!AK65+(1-Parameters_Results!$D$23)*'Baseline scenario'!AK20</f>
        <v>0</v>
      </c>
      <c r="AK17" s="152">
        <f>Parameters_Results!$D$23*'Baseline scenario'!AL65+(1-Parameters_Results!$D$23)*'Baseline scenario'!AL20</f>
        <v>0</v>
      </c>
      <c r="AL17" s="152">
        <f>Parameters_Results!$D$23*'Baseline scenario'!AM65+(1-Parameters_Results!$D$23)*'Baseline scenario'!AM20</f>
        <v>0</v>
      </c>
      <c r="AM17" s="152">
        <f>Parameters_Results!$D$23*'Baseline scenario'!AN65+(1-Parameters_Results!$D$23)*'Baseline scenario'!AN20</f>
        <v>0</v>
      </c>
      <c r="AN17" s="152">
        <f>Parameters_Results!$D$23*'Baseline scenario'!AO65+(1-Parameters_Results!$D$23)*'Baseline scenario'!AO20</f>
        <v>0</v>
      </c>
      <c r="AO17" s="152">
        <f>Parameters_Results!$D$23*'Baseline scenario'!AP65+(1-Parameters_Results!$D$23)*'Baseline scenario'!AP20</f>
        <v>0</v>
      </c>
      <c r="AP17" s="152">
        <f>Parameters_Results!$D$23*'Baseline scenario'!AQ65+(1-Parameters_Results!$D$23)*'Baseline scenario'!AQ20</f>
        <v>0</v>
      </c>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3"/>
    </row>
    <row r="18" spans="1:85">
      <c r="A18" s="314"/>
      <c r="B18" t="s">
        <v>157</v>
      </c>
      <c r="C18" s="152">
        <f>Parameters_Results!$D$23*'Baseline scenario'!D66+(1-Parameters_Results!$D$23)*'Baseline scenario'!D21</f>
        <v>0.42099999999999999</v>
      </c>
      <c r="D18" s="152">
        <f>Parameters_Results!$D$23*'Baseline scenario'!E66+(1-Parameters_Results!$D$23)*'Baseline scenario'!E21</f>
        <v>0.441</v>
      </c>
      <c r="E18" s="152">
        <f>Parameters_Results!$D$23*'Baseline scenario'!F66+(1-Parameters_Results!$D$23)*'Baseline scenario'!F21</f>
        <v>0.44800000000000001</v>
      </c>
      <c r="F18" s="152">
        <f>Parameters_Results!$D$23*'Baseline scenario'!G66+(1-Parameters_Results!$D$23)*'Baseline scenario'!G21</f>
        <v>0.59699999999999998</v>
      </c>
      <c r="G18" s="152">
        <f>Parameters_Results!$D$23*'Baseline scenario'!H66+(1-Parameters_Results!$D$23)*'Baseline scenario'!H21</f>
        <v>0.59699999999999998</v>
      </c>
      <c r="H18" s="152">
        <f>Parameters_Results!$D$23*'Baseline scenario'!I66+(1-Parameters_Results!$D$23)*'Baseline scenario'!I21</f>
        <v>0.59699999999999998</v>
      </c>
      <c r="I18" s="152">
        <f>Parameters_Results!$D$23*'Baseline scenario'!J66+(1-Parameters_Results!$D$23)*'Baseline scenario'!J21</f>
        <v>0.59699999999999998</v>
      </c>
      <c r="J18" s="152">
        <f>Parameters_Results!$D$23*'Baseline scenario'!K66+(1-Parameters_Results!$D$23)*'Baseline scenario'!K21</f>
        <v>0.59699999999999998</v>
      </c>
      <c r="K18" s="152">
        <f>Parameters_Results!$D$23*'Baseline scenario'!L66+(1-Parameters_Results!$D$23)*'Baseline scenario'!L21</f>
        <v>0.59699999999999998</v>
      </c>
      <c r="L18" s="152">
        <f>Parameters_Results!$D$23*'Baseline scenario'!M66+(1-Parameters_Results!$D$23)*'Baseline scenario'!M21</f>
        <v>0.59699999999999998</v>
      </c>
      <c r="M18" s="152">
        <f>Parameters_Results!$D$23*'Baseline scenario'!N66+(1-Parameters_Results!$D$23)*'Baseline scenario'!N21</f>
        <v>0.59699999999999998</v>
      </c>
      <c r="N18" s="152">
        <f>Parameters_Results!$D$23*'Baseline scenario'!O66+(1-Parameters_Results!$D$23)*'Baseline scenario'!O21</f>
        <v>0.59699999999999998</v>
      </c>
      <c r="O18" s="152">
        <f>Parameters_Results!$D$23*'Baseline scenario'!P66+(1-Parameters_Results!$D$23)*'Baseline scenario'!P21</f>
        <v>0.59699999999999998</v>
      </c>
      <c r="P18" s="152">
        <f>Parameters_Results!$D$23*'Baseline scenario'!Q66+(1-Parameters_Results!$D$23)*'Baseline scenario'!Q21</f>
        <v>0.59699999999999998</v>
      </c>
      <c r="Q18" s="152">
        <f>Parameters_Results!$D$23*'Baseline scenario'!R66+(1-Parameters_Results!$D$23)*'Baseline scenario'!R21</f>
        <v>0.59699999999999998</v>
      </c>
      <c r="R18" s="152">
        <f>Parameters_Results!$D$23*'Baseline scenario'!S66+(1-Parameters_Results!$D$23)*'Baseline scenario'!S21</f>
        <v>0.59699999999999998</v>
      </c>
      <c r="S18" s="152">
        <f>Parameters_Results!$D$23*'Baseline scenario'!T66+(1-Parameters_Results!$D$23)*'Baseline scenario'!T21</f>
        <v>0.59699999999999998</v>
      </c>
      <c r="T18" s="152">
        <f>Parameters_Results!$D$23*'Baseline scenario'!U66+(1-Parameters_Results!$D$23)*'Baseline scenario'!U21</f>
        <v>0.59699999999999998</v>
      </c>
      <c r="U18" s="152">
        <f>Parameters_Results!$D$23*'Baseline scenario'!V66+(1-Parameters_Results!$D$23)*'Baseline scenario'!V21</f>
        <v>0.59699999999999998</v>
      </c>
      <c r="V18" s="152">
        <f>Parameters_Results!$D$23*'Baseline scenario'!W66+(1-Parameters_Results!$D$23)*'Baseline scenario'!W21</f>
        <v>0.59699999999999998</v>
      </c>
      <c r="W18" s="152">
        <f>Parameters_Results!$D$23*'Baseline scenario'!X66+(1-Parameters_Results!$D$23)*'Baseline scenario'!X21</f>
        <v>0.59699999999999998</v>
      </c>
      <c r="X18" s="152">
        <f>Parameters_Results!$D$23*'Baseline scenario'!Y66+(1-Parameters_Results!$D$23)*'Baseline scenario'!Y21</f>
        <v>0.59699999999999998</v>
      </c>
      <c r="Y18" s="152">
        <f>Parameters_Results!$D$23*'Baseline scenario'!Z66+(1-Parameters_Results!$D$23)*'Baseline scenario'!Z21</f>
        <v>0.59699999999999998</v>
      </c>
      <c r="Z18" s="152">
        <f>Parameters_Results!$D$23*'Baseline scenario'!AA66+(1-Parameters_Results!$D$23)*'Baseline scenario'!AA21</f>
        <v>0.59699999999999998</v>
      </c>
      <c r="AA18" s="152">
        <f>Parameters_Results!$D$23*'Baseline scenario'!AB66+(1-Parameters_Results!$D$23)*'Baseline scenario'!AB21</f>
        <v>0.59699999999999998</v>
      </c>
      <c r="AB18" s="152">
        <f>Parameters_Results!$D$23*'Baseline scenario'!AC66+(1-Parameters_Results!$D$23)*'Baseline scenario'!AC21</f>
        <v>0.59699999999999998</v>
      </c>
      <c r="AC18" s="152">
        <f>Parameters_Results!$D$23*'Baseline scenario'!AD66+(1-Parameters_Results!$D$23)*'Baseline scenario'!AD21</f>
        <v>0.59699999999999998</v>
      </c>
      <c r="AD18" s="152">
        <f>Parameters_Results!$D$23*'Baseline scenario'!AE66+(1-Parameters_Results!$D$23)*'Baseline scenario'!AE21</f>
        <v>0.59699999999999998</v>
      </c>
      <c r="AE18" s="152">
        <f>Parameters_Results!$D$23*'Baseline scenario'!AF66+(1-Parameters_Results!$D$23)*'Baseline scenario'!AF21</f>
        <v>0.59699999999999998</v>
      </c>
      <c r="AF18" s="152">
        <f>Parameters_Results!$D$23*'Baseline scenario'!AG66+(1-Parameters_Results!$D$23)*'Baseline scenario'!AG21</f>
        <v>0.59699999999999998</v>
      </c>
      <c r="AG18" s="152">
        <f>Parameters_Results!$D$23*'Baseline scenario'!AH66+(1-Parameters_Results!$D$23)*'Baseline scenario'!AH21</f>
        <v>0.59699999999999998</v>
      </c>
      <c r="AH18" s="152">
        <f>Parameters_Results!$D$23*'Baseline scenario'!AI66+(1-Parameters_Results!$D$23)*'Baseline scenario'!AI21</f>
        <v>0.59699999999999998</v>
      </c>
      <c r="AI18" s="152">
        <f>Parameters_Results!$D$23*'Baseline scenario'!AJ66+(1-Parameters_Results!$D$23)*'Baseline scenario'!AJ21</f>
        <v>0.59699999999999998</v>
      </c>
      <c r="AJ18" s="152">
        <f>Parameters_Results!$D$23*'Baseline scenario'!AK66+(1-Parameters_Results!$D$23)*'Baseline scenario'!AK21</f>
        <v>0.59699999999999998</v>
      </c>
      <c r="AK18" s="152">
        <f>Parameters_Results!$D$23*'Baseline scenario'!AL66+(1-Parameters_Results!$D$23)*'Baseline scenario'!AL21</f>
        <v>0.59699999999999998</v>
      </c>
      <c r="AL18" s="152">
        <f>Parameters_Results!$D$23*'Baseline scenario'!AM66+(1-Parameters_Results!$D$23)*'Baseline scenario'!AM21</f>
        <v>0.59699999999999998</v>
      </c>
      <c r="AM18" s="152">
        <f>Parameters_Results!$D$23*'Baseline scenario'!AN66+(1-Parameters_Results!$D$23)*'Baseline scenario'!AN21</f>
        <v>0.59699999999999998</v>
      </c>
      <c r="AN18" s="152">
        <f>Parameters_Results!$D$23*'Baseline scenario'!AO66+(1-Parameters_Results!$D$23)*'Baseline scenario'!AO21</f>
        <v>0.59699999999999998</v>
      </c>
      <c r="AO18" s="152">
        <f>Parameters_Results!$D$23*'Baseline scenario'!AP66+(1-Parameters_Results!$D$23)*'Baseline scenario'!AP21</f>
        <v>0.59699999999999998</v>
      </c>
      <c r="AP18" s="152">
        <f>Parameters_Results!$D$23*'Baseline scenario'!AQ66+(1-Parameters_Results!$D$23)*'Baseline scenario'!AQ21</f>
        <v>0.59699999999999998</v>
      </c>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3"/>
    </row>
    <row r="19" spans="1:85">
      <c r="A19" s="314"/>
      <c r="B19" t="s">
        <v>184</v>
      </c>
      <c r="C19" s="152">
        <f>Parameters_Results!$D$23*'Baseline scenario'!D67+(1-Parameters_Results!$D$23)*'Baseline scenario'!D22</f>
        <v>-0.54500000000000004</v>
      </c>
      <c r="D19" s="152">
        <f>Parameters_Results!$D$23*'Baseline scenario'!E67+(1-Parameters_Results!$D$23)*'Baseline scenario'!E22</f>
        <v>-0.54500000000000004</v>
      </c>
      <c r="E19" s="152">
        <f>Parameters_Results!$D$23*'Baseline scenario'!F67+(1-Parameters_Results!$D$23)*'Baseline scenario'!F22</f>
        <v>-0.54500000000000004</v>
      </c>
      <c r="F19" s="152">
        <f>Parameters_Results!$D$23*'Baseline scenario'!G67+(1-Parameters_Results!$D$23)*'Baseline scenario'!G22</f>
        <v>-0.54500000000000004</v>
      </c>
      <c r="G19" s="152">
        <f>Parameters_Results!$D$23*'Baseline scenario'!H67+(1-Parameters_Results!$D$23)*'Baseline scenario'!H22</f>
        <v>-0.54500000000000004</v>
      </c>
      <c r="H19" s="152">
        <f>Parameters_Results!$D$23*'Baseline scenario'!I67+(1-Parameters_Results!$D$23)*'Baseline scenario'!I22</f>
        <v>-0.54500000000000004</v>
      </c>
      <c r="I19" s="152">
        <f>Parameters_Results!$D$23*'Baseline scenario'!J67+(1-Parameters_Results!$D$23)*'Baseline scenario'!J22</f>
        <v>-0.54500000000000004</v>
      </c>
      <c r="J19" s="152">
        <f>Parameters_Results!$D$23*'Baseline scenario'!K67+(1-Parameters_Results!$D$23)*'Baseline scenario'!K22</f>
        <v>-0.54500000000000004</v>
      </c>
      <c r="K19" s="152">
        <f>Parameters_Results!$D$23*'Baseline scenario'!L67+(1-Parameters_Results!$D$23)*'Baseline scenario'!L22</f>
        <v>-0.54500000000000004</v>
      </c>
      <c r="L19" s="152">
        <f>Parameters_Results!$D$23*'Baseline scenario'!M67+(1-Parameters_Results!$D$23)*'Baseline scenario'!M22</f>
        <v>-0.54500000000000004</v>
      </c>
      <c r="M19" s="152">
        <f>Parameters_Results!$D$23*'Baseline scenario'!N67+(1-Parameters_Results!$D$23)*'Baseline scenario'!N22</f>
        <v>-0.54500000000000004</v>
      </c>
      <c r="N19" s="152">
        <f>Parameters_Results!$D$23*'Baseline scenario'!O67+(1-Parameters_Results!$D$23)*'Baseline scenario'!O22</f>
        <v>-0.54500000000000004</v>
      </c>
      <c r="O19" s="152">
        <f>Parameters_Results!$D$23*'Baseline scenario'!P67+(1-Parameters_Results!$D$23)*'Baseline scenario'!P22</f>
        <v>-0.54500000000000004</v>
      </c>
      <c r="P19" s="152">
        <f>Parameters_Results!$D$23*'Baseline scenario'!Q67+(1-Parameters_Results!$D$23)*'Baseline scenario'!Q22</f>
        <v>-0.54500000000000004</v>
      </c>
      <c r="Q19" s="152">
        <f>Parameters_Results!$D$23*'Baseline scenario'!R67+(1-Parameters_Results!$D$23)*'Baseline scenario'!R22</f>
        <v>-0.54500000000000004</v>
      </c>
      <c r="R19" s="152">
        <f>Parameters_Results!$D$23*'Baseline scenario'!S67+(1-Parameters_Results!$D$23)*'Baseline scenario'!S22</f>
        <v>-0.54500000000000004</v>
      </c>
      <c r="S19" s="152">
        <f>Parameters_Results!$D$23*'Baseline scenario'!T67+(1-Parameters_Results!$D$23)*'Baseline scenario'!T22</f>
        <v>-0.54500000000000004</v>
      </c>
      <c r="T19" s="152">
        <f>Parameters_Results!$D$23*'Baseline scenario'!U67+(1-Parameters_Results!$D$23)*'Baseline scenario'!U22</f>
        <v>-0.54500000000000004</v>
      </c>
      <c r="U19" s="152">
        <f>Parameters_Results!$D$23*'Baseline scenario'!V67+(1-Parameters_Results!$D$23)*'Baseline scenario'!V22</f>
        <v>-0.54500000000000004</v>
      </c>
      <c r="V19" s="152">
        <f>Parameters_Results!$D$23*'Baseline scenario'!W67+(1-Parameters_Results!$D$23)*'Baseline scenario'!W22</f>
        <v>-0.54500000000000004</v>
      </c>
      <c r="W19" s="152">
        <f>Parameters_Results!$D$23*'Baseline scenario'!X67+(1-Parameters_Results!$D$23)*'Baseline scenario'!X22</f>
        <v>-0.54500000000000004</v>
      </c>
      <c r="X19" s="152">
        <f>Parameters_Results!$D$23*'Baseline scenario'!Y67+(1-Parameters_Results!$D$23)*'Baseline scenario'!Y22</f>
        <v>-0.54500000000000004</v>
      </c>
      <c r="Y19" s="152">
        <f>Parameters_Results!$D$23*'Baseline scenario'!Z67+(1-Parameters_Results!$D$23)*'Baseline scenario'!Z22</f>
        <v>-0.54500000000000004</v>
      </c>
      <c r="Z19" s="152">
        <f>Parameters_Results!$D$23*'Baseline scenario'!AA67+(1-Parameters_Results!$D$23)*'Baseline scenario'!AA22</f>
        <v>-0.54500000000000004</v>
      </c>
      <c r="AA19" s="152">
        <f>Parameters_Results!$D$23*'Baseline scenario'!AB67+(1-Parameters_Results!$D$23)*'Baseline scenario'!AB22</f>
        <v>-0.54500000000000004</v>
      </c>
      <c r="AB19" s="152">
        <f>Parameters_Results!$D$23*'Baseline scenario'!AC67+(1-Parameters_Results!$D$23)*'Baseline scenario'!AC22</f>
        <v>-0.54500000000000004</v>
      </c>
      <c r="AC19" s="152">
        <f>Parameters_Results!$D$23*'Baseline scenario'!AD67+(1-Parameters_Results!$D$23)*'Baseline scenario'!AD22</f>
        <v>-0.54500000000000004</v>
      </c>
      <c r="AD19" s="152">
        <f>Parameters_Results!$D$23*'Baseline scenario'!AE67+(1-Parameters_Results!$D$23)*'Baseline scenario'!AE22</f>
        <v>-0.54500000000000004</v>
      </c>
      <c r="AE19" s="152">
        <f>Parameters_Results!$D$23*'Baseline scenario'!AF67+(1-Parameters_Results!$D$23)*'Baseline scenario'!AF22</f>
        <v>-0.54500000000000004</v>
      </c>
      <c r="AF19" s="152">
        <f>Parameters_Results!$D$23*'Baseline scenario'!AG67+(1-Parameters_Results!$D$23)*'Baseline scenario'!AG22</f>
        <v>-0.54500000000000004</v>
      </c>
      <c r="AG19" s="152">
        <f>Parameters_Results!$D$23*'Baseline scenario'!AH67+(1-Parameters_Results!$D$23)*'Baseline scenario'!AH22</f>
        <v>-0.54500000000000004</v>
      </c>
      <c r="AH19" s="152">
        <f>Parameters_Results!$D$23*'Baseline scenario'!AI67+(1-Parameters_Results!$D$23)*'Baseline scenario'!AI22</f>
        <v>-0.54500000000000004</v>
      </c>
      <c r="AI19" s="152">
        <f>Parameters_Results!$D$23*'Baseline scenario'!AJ67+(1-Parameters_Results!$D$23)*'Baseline scenario'!AJ22</f>
        <v>-0.54500000000000004</v>
      </c>
      <c r="AJ19" s="152">
        <f>Parameters_Results!$D$23*'Baseline scenario'!AK67+(1-Parameters_Results!$D$23)*'Baseline scenario'!AK22</f>
        <v>-0.54500000000000004</v>
      </c>
      <c r="AK19" s="152">
        <f>Parameters_Results!$D$23*'Baseline scenario'!AL67+(1-Parameters_Results!$D$23)*'Baseline scenario'!AL22</f>
        <v>-0.54500000000000004</v>
      </c>
      <c r="AL19" s="152">
        <f>Parameters_Results!$D$23*'Baseline scenario'!AM67+(1-Parameters_Results!$D$23)*'Baseline scenario'!AM22</f>
        <v>-0.54500000000000004</v>
      </c>
      <c r="AM19" s="152">
        <f>Parameters_Results!$D$23*'Baseline scenario'!AN67+(1-Parameters_Results!$D$23)*'Baseline scenario'!AN22</f>
        <v>-0.54500000000000004</v>
      </c>
      <c r="AN19" s="152">
        <f>Parameters_Results!$D$23*'Baseline scenario'!AO67+(1-Parameters_Results!$D$23)*'Baseline scenario'!AO22</f>
        <v>-0.54500000000000004</v>
      </c>
      <c r="AO19" s="152">
        <f>Parameters_Results!$D$23*'Baseline scenario'!AP67+(1-Parameters_Results!$D$23)*'Baseline scenario'!AP22</f>
        <v>-0.54500000000000004</v>
      </c>
      <c r="AP19" s="152">
        <f>Parameters_Results!$D$23*'Baseline scenario'!AQ67+(1-Parameters_Results!$D$23)*'Baseline scenario'!AQ22</f>
        <v>-0.54500000000000004</v>
      </c>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3"/>
    </row>
    <row r="20" spans="1:85">
      <c r="A20" s="314"/>
      <c r="B20" s="135" t="s">
        <v>158</v>
      </c>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3"/>
    </row>
    <row r="21" spans="1:85">
      <c r="A21" s="314"/>
      <c r="B21" t="s">
        <v>159</v>
      </c>
      <c r="C21" s="152">
        <f>Parameters_Results!$D$23*'Baseline scenario'!D69+(1-Parameters_Results!$D$23)*'Baseline scenario'!D24</f>
        <v>1.8700000000000001E-2</v>
      </c>
      <c r="D21" s="152">
        <f>Parameters_Results!$D$23*'Baseline scenario'!E69+(1-Parameters_Results!$D$23)*'Baseline scenario'!E24</f>
        <v>0.55660000000000009</v>
      </c>
      <c r="E21" s="152">
        <f>Parameters_Results!$D$23*'Baseline scenario'!F69+(1-Parameters_Results!$D$23)*'Baseline scenario'!F24</f>
        <v>5.1886999999999999</v>
      </c>
      <c r="F21" s="152">
        <f>Parameters_Results!$D$23*'Baseline scenario'!G69+(1-Parameters_Results!$D$23)*'Baseline scenario'!G24</f>
        <v>7.5064000000000002</v>
      </c>
      <c r="G21" s="152">
        <f>Parameters_Results!$D$23*'Baseline scenario'!H69+(1-Parameters_Results!$D$23)*'Baseline scenario'!H24</f>
        <v>4.5661000000000005</v>
      </c>
      <c r="H21" s="152">
        <f>Parameters_Results!$D$23*'Baseline scenario'!I69+(1-Parameters_Results!$D$23)*'Baseline scenario'!I24</f>
        <v>0.7491000000000001</v>
      </c>
      <c r="I21" s="152">
        <f>Parameters_Results!$D$23*'Baseline scenario'!J69+(1-Parameters_Results!$D$23)*'Baseline scenario'!J24</f>
        <v>0</v>
      </c>
      <c r="J21" s="152">
        <f>Parameters_Results!$D$23*'Baseline scenario'!K69+(1-Parameters_Results!$D$23)*'Baseline scenario'!K24</f>
        <v>0</v>
      </c>
      <c r="K21" s="152">
        <f>Parameters_Results!$D$23*'Baseline scenario'!L69+(1-Parameters_Results!$D$23)*'Baseline scenario'!L24</f>
        <v>0</v>
      </c>
      <c r="L21" s="152">
        <f>Parameters_Results!$D$23*'Baseline scenario'!M69+(1-Parameters_Results!$D$23)*'Baseline scenario'!M24</f>
        <v>0</v>
      </c>
      <c r="M21" s="152">
        <f>Parameters_Results!$D$23*'Baseline scenario'!N69+(1-Parameters_Results!$D$23)*'Baseline scenario'!N24</f>
        <v>0</v>
      </c>
      <c r="N21" s="152">
        <f>Parameters_Results!$D$23*'Baseline scenario'!O69+(1-Parameters_Results!$D$23)*'Baseline scenario'!O24</f>
        <v>0</v>
      </c>
      <c r="O21" s="152">
        <f>Parameters_Results!$D$23*'Baseline scenario'!P69+(1-Parameters_Results!$D$23)*'Baseline scenario'!P24</f>
        <v>0</v>
      </c>
      <c r="P21" s="152">
        <f>Parameters_Results!$D$23*'Baseline scenario'!Q69+(1-Parameters_Results!$D$23)*'Baseline scenario'!Q24</f>
        <v>0</v>
      </c>
      <c r="Q21" s="152">
        <f>Parameters_Results!$D$23*'Baseline scenario'!R69+(1-Parameters_Results!$D$23)*'Baseline scenario'!R24</f>
        <v>0</v>
      </c>
      <c r="R21" s="152">
        <f>Parameters_Results!$D$23*'Baseline scenario'!S69+(1-Parameters_Results!$D$23)*'Baseline scenario'!S24</f>
        <v>0</v>
      </c>
      <c r="S21" s="152">
        <f>Parameters_Results!$D$23*'Baseline scenario'!T69+(1-Parameters_Results!$D$23)*'Baseline scenario'!T24</f>
        <v>0</v>
      </c>
      <c r="T21" s="152">
        <f>Parameters_Results!$D$23*'Baseline scenario'!U69+(1-Parameters_Results!$D$23)*'Baseline scenario'!U24</f>
        <v>0</v>
      </c>
      <c r="U21" s="152">
        <f>Parameters_Results!$D$23*'Baseline scenario'!V69+(1-Parameters_Results!$D$23)*'Baseline scenario'!V24</f>
        <v>0</v>
      </c>
      <c r="V21" s="152">
        <f>Parameters_Results!$D$23*'Baseline scenario'!W69+(1-Parameters_Results!$D$23)*'Baseline scenario'!W24</f>
        <v>0</v>
      </c>
      <c r="W21" s="152">
        <f>Parameters_Results!$D$23*'Baseline scenario'!X69+(1-Parameters_Results!$D$23)*'Baseline scenario'!X24</f>
        <v>0</v>
      </c>
      <c r="X21" s="152">
        <f>Parameters_Results!$D$23*'Baseline scenario'!Y69+(1-Parameters_Results!$D$23)*'Baseline scenario'!Y24</f>
        <v>0</v>
      </c>
      <c r="Y21" s="152">
        <f>Parameters_Results!$D$23*'Baseline scenario'!Z69+(1-Parameters_Results!$D$23)*'Baseline scenario'!Z24</f>
        <v>0</v>
      </c>
      <c r="Z21" s="152">
        <f>Parameters_Results!$D$23*'Baseline scenario'!AA69+(1-Parameters_Results!$D$23)*'Baseline scenario'!AA24</f>
        <v>0</v>
      </c>
      <c r="AA21" s="152">
        <f>Parameters_Results!$D$23*'Baseline scenario'!AB69+(1-Parameters_Results!$D$23)*'Baseline scenario'!AB24</f>
        <v>0</v>
      </c>
      <c r="AB21" s="152">
        <f>Parameters_Results!$D$23*'Baseline scenario'!AC69+(1-Parameters_Results!$D$23)*'Baseline scenario'!AC24</f>
        <v>0</v>
      </c>
      <c r="AC21" s="152">
        <f>Parameters_Results!$D$23*'Baseline scenario'!AD69+(1-Parameters_Results!$D$23)*'Baseline scenario'!AD24</f>
        <v>0</v>
      </c>
      <c r="AD21" s="152">
        <f>Parameters_Results!$D$23*'Baseline scenario'!AE69+(1-Parameters_Results!$D$23)*'Baseline scenario'!AE24</f>
        <v>0</v>
      </c>
      <c r="AE21" s="152">
        <f>Parameters_Results!$D$23*'Baseline scenario'!AF69+(1-Parameters_Results!$D$23)*'Baseline scenario'!AF24</f>
        <v>0</v>
      </c>
      <c r="AF21" s="152">
        <f>Parameters_Results!$D$23*'Baseline scenario'!AG69+(1-Parameters_Results!$D$23)*'Baseline scenario'!AG24</f>
        <v>0</v>
      </c>
      <c r="AG21" s="152">
        <f>Parameters_Results!$D$23*'Baseline scenario'!AH69+(1-Parameters_Results!$D$23)*'Baseline scenario'!AH24</f>
        <v>0</v>
      </c>
      <c r="AH21" s="152">
        <f>Parameters_Results!$D$23*'Baseline scenario'!AI69+(1-Parameters_Results!$D$23)*'Baseline scenario'!AI24</f>
        <v>0</v>
      </c>
      <c r="AI21" s="152">
        <f>Parameters_Results!$D$23*'Baseline scenario'!AJ69+(1-Parameters_Results!$D$23)*'Baseline scenario'!AJ24</f>
        <v>0</v>
      </c>
      <c r="AJ21" s="152">
        <f>Parameters_Results!$D$23*'Baseline scenario'!AK69+(1-Parameters_Results!$D$23)*'Baseline scenario'!AK24</f>
        <v>0</v>
      </c>
      <c r="AK21" s="152">
        <f>Parameters_Results!$D$23*'Baseline scenario'!AL69+(1-Parameters_Results!$D$23)*'Baseline scenario'!AL24</f>
        <v>0</v>
      </c>
      <c r="AL21" s="152">
        <f>Parameters_Results!$D$23*'Baseline scenario'!AM69+(1-Parameters_Results!$D$23)*'Baseline scenario'!AM24</f>
        <v>0</v>
      </c>
      <c r="AM21" s="152">
        <f>Parameters_Results!$D$23*'Baseline scenario'!AN69+(1-Parameters_Results!$D$23)*'Baseline scenario'!AN24</f>
        <v>0</v>
      </c>
      <c r="AN21" s="152">
        <f>Parameters_Results!$D$23*'Baseline scenario'!AO69+(1-Parameters_Results!$D$23)*'Baseline scenario'!AO24</f>
        <v>0</v>
      </c>
      <c r="AO21" s="152">
        <f>Parameters_Results!$D$23*'Baseline scenario'!AP69+(1-Parameters_Results!$D$23)*'Baseline scenario'!AP24</f>
        <v>0</v>
      </c>
      <c r="AP21" s="152">
        <f>Parameters_Results!$D$23*'Baseline scenario'!AQ69+(1-Parameters_Results!$D$23)*'Baseline scenario'!AQ24</f>
        <v>0</v>
      </c>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3"/>
    </row>
    <row r="22" spans="1:85">
      <c r="A22" s="314"/>
      <c r="B22" t="s">
        <v>160</v>
      </c>
      <c r="C22" s="152">
        <f>Parameters_Results!$D$23*'Baseline scenario'!D70+(1-Parameters_Results!$D$23)*'Baseline scenario'!D25</f>
        <v>4.7300000000000002E-2</v>
      </c>
      <c r="D22" s="152">
        <f>Parameters_Results!$D$23*'Baseline scenario'!E70+(1-Parameters_Results!$D$23)*'Baseline scenario'!E25</f>
        <v>1.4124000000000001</v>
      </c>
      <c r="E22" s="152">
        <f>Parameters_Results!$D$23*'Baseline scenario'!F70+(1-Parameters_Results!$D$23)*'Baseline scenario'!F25</f>
        <v>13.170300000000001</v>
      </c>
      <c r="F22" s="152">
        <f>Parameters_Results!$D$23*'Baseline scenario'!G70+(1-Parameters_Results!$D$23)*'Baseline scenario'!G25</f>
        <v>19.055300000000003</v>
      </c>
      <c r="G22" s="152">
        <f>Parameters_Results!$D$23*'Baseline scenario'!H70+(1-Parameters_Results!$D$23)*'Baseline scenario'!H25</f>
        <v>11.591800000000001</v>
      </c>
      <c r="H22" s="152">
        <f>Parameters_Results!$D$23*'Baseline scenario'!I70+(1-Parameters_Results!$D$23)*'Baseline scenario'!I25</f>
        <v>1.9008</v>
      </c>
      <c r="I22" s="152">
        <f>Parameters_Results!$D$23*'Baseline scenario'!J70+(1-Parameters_Results!$D$23)*'Baseline scenario'!J25</f>
        <v>0</v>
      </c>
      <c r="J22" s="152">
        <f>Parameters_Results!$D$23*'Baseline scenario'!K70+(1-Parameters_Results!$D$23)*'Baseline scenario'!K25</f>
        <v>0</v>
      </c>
      <c r="K22" s="152">
        <f>Parameters_Results!$D$23*'Baseline scenario'!L70+(1-Parameters_Results!$D$23)*'Baseline scenario'!L25</f>
        <v>0</v>
      </c>
      <c r="L22" s="152">
        <f>Parameters_Results!$D$23*'Baseline scenario'!M70+(1-Parameters_Results!$D$23)*'Baseline scenario'!M25</f>
        <v>0</v>
      </c>
      <c r="M22" s="152">
        <f>Parameters_Results!$D$23*'Baseline scenario'!N70+(1-Parameters_Results!$D$23)*'Baseline scenario'!N25</f>
        <v>0</v>
      </c>
      <c r="N22" s="152">
        <f>Parameters_Results!$D$23*'Baseline scenario'!O70+(1-Parameters_Results!$D$23)*'Baseline scenario'!O25</f>
        <v>0</v>
      </c>
      <c r="O22" s="152">
        <f>Parameters_Results!$D$23*'Baseline scenario'!P70+(1-Parameters_Results!$D$23)*'Baseline scenario'!P25</f>
        <v>0</v>
      </c>
      <c r="P22" s="152">
        <f>Parameters_Results!$D$23*'Baseline scenario'!Q70+(1-Parameters_Results!$D$23)*'Baseline scenario'!Q25</f>
        <v>0</v>
      </c>
      <c r="Q22" s="152">
        <f>Parameters_Results!$D$23*'Baseline scenario'!R70+(1-Parameters_Results!$D$23)*'Baseline scenario'!R25</f>
        <v>0</v>
      </c>
      <c r="R22" s="152">
        <f>Parameters_Results!$D$23*'Baseline scenario'!S70+(1-Parameters_Results!$D$23)*'Baseline scenario'!S25</f>
        <v>0</v>
      </c>
      <c r="S22" s="152">
        <f>Parameters_Results!$D$23*'Baseline scenario'!T70+(1-Parameters_Results!$D$23)*'Baseline scenario'!T25</f>
        <v>0</v>
      </c>
      <c r="T22" s="152">
        <f>Parameters_Results!$D$23*'Baseline scenario'!U70+(1-Parameters_Results!$D$23)*'Baseline scenario'!U25</f>
        <v>0</v>
      </c>
      <c r="U22" s="152">
        <f>Parameters_Results!$D$23*'Baseline scenario'!V70+(1-Parameters_Results!$D$23)*'Baseline scenario'!V25</f>
        <v>0</v>
      </c>
      <c r="V22" s="152">
        <f>Parameters_Results!$D$23*'Baseline scenario'!W70+(1-Parameters_Results!$D$23)*'Baseline scenario'!W25</f>
        <v>0</v>
      </c>
      <c r="W22" s="152">
        <f>Parameters_Results!$D$23*'Baseline scenario'!X70+(1-Parameters_Results!$D$23)*'Baseline scenario'!X25</f>
        <v>0</v>
      </c>
      <c r="X22" s="152">
        <f>Parameters_Results!$D$23*'Baseline scenario'!Y70+(1-Parameters_Results!$D$23)*'Baseline scenario'!Y25</f>
        <v>0</v>
      </c>
      <c r="Y22" s="152">
        <f>Parameters_Results!$D$23*'Baseline scenario'!Z70+(1-Parameters_Results!$D$23)*'Baseline scenario'!Z25</f>
        <v>0</v>
      </c>
      <c r="Z22" s="152">
        <f>Parameters_Results!$D$23*'Baseline scenario'!AA70+(1-Parameters_Results!$D$23)*'Baseline scenario'!AA25</f>
        <v>0</v>
      </c>
      <c r="AA22" s="152">
        <f>Parameters_Results!$D$23*'Baseline scenario'!AB70+(1-Parameters_Results!$D$23)*'Baseline scenario'!AB25</f>
        <v>0</v>
      </c>
      <c r="AB22" s="152">
        <f>Parameters_Results!$D$23*'Baseline scenario'!AC70+(1-Parameters_Results!$D$23)*'Baseline scenario'!AC25</f>
        <v>0</v>
      </c>
      <c r="AC22" s="152">
        <f>Parameters_Results!$D$23*'Baseline scenario'!AD70+(1-Parameters_Results!$D$23)*'Baseline scenario'!AD25</f>
        <v>0</v>
      </c>
      <c r="AD22" s="152">
        <f>Parameters_Results!$D$23*'Baseline scenario'!AE70+(1-Parameters_Results!$D$23)*'Baseline scenario'!AE25</f>
        <v>0</v>
      </c>
      <c r="AE22" s="152">
        <f>Parameters_Results!$D$23*'Baseline scenario'!AF70+(1-Parameters_Results!$D$23)*'Baseline scenario'!AF25</f>
        <v>0</v>
      </c>
      <c r="AF22" s="152">
        <f>Parameters_Results!$D$23*'Baseline scenario'!AG70+(1-Parameters_Results!$D$23)*'Baseline scenario'!AG25</f>
        <v>0</v>
      </c>
      <c r="AG22" s="152">
        <f>Parameters_Results!$D$23*'Baseline scenario'!AH70+(1-Parameters_Results!$D$23)*'Baseline scenario'!AH25</f>
        <v>0</v>
      </c>
      <c r="AH22" s="152">
        <f>Parameters_Results!$D$23*'Baseline scenario'!AI70+(1-Parameters_Results!$D$23)*'Baseline scenario'!AI25</f>
        <v>0</v>
      </c>
      <c r="AI22" s="152">
        <f>Parameters_Results!$D$23*'Baseline scenario'!AJ70+(1-Parameters_Results!$D$23)*'Baseline scenario'!AJ25</f>
        <v>0</v>
      </c>
      <c r="AJ22" s="152">
        <f>Parameters_Results!$D$23*'Baseline scenario'!AK70+(1-Parameters_Results!$D$23)*'Baseline scenario'!AK25</f>
        <v>0</v>
      </c>
      <c r="AK22" s="152">
        <f>Parameters_Results!$D$23*'Baseline scenario'!AL70+(1-Parameters_Results!$D$23)*'Baseline scenario'!AL25</f>
        <v>0</v>
      </c>
      <c r="AL22" s="152">
        <f>Parameters_Results!$D$23*'Baseline scenario'!AM70+(1-Parameters_Results!$D$23)*'Baseline scenario'!AM25</f>
        <v>0</v>
      </c>
      <c r="AM22" s="152">
        <f>Parameters_Results!$D$23*'Baseline scenario'!AN70+(1-Parameters_Results!$D$23)*'Baseline scenario'!AN25</f>
        <v>0</v>
      </c>
      <c r="AN22" s="152">
        <f>Parameters_Results!$D$23*'Baseline scenario'!AO70+(1-Parameters_Results!$D$23)*'Baseline scenario'!AO25</f>
        <v>0</v>
      </c>
      <c r="AO22" s="152">
        <f>Parameters_Results!$D$23*'Baseline scenario'!AP70+(1-Parameters_Results!$D$23)*'Baseline scenario'!AP25</f>
        <v>0</v>
      </c>
      <c r="AP22" s="152">
        <f>Parameters_Results!$D$23*'Baseline scenario'!AQ70+(1-Parameters_Results!$D$23)*'Baseline scenario'!AQ25</f>
        <v>0</v>
      </c>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row>
    <row r="23" spans="1:85">
      <c r="A23" s="314"/>
      <c r="B23" t="s">
        <v>161</v>
      </c>
      <c r="C23" s="152">
        <f>Parameters_Results!$D$23*'Baseline scenario'!D71+(1-Parameters_Results!$D$23)*'Baseline scenario'!D26</f>
        <v>0</v>
      </c>
      <c r="D23" s="152">
        <f>Parameters_Results!$D$23*'Baseline scenario'!E71+(1-Parameters_Results!$D$23)*'Baseline scenario'!E26</f>
        <v>0</v>
      </c>
      <c r="E23" s="152">
        <f>Parameters_Results!$D$23*'Baseline scenario'!F71+(1-Parameters_Results!$D$23)*'Baseline scenario'!F26</f>
        <v>0</v>
      </c>
      <c r="F23" s="152">
        <f>Parameters_Results!$D$23*'Baseline scenario'!G71+(1-Parameters_Results!$D$23)*'Baseline scenario'!G26</f>
        <v>0</v>
      </c>
      <c r="G23" s="152">
        <f>Parameters_Results!$D$23*'Baseline scenario'!H71+(1-Parameters_Results!$D$23)*'Baseline scenario'!H26</f>
        <v>0</v>
      </c>
      <c r="H23" s="152">
        <f>Parameters_Results!$D$23*'Baseline scenario'!I71+(1-Parameters_Results!$D$23)*'Baseline scenario'!I26</f>
        <v>0</v>
      </c>
      <c r="I23" s="152">
        <f>Parameters_Results!$D$23*'Baseline scenario'!J71+(1-Parameters_Results!$D$23)*'Baseline scenario'!J26</f>
        <v>0</v>
      </c>
      <c r="J23" s="152">
        <f>Parameters_Results!$D$23*'Baseline scenario'!K71+(1-Parameters_Results!$D$23)*'Baseline scenario'!K26</f>
        <v>0</v>
      </c>
      <c r="K23" s="152">
        <f>Parameters_Results!$D$23*'Baseline scenario'!L71+(1-Parameters_Results!$D$23)*'Baseline scenario'!L26</f>
        <v>0</v>
      </c>
      <c r="L23" s="152">
        <f>Parameters_Results!$D$23*'Baseline scenario'!M71+(1-Parameters_Results!$D$23)*'Baseline scenario'!M26</f>
        <v>0</v>
      </c>
      <c r="M23" s="152">
        <f>Parameters_Results!$D$23*'Baseline scenario'!N71+(1-Parameters_Results!$D$23)*'Baseline scenario'!N26</f>
        <v>0</v>
      </c>
      <c r="N23" s="152">
        <f>Parameters_Results!$D$23*'Baseline scenario'!O71+(1-Parameters_Results!$D$23)*'Baseline scenario'!O26</f>
        <v>0</v>
      </c>
      <c r="O23" s="152">
        <f>Parameters_Results!$D$23*'Baseline scenario'!P71+(1-Parameters_Results!$D$23)*'Baseline scenario'!P26</f>
        <v>0</v>
      </c>
      <c r="P23" s="152">
        <f>Parameters_Results!$D$23*'Baseline scenario'!Q71+(1-Parameters_Results!$D$23)*'Baseline scenario'!Q26</f>
        <v>0</v>
      </c>
      <c r="Q23" s="152">
        <f>Parameters_Results!$D$23*'Baseline scenario'!R71+(1-Parameters_Results!$D$23)*'Baseline scenario'!R26</f>
        <v>0</v>
      </c>
      <c r="R23" s="152">
        <f>Parameters_Results!$D$23*'Baseline scenario'!S71+(1-Parameters_Results!$D$23)*'Baseline scenario'!S26</f>
        <v>0</v>
      </c>
      <c r="S23" s="152">
        <f>Parameters_Results!$D$23*'Baseline scenario'!T71+(1-Parameters_Results!$D$23)*'Baseline scenario'!T26</f>
        <v>0</v>
      </c>
      <c r="T23" s="152">
        <f>Parameters_Results!$D$23*'Baseline scenario'!U71+(1-Parameters_Results!$D$23)*'Baseline scenario'!U26</f>
        <v>0</v>
      </c>
      <c r="U23" s="152">
        <f>Parameters_Results!$D$23*'Baseline scenario'!V71+(1-Parameters_Results!$D$23)*'Baseline scenario'!V26</f>
        <v>0</v>
      </c>
      <c r="V23" s="152">
        <f>Parameters_Results!$D$23*'Baseline scenario'!W71+(1-Parameters_Results!$D$23)*'Baseline scenario'!W26</f>
        <v>0</v>
      </c>
      <c r="W23" s="152">
        <f>Parameters_Results!$D$23*'Baseline scenario'!X71+(1-Parameters_Results!$D$23)*'Baseline scenario'!X26</f>
        <v>0</v>
      </c>
      <c r="X23" s="152">
        <f>Parameters_Results!$D$23*'Baseline scenario'!Y71+(1-Parameters_Results!$D$23)*'Baseline scenario'!Y26</f>
        <v>0</v>
      </c>
      <c r="Y23" s="152">
        <f>Parameters_Results!$D$23*'Baseline scenario'!Z71+(1-Parameters_Results!$D$23)*'Baseline scenario'!Z26</f>
        <v>0</v>
      </c>
      <c r="Z23" s="152">
        <f>Parameters_Results!$D$23*'Baseline scenario'!AA71+(1-Parameters_Results!$D$23)*'Baseline scenario'!AA26</f>
        <v>0</v>
      </c>
      <c r="AA23" s="152">
        <f>Parameters_Results!$D$23*'Baseline scenario'!AB71+(1-Parameters_Results!$D$23)*'Baseline scenario'!AB26</f>
        <v>0</v>
      </c>
      <c r="AB23" s="152">
        <f>Parameters_Results!$D$23*'Baseline scenario'!AC71+(1-Parameters_Results!$D$23)*'Baseline scenario'!AC26</f>
        <v>0</v>
      </c>
      <c r="AC23" s="152">
        <f>Parameters_Results!$D$23*'Baseline scenario'!AD71+(1-Parameters_Results!$D$23)*'Baseline scenario'!AD26</f>
        <v>0</v>
      </c>
      <c r="AD23" s="152">
        <f>Parameters_Results!$D$23*'Baseline scenario'!AE71+(1-Parameters_Results!$D$23)*'Baseline scenario'!AE26</f>
        <v>0</v>
      </c>
      <c r="AE23" s="152">
        <f>Parameters_Results!$D$23*'Baseline scenario'!AF71+(1-Parameters_Results!$D$23)*'Baseline scenario'!AF26</f>
        <v>0</v>
      </c>
      <c r="AF23" s="152">
        <f>Parameters_Results!$D$23*'Baseline scenario'!AG71+(1-Parameters_Results!$D$23)*'Baseline scenario'!AG26</f>
        <v>0</v>
      </c>
      <c r="AG23" s="152">
        <f>Parameters_Results!$D$23*'Baseline scenario'!AH71+(1-Parameters_Results!$D$23)*'Baseline scenario'!AH26</f>
        <v>0</v>
      </c>
      <c r="AH23" s="152">
        <f>Parameters_Results!$D$23*'Baseline scenario'!AI71+(1-Parameters_Results!$D$23)*'Baseline scenario'!AI26</f>
        <v>0</v>
      </c>
      <c r="AI23" s="152">
        <f>Parameters_Results!$D$23*'Baseline scenario'!AJ71+(1-Parameters_Results!$D$23)*'Baseline scenario'!AJ26</f>
        <v>0</v>
      </c>
      <c r="AJ23" s="152">
        <f>Parameters_Results!$D$23*'Baseline scenario'!AK71+(1-Parameters_Results!$D$23)*'Baseline scenario'!AK26</f>
        <v>0</v>
      </c>
      <c r="AK23" s="152">
        <f>Parameters_Results!$D$23*'Baseline scenario'!AL71+(1-Parameters_Results!$D$23)*'Baseline scenario'!AL26</f>
        <v>0</v>
      </c>
      <c r="AL23" s="152">
        <f>Parameters_Results!$D$23*'Baseline scenario'!AM71+(1-Parameters_Results!$D$23)*'Baseline scenario'!AM26</f>
        <v>0</v>
      </c>
      <c r="AM23" s="152">
        <f>Parameters_Results!$D$23*'Baseline scenario'!AN71+(1-Parameters_Results!$D$23)*'Baseline scenario'!AN26</f>
        <v>0</v>
      </c>
      <c r="AN23" s="152">
        <f>Parameters_Results!$D$23*'Baseline scenario'!AO71+(1-Parameters_Results!$D$23)*'Baseline scenario'!AO26</f>
        <v>0</v>
      </c>
      <c r="AO23" s="152">
        <f>Parameters_Results!$D$23*'Baseline scenario'!AP71+(1-Parameters_Results!$D$23)*'Baseline scenario'!AP26</f>
        <v>0</v>
      </c>
      <c r="AP23" s="152">
        <f>Parameters_Results!$D$23*'Baseline scenario'!AQ71+(1-Parameters_Results!$D$23)*'Baseline scenario'!AQ26</f>
        <v>0</v>
      </c>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3"/>
    </row>
    <row r="24" spans="1:85">
      <c r="A24" s="314"/>
      <c r="B24" t="s">
        <v>162</v>
      </c>
      <c r="C24" s="152">
        <f>Parameters_Results!$D$23*'Baseline scenario'!D72+(1-Parameters_Results!$D$23)*'Baseline scenario'!D27</f>
        <v>0.47300000000000003</v>
      </c>
      <c r="D24" s="152">
        <f>Parameters_Results!$D$23*'Baseline scenario'!E72+(1-Parameters_Results!$D$23)*'Baseline scenario'!E27</f>
        <v>0.47080000000000005</v>
      </c>
      <c r="E24" s="152">
        <f>Parameters_Results!$D$23*'Baseline scenario'!F72+(1-Parameters_Results!$D$23)*'Baseline scenario'!F27</f>
        <v>0.47080000000000005</v>
      </c>
      <c r="F24" s="152">
        <f>Parameters_Results!$D$23*'Baseline scenario'!G72+(1-Parameters_Results!$D$23)*'Baseline scenario'!G27</f>
        <v>0.47080000000000005</v>
      </c>
      <c r="G24" s="152">
        <f>Parameters_Results!$D$23*'Baseline scenario'!H72+(1-Parameters_Results!$D$23)*'Baseline scenario'!H27</f>
        <v>0.47080000000000005</v>
      </c>
      <c r="H24" s="152">
        <f>Parameters_Results!$D$23*'Baseline scenario'!I72+(1-Parameters_Results!$D$23)*'Baseline scenario'!I27</f>
        <v>0.47080000000000005</v>
      </c>
      <c r="I24" s="152">
        <f>Parameters_Results!$D$23*'Baseline scenario'!J72+(1-Parameters_Results!$D$23)*'Baseline scenario'!J27</f>
        <v>0.47080000000000005</v>
      </c>
      <c r="J24" s="152">
        <f>Parameters_Results!$D$23*'Baseline scenario'!K72+(1-Parameters_Results!$D$23)*'Baseline scenario'!K27</f>
        <v>0.47080000000000005</v>
      </c>
      <c r="K24" s="152">
        <f>Parameters_Results!$D$23*'Baseline scenario'!L72+(1-Parameters_Results!$D$23)*'Baseline scenario'!L27</f>
        <v>0.47080000000000005</v>
      </c>
      <c r="L24" s="152">
        <f>Parameters_Results!$D$23*'Baseline scenario'!M72+(1-Parameters_Results!$D$23)*'Baseline scenario'!M27</f>
        <v>0.47080000000000005</v>
      </c>
      <c r="M24" s="152">
        <f>Parameters_Results!$D$23*'Baseline scenario'!N72+(1-Parameters_Results!$D$23)*'Baseline scenario'!N27</f>
        <v>0.47080000000000005</v>
      </c>
      <c r="N24" s="152">
        <f>Parameters_Results!$D$23*'Baseline scenario'!O72+(1-Parameters_Results!$D$23)*'Baseline scenario'!O27</f>
        <v>0.47080000000000005</v>
      </c>
      <c r="O24" s="152">
        <f>Parameters_Results!$D$23*'Baseline scenario'!P72+(1-Parameters_Results!$D$23)*'Baseline scenario'!P27</f>
        <v>0.47080000000000005</v>
      </c>
      <c r="P24" s="152">
        <f>Parameters_Results!$D$23*'Baseline scenario'!Q72+(1-Parameters_Results!$D$23)*'Baseline scenario'!Q27</f>
        <v>0.47080000000000005</v>
      </c>
      <c r="Q24" s="152">
        <f>Parameters_Results!$D$23*'Baseline scenario'!R72+(1-Parameters_Results!$D$23)*'Baseline scenario'!R27</f>
        <v>0.47080000000000005</v>
      </c>
      <c r="R24" s="152">
        <f>Parameters_Results!$D$23*'Baseline scenario'!S72+(1-Parameters_Results!$D$23)*'Baseline scenario'!S27</f>
        <v>0.47080000000000005</v>
      </c>
      <c r="S24" s="152">
        <f>Parameters_Results!$D$23*'Baseline scenario'!T72+(1-Parameters_Results!$D$23)*'Baseline scenario'!T27</f>
        <v>0.47080000000000005</v>
      </c>
      <c r="T24" s="152">
        <f>Parameters_Results!$D$23*'Baseline scenario'!U72+(1-Parameters_Results!$D$23)*'Baseline scenario'!U27</f>
        <v>0.47080000000000005</v>
      </c>
      <c r="U24" s="152">
        <f>Parameters_Results!$D$23*'Baseline scenario'!V72+(1-Parameters_Results!$D$23)*'Baseline scenario'!V27</f>
        <v>0.47080000000000005</v>
      </c>
      <c r="V24" s="152">
        <f>Parameters_Results!$D$23*'Baseline scenario'!W72+(1-Parameters_Results!$D$23)*'Baseline scenario'!W27</f>
        <v>0.47080000000000005</v>
      </c>
      <c r="W24" s="152">
        <f>Parameters_Results!$D$23*'Baseline scenario'!X72+(1-Parameters_Results!$D$23)*'Baseline scenario'!X27</f>
        <v>0.47080000000000005</v>
      </c>
      <c r="X24" s="152">
        <f>Parameters_Results!$D$23*'Baseline scenario'!Y72+(1-Parameters_Results!$D$23)*'Baseline scenario'!Y27</f>
        <v>0.47080000000000005</v>
      </c>
      <c r="Y24" s="152">
        <f>Parameters_Results!$D$23*'Baseline scenario'!Z72+(1-Parameters_Results!$D$23)*'Baseline scenario'!Z27</f>
        <v>0.47080000000000005</v>
      </c>
      <c r="Z24" s="152">
        <f>Parameters_Results!$D$23*'Baseline scenario'!AA72+(1-Parameters_Results!$D$23)*'Baseline scenario'!AA27</f>
        <v>0.47080000000000005</v>
      </c>
      <c r="AA24" s="152">
        <f>Parameters_Results!$D$23*'Baseline scenario'!AB72+(1-Parameters_Results!$D$23)*'Baseline scenario'!AB27</f>
        <v>0.47080000000000005</v>
      </c>
      <c r="AB24" s="152">
        <f>Parameters_Results!$D$23*'Baseline scenario'!AC72+(1-Parameters_Results!$D$23)*'Baseline scenario'!AC27</f>
        <v>0.47080000000000005</v>
      </c>
      <c r="AC24" s="152">
        <f>Parameters_Results!$D$23*'Baseline scenario'!AD72+(1-Parameters_Results!$D$23)*'Baseline scenario'!AD27</f>
        <v>0.47080000000000005</v>
      </c>
      <c r="AD24" s="152">
        <f>Parameters_Results!$D$23*'Baseline scenario'!AE72+(1-Parameters_Results!$D$23)*'Baseline scenario'!AE27</f>
        <v>0.47080000000000005</v>
      </c>
      <c r="AE24" s="152">
        <f>Parameters_Results!$D$23*'Baseline scenario'!AF72+(1-Parameters_Results!$D$23)*'Baseline scenario'!AF27</f>
        <v>0.47080000000000005</v>
      </c>
      <c r="AF24" s="152">
        <f>Parameters_Results!$D$23*'Baseline scenario'!AG72+(1-Parameters_Results!$D$23)*'Baseline scenario'!AG27</f>
        <v>0.47080000000000005</v>
      </c>
      <c r="AG24" s="152">
        <f>Parameters_Results!$D$23*'Baseline scenario'!AH72+(1-Parameters_Results!$D$23)*'Baseline scenario'!AH27</f>
        <v>0.47080000000000005</v>
      </c>
      <c r="AH24" s="152">
        <f>Parameters_Results!$D$23*'Baseline scenario'!AI72+(1-Parameters_Results!$D$23)*'Baseline scenario'!AI27</f>
        <v>0.47080000000000005</v>
      </c>
      <c r="AI24" s="152">
        <f>Parameters_Results!$D$23*'Baseline scenario'!AJ72+(1-Parameters_Results!$D$23)*'Baseline scenario'!AJ27</f>
        <v>0.47080000000000005</v>
      </c>
      <c r="AJ24" s="152">
        <f>Parameters_Results!$D$23*'Baseline scenario'!AK72+(1-Parameters_Results!$D$23)*'Baseline scenario'!AK27</f>
        <v>0.47080000000000005</v>
      </c>
      <c r="AK24" s="152">
        <f>Parameters_Results!$D$23*'Baseline scenario'!AL72+(1-Parameters_Results!$D$23)*'Baseline scenario'!AL27</f>
        <v>0.47080000000000005</v>
      </c>
      <c r="AL24" s="152">
        <f>Parameters_Results!$D$23*'Baseline scenario'!AM72+(1-Parameters_Results!$D$23)*'Baseline scenario'!AM27</f>
        <v>0.47080000000000005</v>
      </c>
      <c r="AM24" s="152">
        <f>Parameters_Results!$D$23*'Baseline scenario'!AN72+(1-Parameters_Results!$D$23)*'Baseline scenario'!AN27</f>
        <v>0.47080000000000005</v>
      </c>
      <c r="AN24" s="152">
        <f>Parameters_Results!$D$23*'Baseline scenario'!AO72+(1-Parameters_Results!$D$23)*'Baseline scenario'!AO27</f>
        <v>0.47080000000000005</v>
      </c>
      <c r="AO24" s="152">
        <f>Parameters_Results!$D$23*'Baseline scenario'!AP72+(1-Parameters_Results!$D$23)*'Baseline scenario'!AP27</f>
        <v>0.47080000000000005</v>
      </c>
      <c r="AP24" s="152">
        <f>Parameters_Results!$D$23*'Baseline scenario'!AQ72+(1-Parameters_Results!$D$23)*'Baseline scenario'!AQ27</f>
        <v>0.47080000000000005</v>
      </c>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3"/>
    </row>
    <row r="25" spans="1:85">
      <c r="A25" s="314"/>
      <c r="B25" t="s">
        <v>163</v>
      </c>
      <c r="C25" s="152">
        <f>Parameters_Results!$D$23*'Baseline scenario'!D73+(1-Parameters_Results!$D$23)*'Baseline scenario'!D28</f>
        <v>0</v>
      </c>
      <c r="D25" s="152">
        <f>Parameters_Results!$D$23*'Baseline scenario'!E73+(1-Parameters_Results!$D$23)*'Baseline scenario'!E28</f>
        <v>0</v>
      </c>
      <c r="E25" s="152">
        <f>Parameters_Results!$D$23*'Baseline scenario'!F73+(1-Parameters_Results!$D$23)*'Baseline scenario'!F28</f>
        <v>0.41580000000000006</v>
      </c>
      <c r="F25" s="152">
        <f>Parameters_Results!$D$23*'Baseline scenario'!G73+(1-Parameters_Results!$D$23)*'Baseline scenario'!G28</f>
        <v>0.41580000000000006</v>
      </c>
      <c r="G25" s="152">
        <f>Parameters_Results!$D$23*'Baseline scenario'!H73+(1-Parameters_Results!$D$23)*'Baseline scenario'!H28</f>
        <v>0.41580000000000006</v>
      </c>
      <c r="H25" s="152">
        <f>Parameters_Results!$D$23*'Baseline scenario'!I73+(1-Parameters_Results!$D$23)*'Baseline scenario'!I28</f>
        <v>0.41580000000000006</v>
      </c>
      <c r="I25" s="152">
        <f>Parameters_Results!$D$23*'Baseline scenario'!J73+(1-Parameters_Results!$D$23)*'Baseline scenario'!J28</f>
        <v>0.41580000000000006</v>
      </c>
      <c r="J25" s="152">
        <f>Parameters_Results!$D$23*'Baseline scenario'!K73+(1-Parameters_Results!$D$23)*'Baseline scenario'!K28</f>
        <v>0.41580000000000006</v>
      </c>
      <c r="K25" s="152">
        <f>Parameters_Results!$D$23*'Baseline scenario'!L73+(1-Parameters_Results!$D$23)*'Baseline scenario'!L28</f>
        <v>0.41580000000000006</v>
      </c>
      <c r="L25" s="152">
        <f>Parameters_Results!$D$23*'Baseline scenario'!M73+(1-Parameters_Results!$D$23)*'Baseline scenario'!M28</f>
        <v>0.41580000000000006</v>
      </c>
      <c r="M25" s="152">
        <f>Parameters_Results!$D$23*'Baseline scenario'!N73+(1-Parameters_Results!$D$23)*'Baseline scenario'!N28</f>
        <v>0.41580000000000006</v>
      </c>
      <c r="N25" s="152">
        <f>Parameters_Results!$D$23*'Baseline scenario'!O73+(1-Parameters_Results!$D$23)*'Baseline scenario'!O28</f>
        <v>0.41580000000000006</v>
      </c>
      <c r="O25" s="152">
        <f>Parameters_Results!$D$23*'Baseline scenario'!P73+(1-Parameters_Results!$D$23)*'Baseline scenario'!P28</f>
        <v>0.41580000000000006</v>
      </c>
      <c r="P25" s="152">
        <f>Parameters_Results!$D$23*'Baseline scenario'!Q73+(1-Parameters_Results!$D$23)*'Baseline scenario'!Q28</f>
        <v>0.41580000000000006</v>
      </c>
      <c r="Q25" s="152">
        <f>Parameters_Results!$D$23*'Baseline scenario'!R73+(1-Parameters_Results!$D$23)*'Baseline scenario'!R28</f>
        <v>0.41580000000000006</v>
      </c>
      <c r="R25" s="152">
        <f>Parameters_Results!$D$23*'Baseline scenario'!S73+(1-Parameters_Results!$D$23)*'Baseline scenario'!S28</f>
        <v>0.41580000000000006</v>
      </c>
      <c r="S25" s="152">
        <f>Parameters_Results!$D$23*'Baseline scenario'!T73+(1-Parameters_Results!$D$23)*'Baseline scenario'!T28</f>
        <v>0.41580000000000006</v>
      </c>
      <c r="T25" s="152">
        <f>Parameters_Results!$D$23*'Baseline scenario'!U73+(1-Parameters_Results!$D$23)*'Baseline scenario'!U28</f>
        <v>0.41580000000000006</v>
      </c>
      <c r="U25" s="152">
        <f>Parameters_Results!$D$23*'Baseline scenario'!V73+(1-Parameters_Results!$D$23)*'Baseline scenario'!V28</f>
        <v>0.41580000000000006</v>
      </c>
      <c r="V25" s="152">
        <f>Parameters_Results!$D$23*'Baseline scenario'!W73+(1-Parameters_Results!$D$23)*'Baseline scenario'!W28</f>
        <v>0.41580000000000006</v>
      </c>
      <c r="W25" s="152">
        <f>Parameters_Results!$D$23*'Baseline scenario'!X73+(1-Parameters_Results!$D$23)*'Baseline scenario'!X28</f>
        <v>0.41580000000000006</v>
      </c>
      <c r="X25" s="152">
        <f>Parameters_Results!$D$23*'Baseline scenario'!Y73+(1-Parameters_Results!$D$23)*'Baseline scenario'!Y28</f>
        <v>0.41580000000000006</v>
      </c>
      <c r="Y25" s="152">
        <f>Parameters_Results!$D$23*'Baseline scenario'!Z73+(1-Parameters_Results!$D$23)*'Baseline scenario'!Z28</f>
        <v>0.41580000000000006</v>
      </c>
      <c r="Z25" s="152">
        <f>Parameters_Results!$D$23*'Baseline scenario'!AA73+(1-Parameters_Results!$D$23)*'Baseline scenario'!AA28</f>
        <v>0.41580000000000006</v>
      </c>
      <c r="AA25" s="152">
        <f>Parameters_Results!$D$23*'Baseline scenario'!AB73+(1-Parameters_Results!$D$23)*'Baseline scenario'!AB28</f>
        <v>0.41580000000000006</v>
      </c>
      <c r="AB25" s="152">
        <f>Parameters_Results!$D$23*'Baseline scenario'!AC73+(1-Parameters_Results!$D$23)*'Baseline scenario'!AC28</f>
        <v>0.41580000000000006</v>
      </c>
      <c r="AC25" s="152">
        <f>Parameters_Results!$D$23*'Baseline scenario'!AD73+(1-Parameters_Results!$D$23)*'Baseline scenario'!AD28</f>
        <v>0.41580000000000006</v>
      </c>
      <c r="AD25" s="152">
        <f>Parameters_Results!$D$23*'Baseline scenario'!AE73+(1-Parameters_Results!$D$23)*'Baseline scenario'!AE28</f>
        <v>0.41580000000000006</v>
      </c>
      <c r="AE25" s="152">
        <f>Parameters_Results!$D$23*'Baseline scenario'!AF73+(1-Parameters_Results!$D$23)*'Baseline scenario'!AF28</f>
        <v>0.41580000000000006</v>
      </c>
      <c r="AF25" s="152">
        <f>Parameters_Results!$D$23*'Baseline scenario'!AG73+(1-Parameters_Results!$D$23)*'Baseline scenario'!AG28</f>
        <v>0.41580000000000006</v>
      </c>
      <c r="AG25" s="152">
        <f>Parameters_Results!$D$23*'Baseline scenario'!AH73+(1-Parameters_Results!$D$23)*'Baseline scenario'!AH28</f>
        <v>0.41580000000000006</v>
      </c>
      <c r="AH25" s="152">
        <f>Parameters_Results!$D$23*'Baseline scenario'!AI73+(1-Parameters_Results!$D$23)*'Baseline scenario'!AI28</f>
        <v>0.41580000000000006</v>
      </c>
      <c r="AI25" s="152">
        <f>Parameters_Results!$D$23*'Baseline scenario'!AJ73+(1-Parameters_Results!$D$23)*'Baseline scenario'!AJ28</f>
        <v>0.41580000000000006</v>
      </c>
      <c r="AJ25" s="152">
        <f>Parameters_Results!$D$23*'Baseline scenario'!AK73+(1-Parameters_Results!$D$23)*'Baseline scenario'!AK28</f>
        <v>0.41580000000000006</v>
      </c>
      <c r="AK25" s="152">
        <f>Parameters_Results!$D$23*'Baseline scenario'!AL73+(1-Parameters_Results!$D$23)*'Baseline scenario'!AL28</f>
        <v>0.41580000000000006</v>
      </c>
      <c r="AL25" s="152">
        <f>Parameters_Results!$D$23*'Baseline scenario'!AM73+(1-Parameters_Results!$D$23)*'Baseline scenario'!AM28</f>
        <v>0.41580000000000006</v>
      </c>
      <c r="AM25" s="152">
        <f>Parameters_Results!$D$23*'Baseline scenario'!AN73+(1-Parameters_Results!$D$23)*'Baseline scenario'!AN28</f>
        <v>0.41580000000000006</v>
      </c>
      <c r="AN25" s="152">
        <f>Parameters_Results!$D$23*'Baseline scenario'!AO73+(1-Parameters_Results!$D$23)*'Baseline scenario'!AO28</f>
        <v>0.41580000000000006</v>
      </c>
      <c r="AO25" s="152">
        <f>Parameters_Results!$D$23*'Baseline scenario'!AP73+(1-Parameters_Results!$D$23)*'Baseline scenario'!AP28</f>
        <v>0.41580000000000006</v>
      </c>
      <c r="AP25" s="152">
        <f>Parameters_Results!$D$23*'Baseline scenario'!AQ73+(1-Parameters_Results!$D$23)*'Baseline scenario'!AQ28</f>
        <v>0.41580000000000006</v>
      </c>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3"/>
    </row>
    <row r="26" spans="1:85">
      <c r="A26" s="314"/>
      <c r="B26" s="22" t="s">
        <v>164</v>
      </c>
      <c r="C26" s="152">
        <f>Parameters_Results!$D$23*'Baseline scenario'!D74+(1-Parameters_Results!$D$23)*'Baseline scenario'!D29</f>
        <v>0.96099999999999997</v>
      </c>
      <c r="D26" s="152">
        <f>Parameters_Results!$D$23*'Baseline scenario'!E74+(1-Parameters_Results!$D$23)*'Baseline scenario'!E29</f>
        <v>1.016</v>
      </c>
      <c r="E26" s="152">
        <f>Parameters_Results!$D$23*'Baseline scenario'!F74+(1-Parameters_Results!$D$23)*'Baseline scenario'!F29</f>
        <v>1.0169999999999999</v>
      </c>
      <c r="F26" s="152">
        <f>Parameters_Results!$D$23*'Baseline scenario'!G74+(1-Parameters_Results!$D$23)*'Baseline scenario'!G29</f>
        <v>0.88400000000000001</v>
      </c>
      <c r="G26" s="152">
        <f>Parameters_Results!$D$23*'Baseline scenario'!H74+(1-Parameters_Results!$D$23)*'Baseline scenario'!H29</f>
        <v>0.88700000000000001</v>
      </c>
      <c r="H26" s="152">
        <f>Parameters_Results!$D$23*'Baseline scenario'!I74+(1-Parameters_Results!$D$23)*'Baseline scenario'!I29</f>
        <v>0.88700000000000001</v>
      </c>
      <c r="I26" s="152">
        <f>Parameters_Results!$D$23*'Baseline scenario'!J74+(1-Parameters_Results!$D$23)*'Baseline scenario'!J29</f>
        <v>0.99099999999999999</v>
      </c>
      <c r="J26" s="152">
        <f>Parameters_Results!$D$23*'Baseline scenario'!K74+(1-Parameters_Results!$D$23)*'Baseline scenario'!K29</f>
        <v>1.042</v>
      </c>
      <c r="K26" s="152">
        <f>Parameters_Results!$D$23*'Baseline scenario'!L74+(1-Parameters_Results!$D$23)*'Baseline scenario'!L29</f>
        <v>1.0920000000000001</v>
      </c>
      <c r="L26" s="152">
        <f>Parameters_Results!$D$23*'Baseline scenario'!M74+(1-Parameters_Results!$D$23)*'Baseline scenario'!M29</f>
        <v>1.143</v>
      </c>
      <c r="M26" s="152">
        <f>Parameters_Results!$D$23*'Baseline scenario'!N74+(1-Parameters_Results!$D$23)*'Baseline scenario'!N29</f>
        <v>1.194</v>
      </c>
      <c r="N26" s="152">
        <f>Parameters_Results!$D$23*'Baseline scenario'!O74+(1-Parameters_Results!$D$23)*'Baseline scenario'!O29</f>
        <v>1.244</v>
      </c>
      <c r="O26" s="152">
        <f>Parameters_Results!$D$23*'Baseline scenario'!P74+(1-Parameters_Results!$D$23)*'Baseline scenario'!P29</f>
        <v>1.2949999999999999</v>
      </c>
      <c r="P26" s="152">
        <f>Parameters_Results!$D$23*'Baseline scenario'!Q74+(1-Parameters_Results!$D$23)*'Baseline scenario'!Q29</f>
        <v>1.3460000000000001</v>
      </c>
      <c r="Q26" s="152">
        <f>Parameters_Results!$D$23*'Baseline scenario'!R74+(1-Parameters_Results!$D$23)*'Baseline scenario'!R29</f>
        <v>1.397</v>
      </c>
      <c r="R26" s="152">
        <f>Parameters_Results!$D$23*'Baseline scenario'!S74+(1-Parameters_Results!$D$23)*'Baseline scenario'!S29</f>
        <v>1.4470000000000001</v>
      </c>
      <c r="S26" s="152">
        <f>Parameters_Results!$D$23*'Baseline scenario'!T74+(1-Parameters_Results!$D$23)*'Baseline scenario'!T29</f>
        <v>1.498</v>
      </c>
      <c r="T26" s="152">
        <f>Parameters_Results!$D$23*'Baseline scenario'!U74+(1-Parameters_Results!$D$23)*'Baseline scenario'!U29</f>
        <v>1.5489999999999999</v>
      </c>
      <c r="U26" s="152">
        <f>Parameters_Results!$D$23*'Baseline scenario'!V74+(1-Parameters_Results!$D$23)*'Baseline scenario'!V29</f>
        <v>1.599</v>
      </c>
      <c r="V26" s="152">
        <f>Parameters_Results!$D$23*'Baseline scenario'!W74+(1-Parameters_Results!$D$23)*'Baseline scenario'!W29</f>
        <v>1.65</v>
      </c>
      <c r="W26" s="152">
        <f>Parameters_Results!$D$23*'Baseline scenario'!X74+(1-Parameters_Results!$D$23)*'Baseline scenario'!X29</f>
        <v>1.65</v>
      </c>
      <c r="X26" s="152">
        <f>Parameters_Results!$D$23*'Baseline scenario'!Y74+(1-Parameters_Results!$D$23)*'Baseline scenario'!Y29</f>
        <v>1.65</v>
      </c>
      <c r="Y26" s="152">
        <f>Parameters_Results!$D$23*'Baseline scenario'!Z74+(1-Parameters_Results!$D$23)*'Baseline scenario'!Z29</f>
        <v>1.65</v>
      </c>
      <c r="Z26" s="152">
        <f>Parameters_Results!$D$23*'Baseline scenario'!AA74+(1-Parameters_Results!$D$23)*'Baseline scenario'!AA29</f>
        <v>1.65</v>
      </c>
      <c r="AA26" s="152">
        <f>Parameters_Results!$D$23*'Baseline scenario'!AB74+(1-Parameters_Results!$D$23)*'Baseline scenario'!AB29</f>
        <v>1.65</v>
      </c>
      <c r="AB26" s="152">
        <f>Parameters_Results!$D$23*'Baseline scenario'!AC74+(1-Parameters_Results!$D$23)*'Baseline scenario'!AC29</f>
        <v>1.65</v>
      </c>
      <c r="AC26" s="152">
        <f>Parameters_Results!$D$23*'Baseline scenario'!AD74+(1-Parameters_Results!$D$23)*'Baseline scenario'!AD29</f>
        <v>1.65</v>
      </c>
      <c r="AD26" s="152">
        <f>Parameters_Results!$D$23*'Baseline scenario'!AE74+(1-Parameters_Results!$D$23)*'Baseline scenario'!AE29</f>
        <v>1.65</v>
      </c>
      <c r="AE26" s="152">
        <f>Parameters_Results!$D$23*'Baseline scenario'!AF74+(1-Parameters_Results!$D$23)*'Baseline scenario'!AF29</f>
        <v>1.65</v>
      </c>
      <c r="AF26" s="152">
        <f>Parameters_Results!$D$23*'Baseline scenario'!AG74+(1-Parameters_Results!$D$23)*'Baseline scenario'!AG29</f>
        <v>1.65</v>
      </c>
      <c r="AG26" s="152">
        <f>Parameters_Results!$D$23*'Baseline scenario'!AH74+(1-Parameters_Results!$D$23)*'Baseline scenario'!AH29</f>
        <v>1.65</v>
      </c>
      <c r="AH26" s="152">
        <f>Parameters_Results!$D$23*'Baseline scenario'!AI74+(1-Parameters_Results!$D$23)*'Baseline scenario'!AI29</f>
        <v>1.65</v>
      </c>
      <c r="AI26" s="152">
        <f>Parameters_Results!$D$23*'Baseline scenario'!AJ74+(1-Parameters_Results!$D$23)*'Baseline scenario'!AJ29</f>
        <v>1.65</v>
      </c>
      <c r="AJ26" s="152">
        <f>Parameters_Results!$D$23*'Baseline scenario'!AK74+(1-Parameters_Results!$D$23)*'Baseline scenario'!AK29</f>
        <v>1.65</v>
      </c>
      <c r="AK26" s="152">
        <f>Parameters_Results!$D$23*'Baseline scenario'!AL74+(1-Parameters_Results!$D$23)*'Baseline scenario'!AL29</f>
        <v>1.65</v>
      </c>
      <c r="AL26" s="152">
        <f>Parameters_Results!$D$23*'Baseline scenario'!AM74+(1-Parameters_Results!$D$23)*'Baseline scenario'!AM29</f>
        <v>1.65</v>
      </c>
      <c r="AM26" s="152">
        <f>Parameters_Results!$D$23*'Baseline scenario'!AN74+(1-Parameters_Results!$D$23)*'Baseline scenario'!AN29</f>
        <v>1.65</v>
      </c>
      <c r="AN26" s="152">
        <f>Parameters_Results!$D$23*'Baseline scenario'!AO74+(1-Parameters_Results!$D$23)*'Baseline scenario'!AO29</f>
        <v>1.65</v>
      </c>
      <c r="AO26" s="152">
        <f>Parameters_Results!$D$23*'Baseline scenario'!AP74+(1-Parameters_Results!$D$23)*'Baseline scenario'!AP29</f>
        <v>1.65</v>
      </c>
      <c r="AP26" s="152">
        <f>Parameters_Results!$D$23*'Baseline scenario'!AQ74+(1-Parameters_Results!$D$23)*'Baseline scenario'!AQ29</f>
        <v>1.65</v>
      </c>
      <c r="AQ26" s="152">
        <f>Parameters_Results!$D$23*'Baseline scenario'!AR76+(1-Parameters_Results!$D$23)*'Baseline scenario'!AR29</f>
        <v>0</v>
      </c>
      <c r="AR26" s="152">
        <f>Parameters_Results!$D$23*'Baseline scenario'!AS76+(1-Parameters_Results!$D$23)*'Baseline scenario'!AS29</f>
        <v>0</v>
      </c>
      <c r="AS26" s="152">
        <f>Parameters_Results!$D$23*'Baseline scenario'!AT76+(1-Parameters_Results!$D$23)*'Baseline scenario'!AT29</f>
        <v>0</v>
      </c>
      <c r="AT26" s="152">
        <f>Parameters_Results!$D$23*'Baseline scenario'!AU76+(1-Parameters_Results!$D$23)*'Baseline scenario'!AU29</f>
        <v>0</v>
      </c>
      <c r="AU26" s="152">
        <f>Parameters_Results!$D$23*'Baseline scenario'!AV76+(1-Parameters_Results!$D$23)*'Baseline scenario'!AV29</f>
        <v>0</v>
      </c>
      <c r="AV26" s="152">
        <f>Parameters_Results!$D$23*'Baseline scenario'!AW76+(1-Parameters_Results!$D$23)*'Baseline scenario'!AW29</f>
        <v>0</v>
      </c>
      <c r="AW26" s="152">
        <f>Parameters_Results!$D$23*'Baseline scenario'!AX76+(1-Parameters_Results!$D$23)*'Baseline scenario'!AX29</f>
        <v>0</v>
      </c>
      <c r="AX26" s="152">
        <f>Parameters_Results!$D$23*'Baseline scenario'!AY76+(1-Parameters_Results!$D$23)*'Baseline scenario'!AY29</f>
        <v>0</v>
      </c>
      <c r="AY26" s="152">
        <f>Parameters_Results!$D$23*'Baseline scenario'!AZ76+(1-Parameters_Results!$D$23)*'Baseline scenario'!AZ29</f>
        <v>0</v>
      </c>
      <c r="AZ26" s="152">
        <f>Parameters_Results!$D$23*'Baseline scenario'!BA76+(1-Parameters_Results!$D$23)*'Baseline scenario'!BA29</f>
        <v>0</v>
      </c>
      <c r="BA26" s="152">
        <f>Parameters_Results!$D$23*'Baseline scenario'!BB76+(1-Parameters_Results!$D$23)*'Baseline scenario'!BB29</f>
        <v>0</v>
      </c>
      <c r="BB26" s="152">
        <f>Parameters_Results!$D$23*'Baseline scenario'!BC76+(1-Parameters_Results!$D$23)*'Baseline scenario'!BC29</f>
        <v>0</v>
      </c>
      <c r="BC26" s="152">
        <f>Parameters_Results!$D$23*'Baseline scenario'!BD76+(1-Parameters_Results!$D$23)*'Baseline scenario'!BD29</f>
        <v>0</v>
      </c>
      <c r="BD26" s="152">
        <f>Parameters_Results!$D$23*'Baseline scenario'!BE76+(1-Parameters_Results!$D$23)*'Baseline scenario'!BE29</f>
        <v>0</v>
      </c>
      <c r="BE26" s="152">
        <f>Parameters_Results!$D$23*'Baseline scenario'!BF76+(1-Parameters_Results!$D$23)*'Baseline scenario'!BF29</f>
        <v>0</v>
      </c>
      <c r="BF26" s="152">
        <f>Parameters_Results!$D$23*'Baseline scenario'!BG76+(1-Parameters_Results!$D$23)*'Baseline scenario'!BG29</f>
        <v>0</v>
      </c>
      <c r="BG26" s="152">
        <f>Parameters_Results!$D$23*'Baseline scenario'!BH76+(1-Parameters_Results!$D$23)*'Baseline scenario'!BH29</f>
        <v>0</v>
      </c>
      <c r="BH26" s="152">
        <f>Parameters_Results!$D$23*'Baseline scenario'!BI76+(1-Parameters_Results!$D$23)*'Baseline scenario'!BI29</f>
        <v>0</v>
      </c>
      <c r="BI26" s="152">
        <f>Parameters_Results!$D$23*'Baseline scenario'!BJ76+(1-Parameters_Results!$D$23)*'Baseline scenario'!BJ29</f>
        <v>0</v>
      </c>
      <c r="BJ26" s="152">
        <f>Parameters_Results!$D$23*'Baseline scenario'!BK76+(1-Parameters_Results!$D$23)*'Baseline scenario'!BK29</f>
        <v>0</v>
      </c>
      <c r="BK26" s="152">
        <f>Parameters_Results!$D$23*'Baseline scenario'!BL76+(1-Parameters_Results!$D$23)*'Baseline scenario'!BL29</f>
        <v>0</v>
      </c>
      <c r="BL26" s="152">
        <f>Parameters_Results!$D$23*'Baseline scenario'!BM76+(1-Parameters_Results!$D$23)*'Baseline scenario'!BM29</f>
        <v>0</v>
      </c>
      <c r="BM26" s="152">
        <f>Parameters_Results!$D$23*'Baseline scenario'!BN76+(1-Parameters_Results!$D$23)*'Baseline scenario'!BN29</f>
        <v>0</v>
      </c>
      <c r="BN26" s="152">
        <f>Parameters_Results!$D$23*'Baseline scenario'!BO76+(1-Parameters_Results!$D$23)*'Baseline scenario'!BO29</f>
        <v>0</v>
      </c>
      <c r="BO26" s="152">
        <f>Parameters_Results!$D$23*'Baseline scenario'!BP76+(1-Parameters_Results!$D$23)*'Baseline scenario'!BP29</f>
        <v>0</v>
      </c>
      <c r="BP26" s="152">
        <f>Parameters_Results!$D$23*'Baseline scenario'!BQ76+(1-Parameters_Results!$D$23)*'Baseline scenario'!BQ29</f>
        <v>0</v>
      </c>
      <c r="BQ26" s="152">
        <f>Parameters_Results!$D$23*'Baseline scenario'!BR76+(1-Parameters_Results!$D$23)*'Baseline scenario'!BR29</f>
        <v>0</v>
      </c>
      <c r="BR26" s="152">
        <f>Parameters_Results!$D$23*'Baseline scenario'!BS76+(1-Parameters_Results!$D$23)*'Baseline scenario'!BS29</f>
        <v>0</v>
      </c>
      <c r="BS26" s="152">
        <f>Parameters_Results!$D$23*'Baseline scenario'!BT76+(1-Parameters_Results!$D$23)*'Baseline scenario'!BT29</f>
        <v>0</v>
      </c>
      <c r="BT26" s="152">
        <f>Parameters_Results!$D$23*'Baseline scenario'!BU76+(1-Parameters_Results!$D$23)*'Baseline scenario'!BU29</f>
        <v>0</v>
      </c>
      <c r="BU26" s="152">
        <f>Parameters_Results!$D$23*'Baseline scenario'!BV76+(1-Parameters_Results!$D$23)*'Baseline scenario'!BV29</f>
        <v>0</v>
      </c>
      <c r="BV26" s="152">
        <f>Parameters_Results!$D$23*'Baseline scenario'!BW76+(1-Parameters_Results!$D$23)*'Baseline scenario'!BW29</f>
        <v>0</v>
      </c>
      <c r="BW26" s="152">
        <f>Parameters_Results!$D$23*'Baseline scenario'!BX76+(1-Parameters_Results!$D$23)*'Baseline scenario'!BX29</f>
        <v>0</v>
      </c>
      <c r="BX26" s="152">
        <f>Parameters_Results!$D$23*'Baseline scenario'!BY76+(1-Parameters_Results!$D$23)*'Baseline scenario'!BY29</f>
        <v>0</v>
      </c>
      <c r="BY26" s="152">
        <f>Parameters_Results!$D$23*'Baseline scenario'!BZ76+(1-Parameters_Results!$D$23)*'Baseline scenario'!BZ29</f>
        <v>0</v>
      </c>
      <c r="BZ26" s="152">
        <f>Parameters_Results!$D$23*'Baseline scenario'!CA76+(1-Parameters_Results!$D$23)*'Baseline scenario'!CA29</f>
        <v>0</v>
      </c>
      <c r="CA26" s="152">
        <f>Parameters_Results!$D$23*'Baseline scenario'!CB76+(1-Parameters_Results!$D$23)*'Baseline scenario'!CB29</f>
        <v>0</v>
      </c>
      <c r="CB26" s="152">
        <f>Parameters_Results!$D$23*'Baseline scenario'!CC76+(1-Parameters_Results!$D$23)*'Baseline scenario'!CC29</f>
        <v>0</v>
      </c>
      <c r="CC26" s="152">
        <f>Parameters_Results!$D$23*'Baseline scenario'!CD76+(1-Parameters_Results!$D$23)*'Baseline scenario'!CD29</f>
        <v>0</v>
      </c>
      <c r="CD26" s="153">
        <f>Parameters_Results!$D$23*'Baseline scenario'!CE76+(1-Parameters_Results!$D$23)*'Baseline scenario'!CE29</f>
        <v>0</v>
      </c>
    </row>
    <row r="27" spans="1:85">
      <c r="A27" s="314"/>
      <c r="B27" s="43" t="s">
        <v>187</v>
      </c>
      <c r="C27" s="152">
        <f>Parameters_Results!$D$23*'Baseline scenario'!D75+(1-Parameters_Results!$D$23)*'Baseline scenario'!D30</f>
        <v>-1.0790999999999999</v>
      </c>
      <c r="D27" s="152">
        <f>Parameters_Results!$D$23*'Baseline scenario'!E75+(1-Parameters_Results!$D$23)*'Baseline scenario'!E30</f>
        <v>-1.0857000000000001</v>
      </c>
      <c r="E27" s="152">
        <f>Parameters_Results!$D$23*'Baseline scenario'!F75+(1-Parameters_Results!$D$23)*'Baseline scenario'!F30</f>
        <v>-1.0872999999999999</v>
      </c>
      <c r="F27" s="152">
        <f>Parameters_Results!$D$23*'Baseline scenario'!G75+(1-Parameters_Results!$D$23)*'Baseline scenario'!G30</f>
        <v>-1.0888</v>
      </c>
      <c r="G27" s="152">
        <f>Parameters_Results!$D$23*'Baseline scenario'!H75+(1-Parameters_Results!$D$23)*'Baseline scenario'!H30</f>
        <v>-1.0904</v>
      </c>
      <c r="H27" s="152">
        <f>Parameters_Results!$D$23*'Baseline scenario'!I75+(1-Parameters_Results!$D$23)*'Baseline scenario'!I30</f>
        <v>-1.1191</v>
      </c>
      <c r="I27" s="152">
        <f>Parameters_Results!$D$23*'Baseline scenario'!J75+(1-Parameters_Results!$D$23)*'Baseline scenario'!J30</f>
        <v>-1.1446000000000001</v>
      </c>
      <c r="J27" s="152">
        <f>Parameters_Results!$D$23*'Baseline scenario'!K75+(1-Parameters_Results!$D$23)*'Baseline scenario'!K30</f>
        <v>-1.1706000000000001</v>
      </c>
      <c r="K27" s="152">
        <f>Parameters_Results!$D$23*'Baseline scenario'!L75+(1-Parameters_Results!$D$23)*'Baseline scenario'!L30</f>
        <v>-1.1973</v>
      </c>
      <c r="L27" s="152">
        <f>Parameters_Results!$D$23*'Baseline scenario'!M75+(1-Parameters_Results!$D$23)*'Baseline scenario'!M30</f>
        <v>-1.2244999999999999</v>
      </c>
      <c r="M27" s="152">
        <f>Parameters_Results!$D$23*'Baseline scenario'!N75+(1-Parameters_Results!$D$23)*'Baseline scenario'!N30</f>
        <v>-1.2524</v>
      </c>
      <c r="N27" s="152">
        <f>Parameters_Results!$D$23*'Baseline scenario'!O75+(1-Parameters_Results!$D$23)*'Baseline scenario'!O30</f>
        <v>-1.2809999999999999</v>
      </c>
      <c r="O27" s="152">
        <f>Parameters_Results!$D$23*'Baseline scenario'!P75+(1-Parameters_Results!$D$23)*'Baseline scenario'!P30</f>
        <v>-1.3102</v>
      </c>
      <c r="P27" s="152">
        <f>Parameters_Results!$D$23*'Baseline scenario'!Q75+(1-Parameters_Results!$D$23)*'Baseline scenario'!Q30</f>
        <v>-1.3401000000000001</v>
      </c>
      <c r="Q27" s="152">
        <f>Parameters_Results!$D$23*'Baseline scenario'!R75+(1-Parameters_Results!$D$23)*'Baseline scenario'!R30</f>
        <v>-1.3707</v>
      </c>
      <c r="R27" s="152">
        <f>Parameters_Results!$D$23*'Baseline scenario'!S75+(1-Parameters_Results!$D$23)*'Baseline scenario'!S30</f>
        <v>-1.4019999999999999</v>
      </c>
      <c r="S27" s="152">
        <f>Parameters_Results!$D$23*'Baseline scenario'!T75+(1-Parameters_Results!$D$23)*'Baseline scenario'!T30</f>
        <v>-1.4340999999999999</v>
      </c>
      <c r="T27" s="152">
        <f>Parameters_Results!$D$23*'Baseline scenario'!U75+(1-Parameters_Results!$D$23)*'Baseline scenario'!U30</f>
        <v>-1.4669000000000001</v>
      </c>
      <c r="U27" s="152">
        <f>Parameters_Results!$D$23*'Baseline scenario'!V75+(1-Parameters_Results!$D$23)*'Baseline scenario'!V30</f>
        <v>-1.5004999999999999</v>
      </c>
      <c r="V27" s="152">
        <f>Parameters_Results!$D$23*'Baseline scenario'!W75+(1-Parameters_Results!$D$23)*'Baseline scenario'!W30</f>
        <v>-1.5347999999999999</v>
      </c>
      <c r="W27" s="152">
        <f>Parameters_Results!$D$23*'Baseline scenario'!X75+(1-Parameters_Results!$D$23)*'Baseline scenario'!X30</f>
        <v>-1.5347999999999999</v>
      </c>
      <c r="X27" s="152">
        <f>Parameters_Results!$D$23*'Baseline scenario'!Y75+(1-Parameters_Results!$D$23)*'Baseline scenario'!Y30</f>
        <v>-1.5347999999999999</v>
      </c>
      <c r="Y27" s="152">
        <f>Parameters_Results!$D$23*'Baseline scenario'!Z75+(1-Parameters_Results!$D$23)*'Baseline scenario'!Z30</f>
        <v>-1.5347999999999999</v>
      </c>
      <c r="Z27" s="152">
        <f>Parameters_Results!$D$23*'Baseline scenario'!AA75+(1-Parameters_Results!$D$23)*'Baseline scenario'!AA30</f>
        <v>-1.5347999999999999</v>
      </c>
      <c r="AA27" s="152">
        <f>Parameters_Results!$D$23*'Baseline scenario'!AB75+(1-Parameters_Results!$D$23)*'Baseline scenario'!AB30</f>
        <v>-1.5347999999999999</v>
      </c>
      <c r="AB27" s="152">
        <f>Parameters_Results!$D$23*'Baseline scenario'!AC75+(1-Parameters_Results!$D$23)*'Baseline scenario'!AC30</f>
        <v>-1.5347999999999999</v>
      </c>
      <c r="AC27" s="152">
        <f>Parameters_Results!$D$23*'Baseline scenario'!AD75+(1-Parameters_Results!$D$23)*'Baseline scenario'!AD30</f>
        <v>-1.5347999999999999</v>
      </c>
      <c r="AD27" s="152">
        <f>Parameters_Results!$D$23*'Baseline scenario'!AE75+(1-Parameters_Results!$D$23)*'Baseline scenario'!AE30</f>
        <v>-1.5347999999999999</v>
      </c>
      <c r="AE27" s="152">
        <f>Parameters_Results!$D$23*'Baseline scenario'!AF75+(1-Parameters_Results!$D$23)*'Baseline scenario'!AF30</f>
        <v>-1.5347999999999999</v>
      </c>
      <c r="AF27" s="152">
        <f>Parameters_Results!$D$23*'Baseline scenario'!AG75+(1-Parameters_Results!$D$23)*'Baseline scenario'!AG30</f>
        <v>-1.5347999999999999</v>
      </c>
      <c r="AG27" s="152">
        <f>Parameters_Results!$D$23*'Baseline scenario'!AH75+(1-Parameters_Results!$D$23)*'Baseline scenario'!AH30</f>
        <v>-1.5347999999999999</v>
      </c>
      <c r="AH27" s="152">
        <f>Parameters_Results!$D$23*'Baseline scenario'!AI75+(1-Parameters_Results!$D$23)*'Baseline scenario'!AI30</f>
        <v>-1.5347999999999999</v>
      </c>
      <c r="AI27" s="152">
        <f>Parameters_Results!$D$23*'Baseline scenario'!AJ75+(1-Parameters_Results!$D$23)*'Baseline scenario'!AJ30</f>
        <v>-1.5347999999999999</v>
      </c>
      <c r="AJ27" s="152">
        <f>Parameters_Results!$D$23*'Baseline scenario'!AK75+(1-Parameters_Results!$D$23)*'Baseline scenario'!AK30</f>
        <v>-1.5347999999999999</v>
      </c>
      <c r="AK27" s="152">
        <f>Parameters_Results!$D$23*'Baseline scenario'!AL75+(1-Parameters_Results!$D$23)*'Baseline scenario'!AL30</f>
        <v>-1.5347999999999999</v>
      </c>
      <c r="AL27" s="152">
        <f>Parameters_Results!$D$23*'Baseline scenario'!AM75+(1-Parameters_Results!$D$23)*'Baseline scenario'!AM30</f>
        <v>-1.5347999999999999</v>
      </c>
      <c r="AM27" s="152">
        <f>Parameters_Results!$D$23*'Baseline scenario'!AN75+(1-Parameters_Results!$D$23)*'Baseline scenario'!AN30</f>
        <v>-1.5347999999999999</v>
      </c>
      <c r="AN27" s="152">
        <f>Parameters_Results!$D$23*'Baseline scenario'!AO75+(1-Parameters_Results!$D$23)*'Baseline scenario'!AO30</f>
        <v>-1.5347999999999999</v>
      </c>
      <c r="AO27" s="152">
        <f>Parameters_Results!$D$23*'Baseline scenario'!AP75+(1-Parameters_Results!$D$23)*'Baseline scenario'!AP30</f>
        <v>-1.5347999999999999</v>
      </c>
      <c r="AP27" s="152">
        <f>Parameters_Results!$D$23*'Baseline scenario'!AQ75+(1-Parameters_Results!$D$23)*'Baseline scenario'!AQ30</f>
        <v>-1.5347999999999999</v>
      </c>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3"/>
    </row>
    <row r="28" spans="1:85">
      <c r="A28" s="314"/>
      <c r="B28" s="22" t="s">
        <v>165</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3"/>
    </row>
    <row r="29" spans="1:85">
      <c r="A29" s="314" t="s">
        <v>1</v>
      </c>
      <c r="B29" s="135" t="s">
        <v>149</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3"/>
      <c r="CG29">
        <v>0</v>
      </c>
    </row>
    <row r="30" spans="1:85">
      <c r="A30" s="314"/>
      <c r="B30" t="s">
        <v>166</v>
      </c>
      <c r="C30" s="152">
        <f>Parameters_Results!$D$23*'Baseline scenario'!D78+(1-Parameters_Results!$D$23)*'Baseline scenario'!D33</f>
        <v>1.2E-2</v>
      </c>
      <c r="D30" s="152">
        <f>Parameters_Results!$D$23*'Baseline scenario'!E78+(1-Parameters_Results!$D$23)*'Baseline scenario'!E33</f>
        <v>2.1000000000000001E-2</v>
      </c>
      <c r="E30" s="152">
        <f>Parameters_Results!$D$23*'Baseline scenario'!F78+(1-Parameters_Results!$D$23)*'Baseline scenario'!F33</f>
        <v>2.3E-2</v>
      </c>
      <c r="F30" s="152">
        <f>Parameters_Results!$D$23*'Baseline scenario'!G78+(1-Parameters_Results!$D$23)*'Baseline scenario'!G33</f>
        <v>0.09</v>
      </c>
      <c r="G30" s="152">
        <f>Parameters_Results!$D$23*'Baseline scenario'!H78+(1-Parameters_Results!$D$23)*'Baseline scenario'!H33</f>
        <v>0.27700000000000002</v>
      </c>
      <c r="H30" s="152">
        <f>Parameters_Results!$D$23*'Baseline scenario'!I78+(1-Parameters_Results!$D$23)*'Baseline scenario'!I33</f>
        <v>0.28000000000000003</v>
      </c>
      <c r="I30" s="152">
        <f>Parameters_Results!$D$23*'Baseline scenario'!J78+(1-Parameters_Results!$D$23)*'Baseline scenario'!J33</f>
        <v>0.28399999999999997</v>
      </c>
      <c r="J30" s="152">
        <f>Parameters_Results!$D$23*'Baseline scenario'!K78+(1-Parameters_Results!$D$23)*'Baseline scenario'!K33</f>
        <v>0.28699999999999998</v>
      </c>
      <c r="K30" s="152">
        <f>Parameters_Results!$D$23*'Baseline scenario'!L78+(1-Parameters_Results!$D$23)*'Baseline scenario'!L33</f>
        <v>0.28999999999999998</v>
      </c>
      <c r="L30" s="152">
        <f>Parameters_Results!$D$23*'Baseline scenario'!M78+(1-Parameters_Results!$D$23)*'Baseline scenario'!M33</f>
        <v>0.29299999999999998</v>
      </c>
      <c r="M30" s="152">
        <f>Parameters_Results!$D$23*'Baseline scenario'!N78+(1-Parameters_Results!$D$23)*'Baseline scenario'!N33</f>
        <v>0.64300000000000002</v>
      </c>
      <c r="N30" s="152">
        <f>Parameters_Results!$D$23*'Baseline scenario'!O78+(1-Parameters_Results!$D$23)*'Baseline scenario'!O33</f>
        <v>0.621</v>
      </c>
      <c r="O30" s="152">
        <f>Parameters_Results!$D$23*'Baseline scenario'!P78+(1-Parameters_Results!$D$23)*'Baseline scenario'!P33</f>
        <v>0.65</v>
      </c>
      <c r="P30" s="152">
        <f>Parameters_Results!$D$23*'Baseline scenario'!Q78+(1-Parameters_Results!$D$23)*'Baseline scenario'!Q33</f>
        <v>0.59199999999999997</v>
      </c>
      <c r="Q30" s="152">
        <f>Parameters_Results!$D$23*'Baseline scenario'!R78+(1-Parameters_Results!$D$23)*'Baseline scenario'!R33</f>
        <v>0.53400000000000003</v>
      </c>
      <c r="R30" s="152">
        <f>Parameters_Results!$D$23*'Baseline scenario'!S78+(1-Parameters_Results!$D$23)*'Baseline scenario'!S33</f>
        <v>0.56299999999999994</v>
      </c>
      <c r="S30" s="152">
        <f>Parameters_Results!$D$23*'Baseline scenario'!T78+(1-Parameters_Results!$D$23)*'Baseline scenario'!T33</f>
        <v>0.621</v>
      </c>
      <c r="T30" s="152">
        <f>Parameters_Results!$D$23*'Baseline scenario'!U78+(1-Parameters_Results!$D$23)*'Baseline scenario'!U33</f>
        <v>0.65</v>
      </c>
      <c r="U30" s="152">
        <f>Parameters_Results!$D$23*'Baseline scenario'!V78+(1-Parameters_Results!$D$23)*'Baseline scenario'!V33</f>
        <v>0.59199999999999997</v>
      </c>
      <c r="V30" s="152">
        <f>Parameters_Results!$D$23*'Baseline scenario'!W78+(1-Parameters_Results!$D$23)*'Baseline scenario'!W33</f>
        <v>0.59199999999999997</v>
      </c>
      <c r="W30" s="152">
        <f>Parameters_Results!$D$23*'Baseline scenario'!X78+(1-Parameters_Results!$D$23)*'Baseline scenario'!X33</f>
        <v>0.59199999999999997</v>
      </c>
      <c r="X30" s="152">
        <f>Parameters_Results!$D$23*'Baseline scenario'!Y78+(1-Parameters_Results!$D$23)*'Baseline scenario'!Y33</f>
        <v>0.59199999999999997</v>
      </c>
      <c r="Y30" s="152">
        <f>Parameters_Results!$D$23*'Baseline scenario'!Z78+(1-Parameters_Results!$D$23)*'Baseline scenario'!Z33</f>
        <v>0.59199999999999997</v>
      </c>
      <c r="Z30" s="152">
        <f>Parameters_Results!$D$23*'Baseline scenario'!AA78+(1-Parameters_Results!$D$23)*'Baseline scenario'!AA33</f>
        <v>0.59199999999999997</v>
      </c>
      <c r="AA30" s="152">
        <f>Parameters_Results!$D$23*'Baseline scenario'!AB78+(1-Parameters_Results!$D$23)*'Baseline scenario'!AB33</f>
        <v>0.59199999999999997</v>
      </c>
      <c r="AB30" s="152">
        <f>Parameters_Results!$D$23*'Baseline scenario'!AC78+(1-Parameters_Results!$D$23)*'Baseline scenario'!AC33</f>
        <v>0.59199999999999997</v>
      </c>
      <c r="AC30" s="152">
        <f>Parameters_Results!$D$23*'Baseline scenario'!AD78+(1-Parameters_Results!$D$23)*'Baseline scenario'!AD33</f>
        <v>0.59199999999999997</v>
      </c>
      <c r="AD30" s="152">
        <f>Parameters_Results!$D$23*'Baseline scenario'!AE78+(1-Parameters_Results!$D$23)*'Baseline scenario'!AE33</f>
        <v>0.59199999999999997</v>
      </c>
      <c r="AE30" s="152">
        <f>Parameters_Results!$D$23*'Baseline scenario'!AF78+(1-Parameters_Results!$D$23)*'Baseline scenario'!AF33</f>
        <v>0.59199999999999997</v>
      </c>
      <c r="AF30" s="152">
        <f>Parameters_Results!$D$23*'Baseline scenario'!AG78+(1-Parameters_Results!$D$23)*'Baseline scenario'!AG33</f>
        <v>0.59199999999999997</v>
      </c>
      <c r="AG30" s="152">
        <f>Parameters_Results!$D$23*'Baseline scenario'!AH78+(1-Parameters_Results!$D$23)*'Baseline scenario'!AH33</f>
        <v>0.59199999999999997</v>
      </c>
      <c r="AH30" s="152">
        <f>Parameters_Results!$D$23*'Baseline scenario'!AI78+(1-Parameters_Results!$D$23)*'Baseline scenario'!AI33</f>
        <v>0.59199999999999997</v>
      </c>
      <c r="AI30" s="152">
        <f>Parameters_Results!$D$23*'Baseline scenario'!AJ78+(1-Parameters_Results!$D$23)*'Baseline scenario'!AJ33</f>
        <v>0.59199999999999997</v>
      </c>
      <c r="AJ30" s="152">
        <f>Parameters_Results!$D$23*'Baseline scenario'!AK78+(1-Parameters_Results!$D$23)*'Baseline scenario'!AK33</f>
        <v>0.59199999999999997</v>
      </c>
      <c r="AK30" s="152">
        <f>Parameters_Results!$D$23*'Baseline scenario'!AL78+(1-Parameters_Results!$D$23)*'Baseline scenario'!AL33</f>
        <v>0.59199999999999997</v>
      </c>
      <c r="AL30" s="152">
        <f>Parameters_Results!$D$23*'Baseline scenario'!AM78+(1-Parameters_Results!$D$23)*'Baseline scenario'!AM33</f>
        <v>0.59199999999999997</v>
      </c>
      <c r="AM30" s="152">
        <f>Parameters_Results!$D$23*'Baseline scenario'!AN78+(1-Parameters_Results!$D$23)*'Baseline scenario'!AN33</f>
        <v>0.59199999999999997</v>
      </c>
      <c r="AN30" s="152">
        <f>Parameters_Results!$D$23*'Baseline scenario'!AO78+(1-Parameters_Results!$D$23)*'Baseline scenario'!AO33</f>
        <v>0.59199999999999997</v>
      </c>
      <c r="AO30" s="152">
        <f>Parameters_Results!$D$23*'Baseline scenario'!AP78+(1-Parameters_Results!$D$23)*'Baseline scenario'!AP33</f>
        <v>0.59199999999999997</v>
      </c>
      <c r="AP30" s="152">
        <f>Parameters_Results!$D$23*'Baseline scenario'!AQ78+(1-Parameters_Results!$D$23)*'Baseline scenario'!AQ33</f>
        <v>0.59199999999999997</v>
      </c>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3"/>
    </row>
    <row r="31" spans="1:85">
      <c r="A31" s="314"/>
      <c r="B31" t="s">
        <v>188</v>
      </c>
      <c r="C31" s="152">
        <f>Parameters_Results!$D$23*'Baseline scenario'!D79+(1-Parameters_Results!$D$23)*'Baseline scenario'!D34</f>
        <v>-7.4000000000000003E-3</v>
      </c>
      <c r="D31" s="152">
        <f>Parameters_Results!$D$23*'Baseline scenario'!E79+(1-Parameters_Results!$D$23)*'Baseline scenario'!E34</f>
        <v>-7.4000000000000003E-3</v>
      </c>
      <c r="E31" s="152">
        <f>Parameters_Results!$D$23*'Baseline scenario'!F79+(1-Parameters_Results!$D$23)*'Baseline scenario'!F34</f>
        <v>-7.4000000000000003E-3</v>
      </c>
      <c r="F31" s="152">
        <f>Parameters_Results!$D$23*'Baseline scenario'!G79+(1-Parameters_Results!$D$23)*'Baseline scenario'!G34</f>
        <v>-2.7199999999999998E-2</v>
      </c>
      <c r="G31" s="152">
        <f>Parameters_Results!$D$23*'Baseline scenario'!H79+(1-Parameters_Results!$D$23)*'Baseline scenario'!H34</f>
        <v>-8.2500000000000004E-2</v>
      </c>
      <c r="H31" s="152">
        <f>Parameters_Results!$D$23*'Baseline scenario'!I79+(1-Parameters_Results!$D$23)*'Baseline scenario'!I34</f>
        <v>-8.2500000000000004E-2</v>
      </c>
      <c r="I31" s="152">
        <f>Parameters_Results!$D$23*'Baseline scenario'!J79+(1-Parameters_Results!$D$23)*'Baseline scenario'!J34</f>
        <v>-8.2500000000000004E-2</v>
      </c>
      <c r="J31" s="152">
        <f>Parameters_Results!$D$23*'Baseline scenario'!K79+(1-Parameters_Results!$D$23)*'Baseline scenario'!K34</f>
        <v>-8.2500000000000004E-2</v>
      </c>
      <c r="K31" s="152">
        <f>Parameters_Results!$D$23*'Baseline scenario'!L79+(1-Parameters_Results!$D$23)*'Baseline scenario'!L34</f>
        <v>-8.2500000000000004E-2</v>
      </c>
      <c r="L31" s="152">
        <f>Parameters_Results!$D$23*'Baseline scenario'!M79+(1-Parameters_Results!$D$23)*'Baseline scenario'!M34</f>
        <v>-8.2500000000000004E-2</v>
      </c>
      <c r="M31" s="152">
        <f>Parameters_Results!$D$23*'Baseline scenario'!N79+(1-Parameters_Results!$D$23)*'Baseline scenario'!N34</f>
        <v>-8.2500000000000004E-2</v>
      </c>
      <c r="N31" s="152">
        <f>Parameters_Results!$D$23*'Baseline scenario'!O79+(1-Parameters_Results!$D$23)*'Baseline scenario'!O34</f>
        <v>-8.2500000000000004E-2</v>
      </c>
      <c r="O31" s="152">
        <f>Parameters_Results!$D$23*'Baseline scenario'!P79+(1-Parameters_Results!$D$23)*'Baseline scenario'!P34</f>
        <v>-8.2500000000000004E-2</v>
      </c>
      <c r="P31" s="152">
        <f>Parameters_Results!$D$23*'Baseline scenario'!Q79+(1-Parameters_Results!$D$23)*'Baseline scenario'!Q34</f>
        <v>-8.2500000000000004E-2</v>
      </c>
      <c r="Q31" s="152">
        <f>Parameters_Results!$D$23*'Baseline scenario'!R79+(1-Parameters_Results!$D$23)*'Baseline scenario'!R34</f>
        <v>-8.2500000000000004E-2</v>
      </c>
      <c r="R31" s="152">
        <f>Parameters_Results!$D$23*'Baseline scenario'!S79+(1-Parameters_Results!$D$23)*'Baseline scenario'!S34</f>
        <v>-8.2500000000000004E-2</v>
      </c>
      <c r="S31" s="152">
        <f>Parameters_Results!$D$23*'Baseline scenario'!T79+(1-Parameters_Results!$D$23)*'Baseline scenario'!T34</f>
        <v>-8.2500000000000004E-2</v>
      </c>
      <c r="T31" s="152">
        <f>Parameters_Results!$D$23*'Baseline scenario'!U79+(1-Parameters_Results!$D$23)*'Baseline scenario'!U34</f>
        <v>-8.2500000000000004E-2</v>
      </c>
      <c r="U31" s="152">
        <f>Parameters_Results!$D$23*'Baseline scenario'!V79+(1-Parameters_Results!$D$23)*'Baseline scenario'!V34</f>
        <v>-8.2500000000000004E-2</v>
      </c>
      <c r="V31" s="152">
        <f>Parameters_Results!$D$23*'Baseline scenario'!W79+(1-Parameters_Results!$D$23)*'Baseline scenario'!W34</f>
        <v>-8.2500000000000004E-2</v>
      </c>
      <c r="W31" s="152">
        <f>Parameters_Results!$D$23*'Baseline scenario'!X79+(1-Parameters_Results!$D$23)*'Baseline scenario'!X34</f>
        <v>-8.3000000000000004E-2</v>
      </c>
      <c r="X31" s="152">
        <f>Parameters_Results!$D$23*'Baseline scenario'!Y79+(1-Parameters_Results!$D$23)*'Baseline scenario'!Y34</f>
        <v>-8.3000000000000004E-2</v>
      </c>
      <c r="Y31" s="152">
        <f>Parameters_Results!$D$23*'Baseline scenario'!Z79+(1-Parameters_Results!$D$23)*'Baseline scenario'!Z34</f>
        <v>-8.3000000000000004E-2</v>
      </c>
      <c r="Z31" s="152">
        <f>Parameters_Results!$D$23*'Baseline scenario'!AA79+(1-Parameters_Results!$D$23)*'Baseline scenario'!AA34</f>
        <v>-8.3000000000000004E-2</v>
      </c>
      <c r="AA31" s="152">
        <f>Parameters_Results!$D$23*'Baseline scenario'!AB79+(1-Parameters_Results!$D$23)*'Baseline scenario'!AB34</f>
        <v>-8.3000000000000004E-2</v>
      </c>
      <c r="AB31" s="152">
        <f>Parameters_Results!$D$23*'Baseline scenario'!AC79+(1-Parameters_Results!$D$23)*'Baseline scenario'!AC34</f>
        <v>-8.3000000000000004E-2</v>
      </c>
      <c r="AC31" s="152">
        <f>Parameters_Results!$D$23*'Baseline scenario'!AD79+(1-Parameters_Results!$D$23)*'Baseline scenario'!AD34</f>
        <v>-8.3000000000000004E-2</v>
      </c>
      <c r="AD31" s="152">
        <f>Parameters_Results!$D$23*'Baseline scenario'!AE79+(1-Parameters_Results!$D$23)*'Baseline scenario'!AE34</f>
        <v>-8.3000000000000004E-2</v>
      </c>
      <c r="AE31" s="152">
        <f>Parameters_Results!$D$23*'Baseline scenario'!AF79+(1-Parameters_Results!$D$23)*'Baseline scenario'!AF34</f>
        <v>-8.3000000000000004E-2</v>
      </c>
      <c r="AF31" s="152">
        <f>Parameters_Results!$D$23*'Baseline scenario'!AG79+(1-Parameters_Results!$D$23)*'Baseline scenario'!AG34</f>
        <v>-8.3000000000000004E-2</v>
      </c>
      <c r="AG31" s="152">
        <f>Parameters_Results!$D$23*'Baseline scenario'!AH79+(1-Parameters_Results!$D$23)*'Baseline scenario'!AH34</f>
        <v>-8.3000000000000004E-2</v>
      </c>
      <c r="AH31" s="152">
        <f>Parameters_Results!$D$23*'Baseline scenario'!AI79+(1-Parameters_Results!$D$23)*'Baseline scenario'!AI34</f>
        <v>-8.3000000000000004E-2</v>
      </c>
      <c r="AI31" s="152">
        <f>Parameters_Results!$D$23*'Baseline scenario'!AJ79+(1-Parameters_Results!$D$23)*'Baseline scenario'!AJ34</f>
        <v>-8.3000000000000004E-2</v>
      </c>
      <c r="AJ31" s="152">
        <f>Parameters_Results!$D$23*'Baseline scenario'!AK79+(1-Parameters_Results!$D$23)*'Baseline scenario'!AK34</f>
        <v>-8.3000000000000004E-2</v>
      </c>
      <c r="AK31" s="152">
        <f>Parameters_Results!$D$23*'Baseline scenario'!AL79+(1-Parameters_Results!$D$23)*'Baseline scenario'!AL34</f>
        <v>-8.3000000000000004E-2</v>
      </c>
      <c r="AL31" s="152">
        <f>Parameters_Results!$D$23*'Baseline scenario'!AM79+(1-Parameters_Results!$D$23)*'Baseline scenario'!AM34</f>
        <v>-8.3000000000000004E-2</v>
      </c>
      <c r="AM31" s="152">
        <f>Parameters_Results!$D$23*'Baseline scenario'!AN79+(1-Parameters_Results!$D$23)*'Baseline scenario'!AN34</f>
        <v>-8.3000000000000004E-2</v>
      </c>
      <c r="AN31" s="152">
        <f>Parameters_Results!$D$23*'Baseline scenario'!AO79+(1-Parameters_Results!$D$23)*'Baseline scenario'!AO34</f>
        <v>-8.3000000000000004E-2</v>
      </c>
      <c r="AO31" s="152">
        <f>Parameters_Results!$D$23*'Baseline scenario'!AP79+(1-Parameters_Results!$D$23)*'Baseline scenario'!AP34</f>
        <v>-8.3000000000000004E-2</v>
      </c>
      <c r="AP31" s="152">
        <f>Parameters_Results!$D$23*'Baseline scenario'!AQ79+(1-Parameters_Results!$D$23)*'Baseline scenario'!AQ34</f>
        <v>-8.3000000000000004E-2</v>
      </c>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3"/>
    </row>
    <row r="32" spans="1:85">
      <c r="A32" s="314"/>
      <c r="B32" s="135" t="s">
        <v>153</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3"/>
    </row>
    <row r="33" spans="1:82">
      <c r="A33" s="314"/>
      <c r="B33" t="s">
        <v>167</v>
      </c>
      <c r="C33" s="152">
        <f>Parameters_Results!$D$23*'Baseline scenario'!D81+(1-Parameters_Results!$D$23)*'Baseline scenario'!D36</f>
        <v>0</v>
      </c>
      <c r="D33" s="152">
        <f>Parameters_Results!$D$23*'Baseline scenario'!E81+(1-Parameters_Results!$D$23)*'Baseline scenario'!E36</f>
        <v>3.9E-2</v>
      </c>
      <c r="E33" s="152">
        <f>Parameters_Results!$D$23*'Baseline scenario'!F81+(1-Parameters_Results!$D$23)*'Baseline scenario'!F36</f>
        <v>0.104</v>
      </c>
      <c r="F33" s="152">
        <f>Parameters_Results!$D$23*'Baseline scenario'!G81+(1-Parameters_Results!$D$23)*'Baseline scenario'!G36</f>
        <v>0.97199999999999998</v>
      </c>
      <c r="G33" s="152">
        <f>Parameters_Results!$D$23*'Baseline scenario'!H81+(1-Parameters_Results!$D$23)*'Baseline scenario'!H36</f>
        <v>0.98499999999999999</v>
      </c>
      <c r="H33" s="152">
        <f>Parameters_Results!$D$23*'Baseline scenario'!I81+(1-Parameters_Results!$D$23)*'Baseline scenario'!I36</f>
        <v>0.998</v>
      </c>
      <c r="I33" s="152">
        <f>Parameters_Results!$D$23*'Baseline scenario'!J81+(1-Parameters_Results!$D$23)*'Baseline scenario'!J36</f>
        <v>1.012</v>
      </c>
      <c r="J33" s="152">
        <f>Parameters_Results!$D$23*'Baseline scenario'!K81+(1-Parameters_Results!$D$23)*'Baseline scenario'!K36</f>
        <v>1.0249999999999999</v>
      </c>
      <c r="K33" s="152">
        <f>Parameters_Results!$D$23*'Baseline scenario'!L81+(1-Parameters_Results!$D$23)*'Baseline scenario'!L36</f>
        <v>1.0389999999999999</v>
      </c>
      <c r="L33" s="152">
        <f>Parameters_Results!$D$23*'Baseline scenario'!M81+(1-Parameters_Results!$D$23)*'Baseline scenario'!M36</f>
        <v>1.0529999999999999</v>
      </c>
      <c r="M33" s="152">
        <f>Parameters_Results!$D$23*'Baseline scenario'!N81+(1-Parameters_Results!$D$23)*'Baseline scenario'!N36</f>
        <v>1.0669999999999999</v>
      </c>
      <c r="N33" s="152">
        <f>Parameters_Results!$D$23*'Baseline scenario'!O81+(1-Parameters_Results!$D$23)*'Baseline scenario'!O36</f>
        <v>1.081</v>
      </c>
      <c r="O33" s="152">
        <f>Parameters_Results!$D$23*'Baseline scenario'!P81+(1-Parameters_Results!$D$23)*'Baseline scenario'!P36</f>
        <v>1.095</v>
      </c>
      <c r="P33" s="152">
        <f>Parameters_Results!$D$23*'Baseline scenario'!Q81+(1-Parameters_Results!$D$23)*'Baseline scenario'!Q36</f>
        <v>1.1100000000000001</v>
      </c>
      <c r="Q33" s="152">
        <f>Parameters_Results!$D$23*'Baseline scenario'!R81+(1-Parameters_Results!$D$23)*'Baseline scenario'!R36</f>
        <v>1.125</v>
      </c>
      <c r="R33" s="152">
        <f>Parameters_Results!$D$23*'Baseline scenario'!S81+(1-Parameters_Results!$D$23)*'Baseline scenario'!S36</f>
        <v>1.1399999999999999</v>
      </c>
      <c r="S33" s="152">
        <f>Parameters_Results!$D$23*'Baseline scenario'!T81+(1-Parameters_Results!$D$23)*'Baseline scenario'!T36</f>
        <v>1.155</v>
      </c>
      <c r="T33" s="152">
        <f>Parameters_Results!$D$23*'Baseline scenario'!U81+(1-Parameters_Results!$D$23)*'Baseline scenario'!U36</f>
        <v>1.171</v>
      </c>
      <c r="U33" s="152">
        <f>Parameters_Results!$D$23*'Baseline scenario'!V81+(1-Parameters_Results!$D$23)*'Baseline scenario'!V36</f>
        <v>1.1859999999999999</v>
      </c>
      <c r="V33" s="152">
        <f>Parameters_Results!$D$23*'Baseline scenario'!W81+(1-Parameters_Results!$D$23)*'Baseline scenario'!W36</f>
        <v>1.202</v>
      </c>
      <c r="W33" s="152">
        <f>Parameters_Results!$D$23*'Baseline scenario'!X81+(1-Parameters_Results!$D$23)*'Baseline scenario'!X36</f>
        <v>1.202</v>
      </c>
      <c r="X33" s="152">
        <f>Parameters_Results!$D$23*'Baseline scenario'!Y81+(1-Parameters_Results!$D$23)*'Baseline scenario'!Y36</f>
        <v>1.202</v>
      </c>
      <c r="Y33" s="152">
        <f>Parameters_Results!$D$23*'Baseline scenario'!Z81+(1-Parameters_Results!$D$23)*'Baseline scenario'!Z36</f>
        <v>1.202</v>
      </c>
      <c r="Z33" s="152">
        <f>Parameters_Results!$D$23*'Baseline scenario'!AA81+(1-Parameters_Results!$D$23)*'Baseline scenario'!AA36</f>
        <v>1.202</v>
      </c>
      <c r="AA33" s="152">
        <f>Parameters_Results!$D$23*'Baseline scenario'!AB81+(1-Parameters_Results!$D$23)*'Baseline scenario'!AB36</f>
        <v>1.202</v>
      </c>
      <c r="AB33" s="152">
        <f>Parameters_Results!$D$23*'Baseline scenario'!AC81+(1-Parameters_Results!$D$23)*'Baseline scenario'!AC36</f>
        <v>1.202</v>
      </c>
      <c r="AC33" s="152">
        <f>Parameters_Results!$D$23*'Baseline scenario'!AD81+(1-Parameters_Results!$D$23)*'Baseline scenario'!AD36</f>
        <v>1.202</v>
      </c>
      <c r="AD33" s="152">
        <f>Parameters_Results!$D$23*'Baseline scenario'!AE81+(1-Parameters_Results!$D$23)*'Baseline scenario'!AE36</f>
        <v>1.202</v>
      </c>
      <c r="AE33" s="152">
        <f>Parameters_Results!$D$23*'Baseline scenario'!AF81+(1-Parameters_Results!$D$23)*'Baseline scenario'!AF36</f>
        <v>1.202</v>
      </c>
      <c r="AF33" s="152">
        <f>Parameters_Results!$D$23*'Baseline scenario'!AG81+(1-Parameters_Results!$D$23)*'Baseline scenario'!AG36</f>
        <v>1.202</v>
      </c>
      <c r="AG33" s="152">
        <f>Parameters_Results!$D$23*'Baseline scenario'!AH81+(1-Parameters_Results!$D$23)*'Baseline scenario'!AH36</f>
        <v>1.202</v>
      </c>
      <c r="AH33" s="152">
        <f>Parameters_Results!$D$23*'Baseline scenario'!AI81+(1-Parameters_Results!$D$23)*'Baseline scenario'!AI36</f>
        <v>1.202</v>
      </c>
      <c r="AI33" s="152">
        <f>Parameters_Results!$D$23*'Baseline scenario'!AJ81+(1-Parameters_Results!$D$23)*'Baseline scenario'!AJ36</f>
        <v>1.202</v>
      </c>
      <c r="AJ33" s="152">
        <f>Parameters_Results!$D$23*'Baseline scenario'!AK81+(1-Parameters_Results!$D$23)*'Baseline scenario'!AK36</f>
        <v>1.202</v>
      </c>
      <c r="AK33" s="152">
        <f>Parameters_Results!$D$23*'Baseline scenario'!AL81+(1-Parameters_Results!$D$23)*'Baseline scenario'!AL36</f>
        <v>1.202</v>
      </c>
      <c r="AL33" s="152">
        <f>Parameters_Results!$D$23*'Baseline scenario'!AM81+(1-Parameters_Results!$D$23)*'Baseline scenario'!AM36</f>
        <v>1.202</v>
      </c>
      <c r="AM33" s="152">
        <f>Parameters_Results!$D$23*'Baseline scenario'!AN81+(1-Parameters_Results!$D$23)*'Baseline scenario'!AN36</f>
        <v>1.202</v>
      </c>
      <c r="AN33" s="152">
        <f>Parameters_Results!$D$23*'Baseline scenario'!AO81+(1-Parameters_Results!$D$23)*'Baseline scenario'!AO36</f>
        <v>1.202</v>
      </c>
      <c r="AO33" s="152">
        <f>Parameters_Results!$D$23*'Baseline scenario'!AP81+(1-Parameters_Results!$D$23)*'Baseline scenario'!AP36</f>
        <v>1.202</v>
      </c>
      <c r="AP33" s="152">
        <f>Parameters_Results!$D$23*'Baseline scenario'!AQ81+(1-Parameters_Results!$D$23)*'Baseline scenario'!AQ36</f>
        <v>1.202</v>
      </c>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3"/>
    </row>
    <row r="34" spans="1:82">
      <c r="A34" s="314"/>
      <c r="B34" t="s">
        <v>189</v>
      </c>
      <c r="C34" s="152">
        <f>Parameters_Results!$D$23*'Baseline scenario'!D82+(1-Parameters_Results!$D$23)*'Baseline scenario'!D37</f>
        <v>-0.219</v>
      </c>
      <c r="D34" s="152">
        <f>Parameters_Results!$D$23*'Baseline scenario'!E82+(1-Parameters_Results!$D$23)*'Baseline scenario'!E37</f>
        <v>-0.219</v>
      </c>
      <c r="E34" s="152">
        <f>Parameters_Results!$D$23*'Baseline scenario'!F82+(1-Parameters_Results!$D$23)*'Baseline scenario'!F37</f>
        <v>-0.219</v>
      </c>
      <c r="F34" s="152">
        <f>Parameters_Results!$D$23*'Baseline scenario'!G82+(1-Parameters_Results!$D$23)*'Baseline scenario'!G37</f>
        <v>-0.219</v>
      </c>
      <c r="G34" s="152">
        <f>Parameters_Results!$D$23*'Baseline scenario'!H82+(1-Parameters_Results!$D$23)*'Baseline scenario'!H37</f>
        <v>-0.219</v>
      </c>
      <c r="H34" s="152">
        <f>Parameters_Results!$D$23*'Baseline scenario'!I82+(1-Parameters_Results!$D$23)*'Baseline scenario'!I37</f>
        <v>-0.219</v>
      </c>
      <c r="I34" s="152">
        <f>Parameters_Results!$D$23*'Baseline scenario'!J82+(1-Parameters_Results!$D$23)*'Baseline scenario'!J37</f>
        <v>-0.219</v>
      </c>
      <c r="J34" s="152">
        <f>Parameters_Results!$D$23*'Baseline scenario'!K82+(1-Parameters_Results!$D$23)*'Baseline scenario'!K37</f>
        <v>-0.219</v>
      </c>
      <c r="K34" s="152">
        <f>Parameters_Results!$D$23*'Baseline scenario'!L82+(1-Parameters_Results!$D$23)*'Baseline scenario'!L37</f>
        <v>-0.219</v>
      </c>
      <c r="L34" s="152">
        <f>Parameters_Results!$D$23*'Baseline scenario'!M82+(1-Parameters_Results!$D$23)*'Baseline scenario'!M37</f>
        <v>-0.219</v>
      </c>
      <c r="M34" s="152">
        <f>Parameters_Results!$D$23*'Baseline scenario'!N82+(1-Parameters_Results!$D$23)*'Baseline scenario'!N37</f>
        <v>-0.219</v>
      </c>
      <c r="N34" s="152">
        <f>Parameters_Results!$D$23*'Baseline scenario'!O82+(1-Parameters_Results!$D$23)*'Baseline scenario'!O37</f>
        <v>-0.219</v>
      </c>
      <c r="O34" s="152">
        <f>Parameters_Results!$D$23*'Baseline scenario'!P82+(1-Parameters_Results!$D$23)*'Baseline scenario'!P37</f>
        <v>-0.219</v>
      </c>
      <c r="P34" s="152">
        <f>Parameters_Results!$D$23*'Baseline scenario'!Q82+(1-Parameters_Results!$D$23)*'Baseline scenario'!Q37</f>
        <v>-0.219</v>
      </c>
      <c r="Q34" s="152">
        <f>Parameters_Results!$D$23*'Baseline scenario'!R82+(1-Parameters_Results!$D$23)*'Baseline scenario'!R37</f>
        <v>-0.219</v>
      </c>
      <c r="R34" s="152">
        <f>Parameters_Results!$D$23*'Baseline scenario'!S82+(1-Parameters_Results!$D$23)*'Baseline scenario'!S37</f>
        <v>-0.219</v>
      </c>
      <c r="S34" s="152">
        <f>Parameters_Results!$D$23*'Baseline scenario'!T82+(1-Parameters_Results!$D$23)*'Baseline scenario'!T37</f>
        <v>-0.219</v>
      </c>
      <c r="T34" s="152">
        <f>Parameters_Results!$D$23*'Baseline scenario'!U82+(1-Parameters_Results!$D$23)*'Baseline scenario'!U37</f>
        <v>-0.219</v>
      </c>
      <c r="U34" s="152">
        <f>Parameters_Results!$D$23*'Baseline scenario'!V82+(1-Parameters_Results!$D$23)*'Baseline scenario'!V37</f>
        <v>-0.219</v>
      </c>
      <c r="V34" s="152">
        <f>Parameters_Results!$D$23*'Baseline scenario'!W82+(1-Parameters_Results!$D$23)*'Baseline scenario'!W37</f>
        <v>-0.219</v>
      </c>
      <c r="W34" s="152">
        <f>Parameters_Results!$D$23*'Baseline scenario'!X82+(1-Parameters_Results!$D$23)*'Baseline scenario'!X37</f>
        <v>-0.219</v>
      </c>
      <c r="X34" s="152">
        <f>Parameters_Results!$D$23*'Baseline scenario'!Y82+(1-Parameters_Results!$D$23)*'Baseline scenario'!Y37</f>
        <v>-0.219</v>
      </c>
      <c r="Y34" s="152">
        <f>Parameters_Results!$D$23*'Baseline scenario'!Z82+(1-Parameters_Results!$D$23)*'Baseline scenario'!Z37</f>
        <v>-0.219</v>
      </c>
      <c r="Z34" s="152">
        <f>Parameters_Results!$D$23*'Baseline scenario'!AA82+(1-Parameters_Results!$D$23)*'Baseline scenario'!AA37</f>
        <v>-0.219</v>
      </c>
      <c r="AA34" s="152">
        <f>Parameters_Results!$D$23*'Baseline scenario'!AB82+(1-Parameters_Results!$D$23)*'Baseline scenario'!AB37</f>
        <v>-0.219</v>
      </c>
      <c r="AB34" s="152">
        <f>Parameters_Results!$D$23*'Baseline scenario'!AC82+(1-Parameters_Results!$D$23)*'Baseline scenario'!AC37</f>
        <v>-0.219</v>
      </c>
      <c r="AC34" s="152">
        <f>Parameters_Results!$D$23*'Baseline scenario'!AD82+(1-Parameters_Results!$D$23)*'Baseline scenario'!AD37</f>
        <v>-0.219</v>
      </c>
      <c r="AD34" s="152">
        <f>Parameters_Results!$D$23*'Baseline scenario'!AE82+(1-Parameters_Results!$D$23)*'Baseline scenario'!AE37</f>
        <v>-0.219</v>
      </c>
      <c r="AE34" s="152">
        <f>Parameters_Results!$D$23*'Baseline scenario'!AF82+(1-Parameters_Results!$D$23)*'Baseline scenario'!AF37</f>
        <v>-0.219</v>
      </c>
      <c r="AF34" s="152">
        <f>Parameters_Results!$D$23*'Baseline scenario'!AG82+(1-Parameters_Results!$D$23)*'Baseline scenario'!AG37</f>
        <v>-0.219</v>
      </c>
      <c r="AG34" s="152">
        <f>Parameters_Results!$D$23*'Baseline scenario'!AH82+(1-Parameters_Results!$D$23)*'Baseline scenario'!AH37</f>
        <v>-0.219</v>
      </c>
      <c r="AH34" s="152">
        <f>Parameters_Results!$D$23*'Baseline scenario'!AI82+(1-Parameters_Results!$D$23)*'Baseline scenario'!AI37</f>
        <v>-0.219</v>
      </c>
      <c r="AI34" s="152">
        <f>Parameters_Results!$D$23*'Baseline scenario'!AJ82+(1-Parameters_Results!$D$23)*'Baseline scenario'!AJ37</f>
        <v>-0.219</v>
      </c>
      <c r="AJ34" s="152">
        <f>Parameters_Results!$D$23*'Baseline scenario'!AK82+(1-Parameters_Results!$D$23)*'Baseline scenario'!AK37</f>
        <v>-0.219</v>
      </c>
      <c r="AK34" s="152">
        <f>Parameters_Results!$D$23*'Baseline scenario'!AL82+(1-Parameters_Results!$D$23)*'Baseline scenario'!AL37</f>
        <v>-0.219</v>
      </c>
      <c r="AL34" s="152">
        <f>Parameters_Results!$D$23*'Baseline scenario'!AM82+(1-Parameters_Results!$D$23)*'Baseline scenario'!AM37</f>
        <v>-0.219</v>
      </c>
      <c r="AM34" s="152">
        <f>Parameters_Results!$D$23*'Baseline scenario'!AN82+(1-Parameters_Results!$D$23)*'Baseline scenario'!AN37</f>
        <v>-0.219</v>
      </c>
      <c r="AN34" s="152">
        <f>Parameters_Results!$D$23*'Baseline scenario'!AO82+(1-Parameters_Results!$D$23)*'Baseline scenario'!AO37</f>
        <v>-0.219</v>
      </c>
      <c r="AO34" s="152">
        <f>Parameters_Results!$D$23*'Baseline scenario'!AP82+(1-Parameters_Results!$D$23)*'Baseline scenario'!AP37</f>
        <v>-0.219</v>
      </c>
      <c r="AP34" s="152">
        <f>Parameters_Results!$D$23*'Baseline scenario'!AQ82+(1-Parameters_Results!$D$23)*'Baseline scenario'!AQ37</f>
        <v>-0.219</v>
      </c>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3"/>
    </row>
    <row r="35" spans="1:82">
      <c r="A35" s="314"/>
      <c r="B35" s="135" t="s">
        <v>158</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3"/>
    </row>
    <row r="36" spans="1:82">
      <c r="A36" s="314"/>
      <c r="B36" t="s">
        <v>168</v>
      </c>
      <c r="C36" s="152">
        <f>Parameters_Results!$D$23*'Baseline scenario'!D84+(1-Parameters_Results!$D$23)*'Baseline scenario'!D39</f>
        <v>3.9609999999999999</v>
      </c>
      <c r="D36" s="152">
        <f>Parameters_Results!$D$23*'Baseline scenario'!E84+(1-Parameters_Results!$D$23)*'Baseline scenario'!E39</f>
        <v>4.2530000000000001</v>
      </c>
      <c r="E36" s="152">
        <f>Parameters_Results!$D$23*'Baseline scenario'!F84+(1-Parameters_Results!$D$23)*'Baseline scenario'!F39</f>
        <v>4.5460000000000003</v>
      </c>
      <c r="F36" s="152">
        <f>Parameters_Results!$D$23*'Baseline scenario'!G84+(1-Parameters_Results!$D$23)*'Baseline scenario'!G39</f>
        <v>4.8390000000000004</v>
      </c>
      <c r="G36" s="152">
        <f>Parameters_Results!$D$23*'Baseline scenario'!H84+(1-Parameters_Results!$D$23)*'Baseline scenario'!H39</f>
        <v>5.1310000000000002</v>
      </c>
      <c r="H36" s="152">
        <f>Parameters_Results!$D$23*'Baseline scenario'!I84+(1-Parameters_Results!$D$23)*'Baseline scenario'!I39</f>
        <v>5.4240000000000004</v>
      </c>
      <c r="I36" s="152">
        <f>Parameters_Results!$D$23*'Baseline scenario'!J84+(1-Parameters_Results!$D$23)*'Baseline scenario'!J39</f>
        <v>5.7160000000000002</v>
      </c>
      <c r="J36" s="152">
        <f>Parameters_Results!$D$23*'Baseline scenario'!K84+(1-Parameters_Results!$D$23)*'Baseline scenario'!K39</f>
        <v>6.0090000000000003</v>
      </c>
      <c r="K36" s="152">
        <f>Parameters_Results!$D$23*'Baseline scenario'!L84+(1-Parameters_Results!$D$23)*'Baseline scenario'!L39</f>
        <v>6.3010000000000002</v>
      </c>
      <c r="L36" s="152">
        <f>Parameters_Results!$D$23*'Baseline scenario'!M84+(1-Parameters_Results!$D$23)*'Baseline scenario'!M39</f>
        <v>6.5940000000000003</v>
      </c>
      <c r="M36" s="152">
        <f>Parameters_Results!$D$23*'Baseline scenario'!N84+(1-Parameters_Results!$D$23)*'Baseline scenario'!N39</f>
        <v>6.8869999999999996</v>
      </c>
      <c r="N36" s="152">
        <f>Parameters_Results!$D$23*'Baseline scenario'!O84+(1-Parameters_Results!$D$23)*'Baseline scenario'!O39</f>
        <v>7.1790000000000003</v>
      </c>
      <c r="O36" s="152">
        <f>Parameters_Results!$D$23*'Baseline scenario'!P84+(1-Parameters_Results!$D$23)*'Baseline scenario'!P39</f>
        <v>7.4720000000000004</v>
      </c>
      <c r="P36" s="152">
        <f>Parameters_Results!$D$23*'Baseline scenario'!Q84+(1-Parameters_Results!$D$23)*'Baseline scenario'!Q39</f>
        <v>7.7640000000000002</v>
      </c>
      <c r="Q36" s="152">
        <f>Parameters_Results!$D$23*'Baseline scenario'!R84+(1-Parameters_Results!$D$23)*'Baseline scenario'!R39</f>
        <v>8.0570000000000004</v>
      </c>
      <c r="R36" s="152">
        <f>Parameters_Results!$D$23*'Baseline scenario'!S84+(1-Parameters_Results!$D$23)*'Baseline scenario'!S39</f>
        <v>8.3490000000000002</v>
      </c>
      <c r="S36" s="152">
        <f>Parameters_Results!$D$23*'Baseline scenario'!T84+(1-Parameters_Results!$D$23)*'Baseline scenario'!T39</f>
        <v>8.6419999999999995</v>
      </c>
      <c r="T36" s="152">
        <f>Parameters_Results!$D$23*'Baseline scenario'!U84+(1-Parameters_Results!$D$23)*'Baseline scenario'!U39</f>
        <v>8.9350000000000005</v>
      </c>
      <c r="U36" s="152">
        <f>Parameters_Results!$D$23*'Baseline scenario'!V84+(1-Parameters_Results!$D$23)*'Baseline scenario'!V39</f>
        <v>9.2270000000000003</v>
      </c>
      <c r="V36" s="152">
        <f>Parameters_Results!$D$23*'Baseline scenario'!W84+(1-Parameters_Results!$D$23)*'Baseline scenario'!W39</f>
        <v>9.52</v>
      </c>
      <c r="W36" s="152">
        <f>Parameters_Results!$D$23*'Baseline scenario'!X84+(1-Parameters_Results!$D$23)*'Baseline scenario'!X39</f>
        <v>9.52</v>
      </c>
      <c r="X36" s="152">
        <f>Parameters_Results!$D$23*'Baseline scenario'!Y84+(1-Parameters_Results!$D$23)*'Baseline scenario'!Y39</f>
        <v>9.52</v>
      </c>
      <c r="Y36" s="152">
        <f>Parameters_Results!$D$23*'Baseline scenario'!Z84+(1-Parameters_Results!$D$23)*'Baseline scenario'!Z39</f>
        <v>9.52</v>
      </c>
      <c r="Z36" s="152">
        <f>Parameters_Results!$D$23*'Baseline scenario'!AA84+(1-Parameters_Results!$D$23)*'Baseline scenario'!AA39</f>
        <v>9.52</v>
      </c>
      <c r="AA36" s="152">
        <f>Parameters_Results!$D$23*'Baseline scenario'!AB84+(1-Parameters_Results!$D$23)*'Baseline scenario'!AB39</f>
        <v>9.52</v>
      </c>
      <c r="AB36" s="152">
        <f>Parameters_Results!$D$23*'Baseline scenario'!AC84+(1-Parameters_Results!$D$23)*'Baseline scenario'!AC39</f>
        <v>9.52</v>
      </c>
      <c r="AC36" s="152">
        <f>Parameters_Results!$D$23*'Baseline scenario'!AD84+(1-Parameters_Results!$D$23)*'Baseline scenario'!AD39</f>
        <v>9.52</v>
      </c>
      <c r="AD36" s="152">
        <f>Parameters_Results!$D$23*'Baseline scenario'!AE84+(1-Parameters_Results!$D$23)*'Baseline scenario'!AE39</f>
        <v>9.52</v>
      </c>
      <c r="AE36" s="152">
        <f>Parameters_Results!$D$23*'Baseline scenario'!AF84+(1-Parameters_Results!$D$23)*'Baseline scenario'!AF39</f>
        <v>9.52</v>
      </c>
      <c r="AF36" s="152">
        <f>Parameters_Results!$D$23*'Baseline scenario'!AG84+(1-Parameters_Results!$D$23)*'Baseline scenario'!AG39</f>
        <v>9.52</v>
      </c>
      <c r="AG36" s="152">
        <f>Parameters_Results!$D$23*'Baseline scenario'!AH84+(1-Parameters_Results!$D$23)*'Baseline scenario'!AH39</f>
        <v>9.52</v>
      </c>
      <c r="AH36" s="152">
        <f>Parameters_Results!$D$23*'Baseline scenario'!AI84+(1-Parameters_Results!$D$23)*'Baseline scenario'!AI39</f>
        <v>9.52</v>
      </c>
      <c r="AI36" s="152">
        <f>Parameters_Results!$D$23*'Baseline scenario'!AJ84+(1-Parameters_Results!$D$23)*'Baseline scenario'!AJ39</f>
        <v>9.52</v>
      </c>
      <c r="AJ36" s="152">
        <f>Parameters_Results!$D$23*'Baseline scenario'!AK84+(1-Parameters_Results!$D$23)*'Baseline scenario'!AK39</f>
        <v>9.52</v>
      </c>
      <c r="AK36" s="152">
        <f>Parameters_Results!$D$23*'Baseline scenario'!AL84+(1-Parameters_Results!$D$23)*'Baseline scenario'!AL39</f>
        <v>9.52</v>
      </c>
      <c r="AL36" s="152">
        <f>Parameters_Results!$D$23*'Baseline scenario'!AM84+(1-Parameters_Results!$D$23)*'Baseline scenario'!AM39</f>
        <v>9.52</v>
      </c>
      <c r="AM36" s="152">
        <f>Parameters_Results!$D$23*'Baseline scenario'!AN84+(1-Parameters_Results!$D$23)*'Baseline scenario'!AN39</f>
        <v>9.52</v>
      </c>
      <c r="AN36" s="152">
        <f>Parameters_Results!$D$23*'Baseline scenario'!AO84+(1-Parameters_Results!$D$23)*'Baseline scenario'!AO39</f>
        <v>9.52</v>
      </c>
      <c r="AO36" s="152">
        <f>Parameters_Results!$D$23*'Baseline scenario'!AP84+(1-Parameters_Results!$D$23)*'Baseline scenario'!AP39</f>
        <v>9.52</v>
      </c>
      <c r="AP36" s="152">
        <f>Parameters_Results!$D$23*'Baseline scenario'!AQ84+(1-Parameters_Results!$D$23)*'Baseline scenario'!AQ39</f>
        <v>9.52</v>
      </c>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3"/>
    </row>
    <row r="37" spans="1:82">
      <c r="A37" s="314"/>
      <c r="B37" t="s">
        <v>169</v>
      </c>
      <c r="C37" s="152">
        <f>Parameters_Results!$D$23*'Baseline scenario'!D85+(1-Parameters_Results!$D$23)*'Baseline scenario'!D40</f>
        <v>0</v>
      </c>
      <c r="D37" s="152">
        <f>Parameters_Results!$D$23*'Baseline scenario'!E85+(1-Parameters_Results!$D$23)*'Baseline scenario'!E40</f>
        <v>0</v>
      </c>
      <c r="E37" s="152">
        <f>Parameters_Results!$D$23*'Baseline scenario'!F85+(1-Parameters_Results!$D$23)*'Baseline scenario'!F40</f>
        <v>0</v>
      </c>
      <c r="F37" s="152">
        <f>Parameters_Results!$D$23*'Baseline scenario'!G85+(1-Parameters_Results!$D$23)*'Baseline scenario'!G40</f>
        <v>0.45300000000000001</v>
      </c>
      <c r="G37" s="152">
        <f>Parameters_Results!$D$23*'Baseline scenario'!H85+(1-Parameters_Results!$D$23)*'Baseline scenario'!H40</f>
        <v>0.45200000000000001</v>
      </c>
      <c r="H37" s="152">
        <f>Parameters_Results!$D$23*'Baseline scenario'!I85+(1-Parameters_Results!$D$23)*'Baseline scenario'!I40</f>
        <v>0.90800000000000003</v>
      </c>
      <c r="I37" s="152">
        <f>Parameters_Results!$D$23*'Baseline scenario'!J85+(1-Parameters_Results!$D$23)*'Baseline scenario'!J40</f>
        <v>1.3680000000000001</v>
      </c>
      <c r="J37" s="152">
        <f>Parameters_Results!$D$23*'Baseline scenario'!K85+(1-Parameters_Results!$D$23)*'Baseline scenario'!K40</f>
        <v>1.833</v>
      </c>
      <c r="K37" s="152">
        <f>Parameters_Results!$D$23*'Baseline scenario'!L85+(1-Parameters_Results!$D$23)*'Baseline scenario'!L40</f>
        <v>2.302</v>
      </c>
      <c r="L37" s="152">
        <f>Parameters_Results!$D$23*'Baseline scenario'!M85+(1-Parameters_Results!$D$23)*'Baseline scenario'!M40</f>
        <v>2.7749999999999999</v>
      </c>
      <c r="M37" s="152">
        <f>Parameters_Results!$D$23*'Baseline scenario'!N85+(1-Parameters_Results!$D$23)*'Baseline scenario'!N40</f>
        <v>3.2530000000000001</v>
      </c>
      <c r="N37" s="152">
        <f>Parameters_Results!$D$23*'Baseline scenario'!O85+(1-Parameters_Results!$D$23)*'Baseline scenario'!O40</f>
        <v>3.7360000000000002</v>
      </c>
      <c r="O37" s="152">
        <f>Parameters_Results!$D$23*'Baseline scenario'!P85+(1-Parameters_Results!$D$23)*'Baseline scenario'!P40</f>
        <v>4.2229999999999999</v>
      </c>
      <c r="P37" s="152">
        <f>Parameters_Results!$D$23*'Baseline scenario'!Q85+(1-Parameters_Results!$D$23)*'Baseline scenario'!Q40</f>
        <v>4.7149999999999999</v>
      </c>
      <c r="Q37" s="152">
        <f>Parameters_Results!$D$23*'Baseline scenario'!R85+(1-Parameters_Results!$D$23)*'Baseline scenario'!R40</f>
        <v>5.2119999999999997</v>
      </c>
      <c r="R37" s="152">
        <f>Parameters_Results!$D$23*'Baseline scenario'!S85+(1-Parameters_Results!$D$23)*'Baseline scenario'!S40</f>
        <v>5.7130000000000001</v>
      </c>
      <c r="S37" s="152">
        <f>Parameters_Results!$D$23*'Baseline scenario'!T85+(1-Parameters_Results!$D$23)*'Baseline scenario'!T40</f>
        <v>6.22</v>
      </c>
      <c r="T37" s="152">
        <f>Parameters_Results!$D$23*'Baseline scenario'!U85+(1-Parameters_Results!$D$23)*'Baseline scenario'!U40</f>
        <v>6.7320000000000002</v>
      </c>
      <c r="U37" s="152">
        <f>Parameters_Results!$D$23*'Baseline scenario'!V85+(1-Parameters_Results!$D$23)*'Baseline scenario'!V40</f>
        <v>7.2489999999999997</v>
      </c>
      <c r="V37" s="152">
        <f>Parameters_Results!$D$23*'Baseline scenario'!W85+(1-Parameters_Results!$D$23)*'Baseline scenario'!W40</f>
        <v>7.7709999999999999</v>
      </c>
      <c r="W37" s="152">
        <f>Parameters_Results!$D$23*'Baseline scenario'!X85+(1-Parameters_Results!$D$23)*'Baseline scenario'!X40</f>
        <v>7.7709999999999999</v>
      </c>
      <c r="X37" s="152">
        <f>Parameters_Results!$D$23*'Baseline scenario'!Y85+(1-Parameters_Results!$D$23)*'Baseline scenario'!Y40</f>
        <v>7.7709999999999999</v>
      </c>
      <c r="Y37" s="152">
        <f>Parameters_Results!$D$23*'Baseline scenario'!Z85+(1-Parameters_Results!$D$23)*'Baseline scenario'!Z40</f>
        <v>7.7709999999999999</v>
      </c>
      <c r="Z37" s="152">
        <f>Parameters_Results!$D$23*'Baseline scenario'!AA85+(1-Parameters_Results!$D$23)*'Baseline scenario'!AA40</f>
        <v>7.7709999999999999</v>
      </c>
      <c r="AA37" s="152">
        <f>Parameters_Results!$D$23*'Baseline scenario'!AB85+(1-Parameters_Results!$D$23)*'Baseline scenario'!AB40</f>
        <v>7.7709999999999999</v>
      </c>
      <c r="AB37" s="152">
        <f>Parameters_Results!$D$23*'Baseline scenario'!AC85+(1-Parameters_Results!$D$23)*'Baseline scenario'!AC40</f>
        <v>7.7709999999999999</v>
      </c>
      <c r="AC37" s="152">
        <f>Parameters_Results!$D$23*'Baseline scenario'!AD85+(1-Parameters_Results!$D$23)*'Baseline scenario'!AD40</f>
        <v>7.7709999999999999</v>
      </c>
      <c r="AD37" s="152">
        <f>Parameters_Results!$D$23*'Baseline scenario'!AE85+(1-Parameters_Results!$D$23)*'Baseline scenario'!AE40</f>
        <v>7.7709999999999999</v>
      </c>
      <c r="AE37" s="152">
        <f>Parameters_Results!$D$23*'Baseline scenario'!AF85+(1-Parameters_Results!$D$23)*'Baseline scenario'!AF40</f>
        <v>7.7709999999999999</v>
      </c>
      <c r="AF37" s="152">
        <f>Parameters_Results!$D$23*'Baseline scenario'!AG85+(1-Parameters_Results!$D$23)*'Baseline scenario'!AG40</f>
        <v>7.7709999999999999</v>
      </c>
      <c r="AG37" s="152">
        <f>Parameters_Results!$D$23*'Baseline scenario'!AH85+(1-Parameters_Results!$D$23)*'Baseline scenario'!AH40</f>
        <v>7.7709999999999999</v>
      </c>
      <c r="AH37" s="152">
        <f>Parameters_Results!$D$23*'Baseline scenario'!AI85+(1-Parameters_Results!$D$23)*'Baseline scenario'!AI40</f>
        <v>7.7709999999999999</v>
      </c>
      <c r="AI37" s="152">
        <f>Parameters_Results!$D$23*'Baseline scenario'!AJ85+(1-Parameters_Results!$D$23)*'Baseline scenario'!AJ40</f>
        <v>7.7709999999999999</v>
      </c>
      <c r="AJ37" s="152">
        <f>Parameters_Results!$D$23*'Baseline scenario'!AK85+(1-Parameters_Results!$D$23)*'Baseline scenario'!AK40</f>
        <v>7.7709999999999999</v>
      </c>
      <c r="AK37" s="152">
        <f>Parameters_Results!$D$23*'Baseline scenario'!AL85+(1-Parameters_Results!$D$23)*'Baseline scenario'!AL40</f>
        <v>7.7709999999999999</v>
      </c>
      <c r="AL37" s="152">
        <f>Parameters_Results!$D$23*'Baseline scenario'!AM85+(1-Parameters_Results!$D$23)*'Baseline scenario'!AM40</f>
        <v>7.7709999999999999</v>
      </c>
      <c r="AM37" s="152">
        <f>Parameters_Results!$D$23*'Baseline scenario'!AN85+(1-Parameters_Results!$D$23)*'Baseline scenario'!AN40</f>
        <v>7.7709999999999999</v>
      </c>
      <c r="AN37" s="152">
        <f>Parameters_Results!$D$23*'Baseline scenario'!AO85+(1-Parameters_Results!$D$23)*'Baseline scenario'!AO40</f>
        <v>7.7709999999999999</v>
      </c>
      <c r="AO37" s="152">
        <f>Parameters_Results!$D$23*'Baseline scenario'!AP85+(1-Parameters_Results!$D$23)*'Baseline scenario'!AP40</f>
        <v>7.7709999999999999</v>
      </c>
      <c r="AP37" s="152">
        <f>Parameters_Results!$D$23*'Baseline scenario'!AQ85+(1-Parameters_Results!$D$23)*'Baseline scenario'!AQ40</f>
        <v>7.7709999999999999</v>
      </c>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3"/>
    </row>
    <row r="38" spans="1:82">
      <c r="A38" s="314"/>
      <c r="B38" t="s">
        <v>171</v>
      </c>
      <c r="C38" s="152">
        <f>Parameters_Results!$D$23*'Baseline scenario'!D86+(1-Parameters_Results!$D$23)*'Baseline scenario'!D41</f>
        <v>0</v>
      </c>
      <c r="D38" s="152">
        <f>Parameters_Results!$D$23*'Baseline scenario'!E86+(1-Parameters_Results!$D$23)*'Baseline scenario'!E41</f>
        <v>0</v>
      </c>
      <c r="E38" s="152">
        <f>Parameters_Results!$D$23*'Baseline scenario'!F86+(1-Parameters_Results!$D$23)*'Baseline scenario'!F41</f>
        <v>0</v>
      </c>
      <c r="F38" s="152">
        <f>Parameters_Results!$D$23*'Baseline scenario'!G86+(1-Parameters_Results!$D$23)*'Baseline scenario'!G41</f>
        <v>2.4500000000000002</v>
      </c>
      <c r="G38" s="152">
        <f>Parameters_Results!$D$23*'Baseline scenario'!H86+(1-Parameters_Results!$D$23)*'Baseline scenario'!H41</f>
        <v>2.4500000000000002</v>
      </c>
      <c r="H38" s="152">
        <f>Parameters_Results!$D$23*'Baseline scenario'!I86+(1-Parameters_Results!$D$23)*'Baseline scenario'!I41</f>
        <v>2.4500000000000002</v>
      </c>
      <c r="I38" s="152">
        <f>Parameters_Results!$D$23*'Baseline scenario'!J86+(1-Parameters_Results!$D$23)*'Baseline scenario'!J41</f>
        <v>2.4500000000000002</v>
      </c>
      <c r="J38" s="152">
        <f>Parameters_Results!$D$23*'Baseline scenario'!K86+(1-Parameters_Results!$D$23)*'Baseline scenario'!K41</f>
        <v>2.4500000000000002</v>
      </c>
      <c r="K38" s="152">
        <f>Parameters_Results!$D$23*'Baseline scenario'!L86+(1-Parameters_Results!$D$23)*'Baseline scenario'!L41</f>
        <v>2.4500000000000002</v>
      </c>
      <c r="L38" s="152">
        <f>Parameters_Results!$D$23*'Baseline scenario'!M86+(1-Parameters_Results!$D$23)*'Baseline scenario'!M41</f>
        <v>2.4500000000000002</v>
      </c>
      <c r="M38" s="152">
        <f>Parameters_Results!$D$23*'Baseline scenario'!N86+(1-Parameters_Results!$D$23)*'Baseline scenario'!N41</f>
        <v>2.4500000000000002</v>
      </c>
      <c r="N38" s="152">
        <f>Parameters_Results!$D$23*'Baseline scenario'!O86+(1-Parameters_Results!$D$23)*'Baseline scenario'!O41</f>
        <v>2.4500000000000002</v>
      </c>
      <c r="O38" s="152">
        <f>Parameters_Results!$D$23*'Baseline scenario'!P86+(1-Parameters_Results!$D$23)*'Baseline scenario'!P41</f>
        <v>2.4500000000000002</v>
      </c>
      <c r="P38" s="152">
        <f>Parameters_Results!$D$23*'Baseline scenario'!Q86+(1-Parameters_Results!$D$23)*'Baseline scenario'!Q41</f>
        <v>2.4500000000000002</v>
      </c>
      <c r="Q38" s="152">
        <f>Parameters_Results!$D$23*'Baseline scenario'!R86+(1-Parameters_Results!$D$23)*'Baseline scenario'!R41</f>
        <v>2.4500000000000002</v>
      </c>
      <c r="R38" s="152">
        <f>Parameters_Results!$D$23*'Baseline scenario'!S86+(1-Parameters_Results!$D$23)*'Baseline scenario'!S41</f>
        <v>2.4500000000000002</v>
      </c>
      <c r="S38" s="152">
        <f>Parameters_Results!$D$23*'Baseline scenario'!T86+(1-Parameters_Results!$D$23)*'Baseline scenario'!T41</f>
        <v>2.4500000000000002</v>
      </c>
      <c r="T38" s="152">
        <f>Parameters_Results!$D$23*'Baseline scenario'!U86+(1-Parameters_Results!$D$23)*'Baseline scenario'!U41</f>
        <v>2.4500000000000002</v>
      </c>
      <c r="U38" s="152">
        <f>Parameters_Results!$D$23*'Baseline scenario'!V86+(1-Parameters_Results!$D$23)*'Baseline scenario'!V41</f>
        <v>2.4500000000000002</v>
      </c>
      <c r="V38" s="152">
        <f>Parameters_Results!$D$23*'Baseline scenario'!W86+(1-Parameters_Results!$D$23)*'Baseline scenario'!W41</f>
        <v>2.4500000000000002</v>
      </c>
      <c r="W38" s="152">
        <f>Parameters_Results!$D$23*'Baseline scenario'!X86+(1-Parameters_Results!$D$23)*'Baseline scenario'!X41</f>
        <v>2.4500000000000002</v>
      </c>
      <c r="X38" s="152">
        <f>Parameters_Results!$D$23*'Baseline scenario'!Y86+(1-Parameters_Results!$D$23)*'Baseline scenario'!Y41</f>
        <v>2.4500000000000002</v>
      </c>
      <c r="Y38" s="152">
        <f>Parameters_Results!$D$23*'Baseline scenario'!Z86+(1-Parameters_Results!$D$23)*'Baseline scenario'!Z41</f>
        <v>2.4500000000000002</v>
      </c>
      <c r="Z38" s="152">
        <f>Parameters_Results!$D$23*'Baseline scenario'!AA86+(1-Parameters_Results!$D$23)*'Baseline scenario'!AA41</f>
        <v>2.4500000000000002</v>
      </c>
      <c r="AA38" s="152">
        <f>Parameters_Results!$D$23*'Baseline scenario'!AB86+(1-Parameters_Results!$D$23)*'Baseline scenario'!AB41</f>
        <v>2.4500000000000002</v>
      </c>
      <c r="AB38" s="152">
        <f>Parameters_Results!$D$23*'Baseline scenario'!AC86+(1-Parameters_Results!$D$23)*'Baseline scenario'!AC41</f>
        <v>2.4500000000000002</v>
      </c>
      <c r="AC38" s="152">
        <f>Parameters_Results!$D$23*'Baseline scenario'!AD86+(1-Parameters_Results!$D$23)*'Baseline scenario'!AD41</f>
        <v>2.4500000000000002</v>
      </c>
      <c r="AD38" s="152">
        <f>Parameters_Results!$D$23*'Baseline scenario'!AE86+(1-Parameters_Results!$D$23)*'Baseline scenario'!AE41</f>
        <v>2.4500000000000002</v>
      </c>
      <c r="AE38" s="152">
        <f>Parameters_Results!$D$23*'Baseline scenario'!AF86+(1-Parameters_Results!$D$23)*'Baseline scenario'!AF41</f>
        <v>2.4500000000000002</v>
      </c>
      <c r="AF38" s="152">
        <f>Parameters_Results!$D$23*'Baseline scenario'!AG86+(1-Parameters_Results!$D$23)*'Baseline scenario'!AG41</f>
        <v>2.4500000000000002</v>
      </c>
      <c r="AG38" s="152">
        <f>Parameters_Results!$D$23*'Baseline scenario'!AH86+(1-Parameters_Results!$D$23)*'Baseline scenario'!AH41</f>
        <v>2.4500000000000002</v>
      </c>
      <c r="AH38" s="152">
        <f>Parameters_Results!$D$23*'Baseline scenario'!AI86+(1-Parameters_Results!$D$23)*'Baseline scenario'!AI41</f>
        <v>2.4500000000000002</v>
      </c>
      <c r="AI38" s="152">
        <f>Parameters_Results!$D$23*'Baseline scenario'!AJ86+(1-Parameters_Results!$D$23)*'Baseline scenario'!AJ41</f>
        <v>2.4500000000000002</v>
      </c>
      <c r="AJ38" s="152">
        <f>Parameters_Results!$D$23*'Baseline scenario'!AK86+(1-Parameters_Results!$D$23)*'Baseline scenario'!AK41</f>
        <v>2.4500000000000002</v>
      </c>
      <c r="AK38" s="152">
        <f>Parameters_Results!$D$23*'Baseline scenario'!AL86+(1-Parameters_Results!$D$23)*'Baseline scenario'!AL41</f>
        <v>2.4500000000000002</v>
      </c>
      <c r="AL38" s="152">
        <f>Parameters_Results!$D$23*'Baseline scenario'!AM86+(1-Parameters_Results!$D$23)*'Baseline scenario'!AM41</f>
        <v>2.4500000000000002</v>
      </c>
      <c r="AM38" s="152">
        <f>Parameters_Results!$D$23*'Baseline scenario'!AN86+(1-Parameters_Results!$D$23)*'Baseline scenario'!AN41</f>
        <v>2.4500000000000002</v>
      </c>
      <c r="AN38" s="152">
        <f>Parameters_Results!$D$23*'Baseline scenario'!AO86+(1-Parameters_Results!$D$23)*'Baseline scenario'!AO41</f>
        <v>2.4500000000000002</v>
      </c>
      <c r="AO38" s="152">
        <f>Parameters_Results!$D$23*'Baseline scenario'!AP86+(1-Parameters_Results!$D$23)*'Baseline scenario'!AP41</f>
        <v>2.4500000000000002</v>
      </c>
      <c r="AP38" s="152">
        <f>Parameters_Results!$D$23*'Baseline scenario'!AQ86+(1-Parameters_Results!$D$23)*'Baseline scenario'!AQ41</f>
        <v>2.4500000000000002</v>
      </c>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3"/>
    </row>
    <row r="39" spans="1:82">
      <c r="A39" s="314"/>
      <c r="B39" t="s">
        <v>190</v>
      </c>
      <c r="C39" s="152">
        <f>Parameters_Results!$D$23*'Baseline scenario'!D87+(1-Parameters_Results!$D$23)*'Baseline scenario'!D42</f>
        <v>-3.7513000000000001</v>
      </c>
      <c r="D39" s="152">
        <f>Parameters_Results!$D$23*'Baseline scenario'!E87+(1-Parameters_Results!$D$23)*'Baseline scenario'!E42</f>
        <v>-3.8363999999999998</v>
      </c>
      <c r="E39" s="152">
        <f>Parameters_Results!$D$23*'Baseline scenario'!F87+(1-Parameters_Results!$D$23)*'Baseline scenario'!F42</f>
        <v>-3.9234</v>
      </c>
      <c r="F39" s="152">
        <f>Parameters_Results!$D$23*'Baseline scenario'!G87+(1-Parameters_Results!$D$23)*'Baseline scenario'!G42</f>
        <v>-4.0124000000000004</v>
      </c>
      <c r="G39" s="152">
        <f>Parameters_Results!$D$23*'Baseline scenario'!H87+(1-Parameters_Results!$D$23)*'Baseline scenario'!H42</f>
        <v>-4.1035000000000004</v>
      </c>
      <c r="H39" s="152">
        <f>Parameters_Results!$D$23*'Baseline scenario'!I87+(1-Parameters_Results!$D$23)*'Baseline scenario'!I42</f>
        <v>-4.1966999999999999</v>
      </c>
      <c r="I39" s="152">
        <f>Parameters_Results!$D$23*'Baseline scenario'!J87+(1-Parameters_Results!$D$23)*'Baseline scenario'!J42</f>
        <v>-4.2922000000000002</v>
      </c>
      <c r="J39" s="152">
        <f>Parameters_Results!$D$23*'Baseline scenario'!K87+(1-Parameters_Results!$D$23)*'Baseline scenario'!K42</f>
        <v>-4.3898000000000001</v>
      </c>
      <c r="K39" s="152">
        <f>Parameters_Results!$D$23*'Baseline scenario'!L87+(1-Parameters_Results!$D$23)*'Baseline scenario'!L42</f>
        <v>-4.4897</v>
      </c>
      <c r="L39" s="152">
        <f>Parameters_Results!$D$23*'Baseline scenario'!M87+(1-Parameters_Results!$D$23)*'Baseline scenario'!M42</f>
        <v>-4.5919999999999996</v>
      </c>
      <c r="M39" s="152">
        <f>Parameters_Results!$D$23*'Baseline scenario'!N87+(1-Parameters_Results!$D$23)*'Baseline scenario'!N42</f>
        <v>-4.6966000000000001</v>
      </c>
      <c r="N39" s="152">
        <f>Parameters_Results!$D$23*'Baseline scenario'!O87+(1-Parameters_Results!$D$23)*'Baseline scenario'!O42</f>
        <v>-4.8037000000000001</v>
      </c>
      <c r="O39" s="152">
        <f>Parameters_Results!$D$23*'Baseline scenario'!P87+(1-Parameters_Results!$D$23)*'Baseline scenario'!P42</f>
        <v>-4.9132999999999996</v>
      </c>
      <c r="P39" s="152">
        <f>Parameters_Results!$D$23*'Baseline scenario'!Q87+(1-Parameters_Results!$D$23)*'Baseline scenario'!Q42</f>
        <v>-5.0255000000000001</v>
      </c>
      <c r="Q39" s="152">
        <f>Parameters_Results!$D$23*'Baseline scenario'!R87+(1-Parameters_Results!$D$23)*'Baseline scenario'!R42</f>
        <v>-5.1402000000000001</v>
      </c>
      <c r="R39" s="152">
        <f>Parameters_Results!$D$23*'Baseline scenario'!S87+(1-Parameters_Results!$D$23)*'Baseline scenario'!S42</f>
        <v>-5.2576999999999998</v>
      </c>
      <c r="S39" s="152">
        <f>Parameters_Results!$D$23*'Baseline scenario'!T87+(1-Parameters_Results!$D$23)*'Baseline scenario'!T42</f>
        <v>-5.3779000000000003</v>
      </c>
      <c r="T39" s="152">
        <f>Parameters_Results!$D$23*'Baseline scenario'!U87+(1-Parameters_Results!$D$23)*'Baseline scenario'!U42</f>
        <v>-5.5008999999999997</v>
      </c>
      <c r="U39" s="152">
        <f>Parameters_Results!$D$23*'Baseline scenario'!V87+(1-Parameters_Results!$D$23)*'Baseline scenario'!V42</f>
        <v>-5.6268000000000002</v>
      </c>
      <c r="V39" s="152">
        <f>Parameters_Results!$D$23*'Baseline scenario'!W87+(1-Parameters_Results!$D$23)*'Baseline scenario'!W42</f>
        <v>-5.7556000000000003</v>
      </c>
      <c r="W39" s="152">
        <f>Parameters_Results!$D$23*'Baseline scenario'!X87+(1-Parameters_Results!$D$23)*'Baseline scenario'!X42</f>
        <v>-5.7560000000000002</v>
      </c>
      <c r="X39" s="152">
        <f>Parameters_Results!$D$23*'Baseline scenario'!Y87+(1-Parameters_Results!$D$23)*'Baseline scenario'!Y42</f>
        <v>-5.7560000000000002</v>
      </c>
      <c r="Y39" s="152">
        <f>Parameters_Results!$D$23*'Baseline scenario'!Z87+(1-Parameters_Results!$D$23)*'Baseline scenario'!Z42</f>
        <v>-5.7560000000000002</v>
      </c>
      <c r="Z39" s="152">
        <f>Parameters_Results!$D$23*'Baseline scenario'!AA87+(1-Parameters_Results!$D$23)*'Baseline scenario'!AA42</f>
        <v>-5.7560000000000002</v>
      </c>
      <c r="AA39" s="152">
        <f>Parameters_Results!$D$23*'Baseline scenario'!AB87+(1-Parameters_Results!$D$23)*'Baseline scenario'!AB42</f>
        <v>-5.7560000000000002</v>
      </c>
      <c r="AB39" s="152">
        <f>Parameters_Results!$D$23*'Baseline scenario'!AC87+(1-Parameters_Results!$D$23)*'Baseline scenario'!AC42</f>
        <v>-5.7560000000000002</v>
      </c>
      <c r="AC39" s="152">
        <f>Parameters_Results!$D$23*'Baseline scenario'!AD87+(1-Parameters_Results!$D$23)*'Baseline scenario'!AD42</f>
        <v>-5.7560000000000002</v>
      </c>
      <c r="AD39" s="152">
        <f>Parameters_Results!$D$23*'Baseline scenario'!AE87+(1-Parameters_Results!$D$23)*'Baseline scenario'!AE42</f>
        <v>-5.7560000000000002</v>
      </c>
      <c r="AE39" s="152">
        <f>Parameters_Results!$D$23*'Baseline scenario'!AF87+(1-Parameters_Results!$D$23)*'Baseline scenario'!AF42</f>
        <v>-5.7560000000000002</v>
      </c>
      <c r="AF39" s="152">
        <f>Parameters_Results!$D$23*'Baseline scenario'!AG87+(1-Parameters_Results!$D$23)*'Baseline scenario'!AG42</f>
        <v>-5.7560000000000002</v>
      </c>
      <c r="AG39" s="152">
        <f>Parameters_Results!$D$23*'Baseline scenario'!AH87+(1-Parameters_Results!$D$23)*'Baseline scenario'!AH42</f>
        <v>-5.7560000000000002</v>
      </c>
      <c r="AH39" s="152">
        <f>Parameters_Results!$D$23*'Baseline scenario'!AI87+(1-Parameters_Results!$D$23)*'Baseline scenario'!AI42</f>
        <v>-5.7560000000000002</v>
      </c>
      <c r="AI39" s="152">
        <f>Parameters_Results!$D$23*'Baseline scenario'!AJ87+(1-Parameters_Results!$D$23)*'Baseline scenario'!AJ42</f>
        <v>-5.7560000000000002</v>
      </c>
      <c r="AJ39" s="152">
        <f>Parameters_Results!$D$23*'Baseline scenario'!AK87+(1-Parameters_Results!$D$23)*'Baseline scenario'!AK42</f>
        <v>-5.7560000000000002</v>
      </c>
      <c r="AK39" s="152">
        <f>Parameters_Results!$D$23*'Baseline scenario'!AL87+(1-Parameters_Results!$D$23)*'Baseline scenario'!AL42</f>
        <v>-5.7560000000000002</v>
      </c>
      <c r="AL39" s="152">
        <f>Parameters_Results!$D$23*'Baseline scenario'!AM87+(1-Parameters_Results!$D$23)*'Baseline scenario'!AM42</f>
        <v>-5.7560000000000002</v>
      </c>
      <c r="AM39" s="152">
        <f>Parameters_Results!$D$23*'Baseline scenario'!AN87+(1-Parameters_Results!$D$23)*'Baseline scenario'!AN42</f>
        <v>-5.7560000000000002</v>
      </c>
      <c r="AN39" s="152">
        <f>Parameters_Results!$D$23*'Baseline scenario'!AO87+(1-Parameters_Results!$D$23)*'Baseline scenario'!AO42</f>
        <v>-5.7560000000000002</v>
      </c>
      <c r="AO39" s="152">
        <f>Parameters_Results!$D$23*'Baseline scenario'!AP87+(1-Parameters_Results!$D$23)*'Baseline scenario'!AP42</f>
        <v>-5.7560000000000002</v>
      </c>
      <c r="AP39" s="152">
        <f>Parameters_Results!$D$23*'Baseline scenario'!AQ87+(1-Parameters_Results!$D$23)*'Baseline scenario'!AQ42</f>
        <v>-5.7560000000000002</v>
      </c>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3"/>
    </row>
    <row r="40" spans="1:82">
      <c r="A40" s="21"/>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46"/>
    </row>
    <row r="41" spans="1:82" ht="12.65" customHeight="1">
      <c r="A41" s="21"/>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46"/>
    </row>
    <row r="42" spans="1:82">
      <c r="A42" s="21" t="s">
        <v>82</v>
      </c>
      <c r="B42" s="22"/>
      <c r="C42" s="22">
        <f>SUM(C10:C28)/(1+Parameters_Results!$D$12)^('Expected flows'!C$8-'Expected flows'!$C$8)</f>
        <v>0.68900000000000006</v>
      </c>
      <c r="D42" s="22">
        <f>SUM(D10:D28)/(1+Parameters_Results!$D$12)^('Expected flows'!D$8-'Expected flows'!$C$8)</f>
        <v>6.9618867924528294</v>
      </c>
      <c r="E42" s="22">
        <f>SUM(E10:E28)/(1+Parameters_Results!$D$12)^('Expected flows'!E$8-'Expected flows'!$C$8)</f>
        <v>22.882698469206122</v>
      </c>
      <c r="F42" s="22">
        <f>SUM(F10:F28)/(1+Parameters_Results!$D$12)^('Expected flows'!F$8-'Expected flows'!$C$8)</f>
        <v>27.430529900521901</v>
      </c>
      <c r="G42" s="22">
        <f>SUM(G10:G28)/(1+Parameters_Results!$D$12)^('Expected flows'!G$8-'Expected flows'!$C$8)</f>
        <v>14.383470412006567</v>
      </c>
      <c r="H42" s="22">
        <f>SUM(H10:H28)/(1+Parameters_Results!$D$12)^('Expected flows'!H$8-'Expected flows'!$C$8)</f>
        <v>2.9434499429193992</v>
      </c>
      <c r="I42" s="22">
        <f>SUM(I10:I28)/(1+Parameters_Results!$D$12)^('Expected flows'!I$8-'Expected flows'!$C$8)</f>
        <v>0.96410403510530118</v>
      </c>
      <c r="J42" s="22">
        <f>SUM(J10:J28)/(1+Parameters_Results!$D$12)^('Expected flows'!J$8-'Expected flows'!$C$8)</f>
        <v>0.9261585364304652</v>
      </c>
      <c r="K42" s="22">
        <f>SUM(K10:K28)/(1+Parameters_Results!$D$12)^('Expected flows'!K$8-'Expected flows'!$C$8)</f>
        <v>0.88835317658289215</v>
      </c>
      <c r="L42" s="22">
        <f>SUM(L10:L28)/(1+Parameters_Results!$D$12)^('Expected flows'!L$8-'Expected flows'!$C$8)</f>
        <v>0.85215621794417706</v>
      </c>
      <c r="M42" s="22">
        <f>SUM(M10:M28)/(1+Parameters_Results!$D$12)^('Expected flows'!M$8-'Expected flows'!$C$8)</f>
        <v>0.81681987967143432</v>
      </c>
      <c r="N42" s="22">
        <f>SUM(N10:N28)/(1+Parameters_Results!$D$12)^('Expected flows'!N$8-'Expected flows'!$C$8)</f>
        <v>0.78185804518624336</v>
      </c>
      <c r="O42" s="22">
        <f>SUM(O10:O28)/(1+Parameters_Results!$D$12)^('Expected flows'!O$8-'Expected flows'!$C$8)</f>
        <v>0.74843586154696262</v>
      </c>
      <c r="P42" s="22">
        <f>SUM(P10:P28)/(1+Parameters_Results!$D$12)^('Expected flows'!P$8-'Expected flows'!$C$8)</f>
        <v>0.71596407086645031</v>
      </c>
      <c r="Q42" s="22">
        <f>SUM(Q10:Q28)/(1+Parameters_Results!$D$12)^('Expected flows'!Q$8-'Expected flows'!$C$8)</f>
        <v>0.68446074237754362</v>
      </c>
      <c r="R42" s="22">
        <f>SUM(R10:R28)/(1+Parameters_Results!$D$12)^('Expected flows'!R$8-'Expected flows'!$C$8)</f>
        <v>0.65352053812400335</v>
      </c>
      <c r="S42" s="22">
        <f>SUM(S10:S28)/(1+Parameters_Results!$D$12)^('Expected flows'!S$8-'Expected flows'!$C$8)</f>
        <v>0.62396872431311801</v>
      </c>
      <c r="T42" s="22">
        <f>SUM(T10:T28)/(1+Parameters_Results!$D$12)^('Expected flows'!T$8-'Expected flows'!$C$8)</f>
        <v>0.59540857233650035</v>
      </c>
      <c r="U42" s="22">
        <f>SUM(U10:U28)/(1+Parameters_Results!$D$12)^('Expected flows'!U$8-'Expected flows'!$C$8)</f>
        <v>0.56745183849197212</v>
      </c>
      <c r="V42" s="22">
        <f>SUM(V10:V28)/(1+Parameters_Results!$D$12)^('Expected flows'!V$8-'Expected flows'!$C$8)</f>
        <v>0.54085149038097158</v>
      </c>
      <c r="W42" s="22">
        <f>SUM(W10:W28)/(1+Parameters_Results!$D$12)^('Expected flows'!W$8-'Expected flows'!$C$8)</f>
        <v>0.51036197696714269</v>
      </c>
      <c r="X42" s="22">
        <f>SUM(X10:X28)/(1+Parameters_Results!$D$12)^('Expected flows'!X$8-'Expected flows'!$C$8)</f>
        <v>0.4814735631765496</v>
      </c>
      <c r="Y42" s="22">
        <f>SUM(Y10:Y28)/(1+Parameters_Results!$D$12)^('Expected flows'!Y$8-'Expected flows'!$C$8)</f>
        <v>0.45422034261938637</v>
      </c>
      <c r="Z42" s="22">
        <f>SUM(Z10:Z28)/(1+Parameters_Results!$D$12)^('Expected flows'!Z$8-'Expected flows'!$C$8)</f>
        <v>0.4285097571881003</v>
      </c>
      <c r="AA42" s="22">
        <f>SUM(AA10:AA28)/(1+Parameters_Results!$D$12)^('Expected flows'!AA$8-'Expected flows'!$C$8)</f>
        <v>0.40425448791330226</v>
      </c>
      <c r="AB42" s="22">
        <f>SUM(AB10:AB28)/(1+Parameters_Results!$D$12)^('Expected flows'!AB$8-'Expected flows'!$C$8)</f>
        <v>0.3813721584087757</v>
      </c>
      <c r="AC42" s="22">
        <f>SUM(AC10:AC28)/(1+Parameters_Results!$D$12)^('Expected flows'!AC$8-'Expected flows'!$C$8)</f>
        <v>0.3597850551026186</v>
      </c>
      <c r="AD42" s="22">
        <f>SUM(AD10:AD28)/(1+Parameters_Results!$D$12)^('Expected flows'!AD$8-'Expected flows'!$C$8)</f>
        <v>0.33941986330435708</v>
      </c>
      <c r="AE42" s="22">
        <f>SUM(AE10:AE28)/(1+Parameters_Results!$D$12)^('Expected flows'!AE$8-'Expected flows'!$C$8)</f>
        <v>0.3202074182116576</v>
      </c>
      <c r="AF42" s="22">
        <f>SUM(AF10:AF28)/(1+Parameters_Results!$D$12)^('Expected flows'!AF$8-'Expected flows'!$C$8)</f>
        <v>0.30208247001099775</v>
      </c>
      <c r="AG42" s="22">
        <f>SUM(AG10:AG28)/(1+Parameters_Results!$D$12)^('Expected flows'!AG$8-'Expected flows'!$C$8)</f>
        <v>0.28498346227452614</v>
      </c>
      <c r="AH42" s="22">
        <f>SUM(AH10:AH28)/(1+Parameters_Results!$D$12)^('Expected flows'!AH$8-'Expected flows'!$C$8)</f>
        <v>0.26885232290049632</v>
      </c>
      <c r="AI42" s="22">
        <f>SUM(AI10:AI28)/(1+Parameters_Results!$D$12)^('Expected flows'!AI$8-'Expected flows'!$C$8)</f>
        <v>0.25363426688726071</v>
      </c>
      <c r="AJ42" s="22">
        <f>SUM(AJ10:AJ28)/(1+Parameters_Results!$D$12)^('Expected flows'!AJ$8-'Expected flows'!$C$8)</f>
        <v>0.23927761027100067</v>
      </c>
      <c r="AK42" s="22">
        <f>SUM(AK10:AK28)/(1+Parameters_Results!$D$12)^('Expected flows'!AK$8-'Expected flows'!$C$8)</f>
        <v>0.22573359459528364</v>
      </c>
      <c r="AL42" s="22">
        <f>SUM(AL10:AL28)/(1+Parameters_Results!$D$12)^('Expected flows'!AL$8-'Expected flows'!$C$8)</f>
        <v>0.21295622131630529</v>
      </c>
      <c r="AM42" s="22">
        <f>SUM(AM10:AM28)/(1+Parameters_Results!$D$12)^('Expected flows'!AM$8-'Expected flows'!$C$8)</f>
        <v>0.20090209558142008</v>
      </c>
      <c r="AN42" s="22">
        <f>SUM(AN10:AN28)/(1+Parameters_Results!$D$12)^('Expected flows'!AN$8-'Expected flows'!$C$8)</f>
        <v>0.18953027885039628</v>
      </c>
      <c r="AO42" s="22">
        <f>SUM(AO10:AO28)/(1+Parameters_Results!$D$12)^('Expected flows'!AO$8-'Expected flows'!$C$8)</f>
        <v>0.17880214985886439</v>
      </c>
      <c r="AP42" s="22">
        <f>SUM(AP10:AP28)/(1+Parameters_Results!$D$12)^('Expected flows'!AP$8-'Expected flows'!$C$8)</f>
        <v>0.16868127345175885</v>
      </c>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46"/>
    </row>
    <row r="43" spans="1:82">
      <c r="A43" s="21" t="s">
        <v>4</v>
      </c>
      <c r="B43" s="22"/>
      <c r="C43" s="22">
        <f>SUM(C29:C39)/(1+Parameters_Results!$D$12)^('Expected flows'!C$8-'Expected flows'!$C$8)</f>
        <v>-4.7000000000001485E-3</v>
      </c>
      <c r="D43" s="22">
        <f>SUM(D29:D39)/(1+Parameters_Results!$D$12)^('Expected flows'!D$8-'Expected flows'!$C$8)</f>
        <v>0.23603773584905657</v>
      </c>
      <c r="E43" s="22">
        <f>SUM(E29:E39)/(1+Parameters_Results!$D$12)^('Expected flows'!E$8-'Expected flows'!$C$8)</f>
        <v>0.46564613741545036</v>
      </c>
      <c r="F43" s="22">
        <f>SUM(F29:F39)/(1+Parameters_Results!$D$12)^('Expected flows'!F$8-'Expected flows'!$C$8)</f>
        <v>3.8164054890950236</v>
      </c>
      <c r="G43" s="22">
        <f>SUM(G29:G39)/(1+Parameters_Results!$D$12)^('Expected flows'!G$8-'Expected flows'!$C$8)</f>
        <v>3.8733380132339201</v>
      </c>
      <c r="H43" s="22">
        <f>SUM(H29:H39)/(1+Parameters_Results!$D$12)^('Expected flows'!H$8-'Expected flows'!$C$8)</f>
        <v>4.1561005058464362</v>
      </c>
      <c r="I43" s="22">
        <f>SUM(I29:I39)/(1+Parameters_Results!$D$12)^('Expected flows'!I$8-'Expected flows'!$C$8)</f>
        <v>4.3963454183439534</v>
      </c>
      <c r="J43" s="22">
        <f>SUM(J29:J39)/(1+Parameters_Results!$D$12)^('Expected flows'!J$8-'Expected flows'!$C$8)</f>
        <v>4.5973403093371212</v>
      </c>
      <c r="K43" s="22">
        <f>SUM(K29:K39)/(1+Parameters_Results!$D$12)^('Expected flows'!K$8-'Expected flows'!$C$8)</f>
        <v>4.7625618283815374</v>
      </c>
      <c r="L43" s="22">
        <f>SUM(L29:L39)/(1+Parameters_Results!$D$12)^('Expected flows'!L$8-'Expected flows'!$C$8)</f>
        <v>4.8958881410886033</v>
      </c>
      <c r="M43" s="22">
        <f>SUM(M29:M39)/(1+Parameters_Results!$D$12)^('Expected flows'!M$8-'Expected flows'!$C$8)</f>
        <v>5.1941323753867348</v>
      </c>
      <c r="N43" s="22">
        <f>SUM(N29:N39)/(1+Parameters_Results!$D$12)^('Expected flows'!N$8-'Expected flows'!$C$8)</f>
        <v>5.2477519704462461</v>
      </c>
      <c r="O43" s="22">
        <f>SUM(O29:O39)/(1+Parameters_Results!$D$12)^('Expected flows'!O$8-'Expected flows'!$C$8)</f>
        <v>5.3052473500571962</v>
      </c>
      <c r="P43" s="22">
        <f>SUM(P29:P39)/(1+Parameters_Results!$D$12)^('Expected flows'!P$8-'Expected flows'!$C$8)</f>
        <v>5.2997563074286909</v>
      </c>
      <c r="Q43" s="22">
        <f>SUM(Q29:Q39)/(1+Parameters_Results!$D$12)^('Expected flows'!Q$8-'Expected flows'!$C$8)</f>
        <v>5.2794370011250891</v>
      </c>
      <c r="R43" s="22">
        <f>SUM(R29:R39)/(1+Parameters_Results!$D$12)^('Expected flows'!R$8-'Expected flows'!$C$8)</f>
        <v>5.2808231556568517</v>
      </c>
      <c r="S43" s="22">
        <f>SUM(S29:S39)/(1+Parameters_Results!$D$12)^('Expected flows'!S$8-'Expected flows'!$C$8)</f>
        <v>5.2782455597911007</v>
      </c>
      <c r="T43" s="22">
        <f>SUM(T29:T39)/(1+Parameters_Results!$D$12)^('Expected flows'!T$8-'Expected flows'!$C$8)</f>
        <v>5.2494588755191405</v>
      </c>
      <c r="U43" s="22">
        <f>SUM(U29:U39)/(1+Parameters_Results!$D$12)^('Expected flows'!U$8-'Expected flows'!$C$8)</f>
        <v>5.1765747545877847</v>
      </c>
      <c r="V43" s="22">
        <f>SUM(V29:V39)/(1+Parameters_Results!$D$12)^('Expected flows'!V$8-'Expected flows'!$C$8)</f>
        <v>5.1156473252063304</v>
      </c>
      <c r="W43" s="22">
        <f>SUM(W29:W39)/(1+Parameters_Results!$D$12)^('Expected flows'!W$8-'Expected flows'!$C$8)</f>
        <v>4.8258017580159249</v>
      </c>
      <c r="X43" s="22">
        <f>SUM(X29:X39)/(1+Parameters_Results!$D$12)^('Expected flows'!X$8-'Expected flows'!$C$8)</f>
        <v>4.5526431679395509</v>
      </c>
      <c r="Y43" s="22">
        <f>SUM(Y29:Y39)/(1+Parameters_Results!$D$12)^('Expected flows'!Y$8-'Expected flows'!$C$8)</f>
        <v>4.2949463848486333</v>
      </c>
      <c r="Z43" s="22">
        <f>SUM(Z29:Z39)/(1+Parameters_Results!$D$12)^('Expected flows'!Z$8-'Expected flows'!$C$8)</f>
        <v>4.0518362121213514</v>
      </c>
      <c r="AA43" s="22">
        <f>SUM(AA29:AA39)/(1+Parameters_Results!$D$12)^('Expected flows'!AA$8-'Expected flows'!$C$8)</f>
        <v>3.8224869925673133</v>
      </c>
      <c r="AB43" s="22">
        <f>SUM(AB29:AB39)/(1+Parameters_Results!$D$12)^('Expected flows'!AB$8-'Expected flows'!$C$8)</f>
        <v>3.6061198043087863</v>
      </c>
      <c r="AC43" s="22">
        <f>SUM(AC29:AC39)/(1+Parameters_Results!$D$12)^('Expected flows'!AC$8-'Expected flows'!$C$8)</f>
        <v>3.401999815385647</v>
      </c>
      <c r="AD43" s="22">
        <f>SUM(AD29:AD39)/(1+Parameters_Results!$D$12)^('Expected flows'!AD$8-'Expected flows'!$C$8)</f>
        <v>3.2094337880996666</v>
      </c>
      <c r="AE43" s="22">
        <f>SUM(AE29:AE39)/(1+Parameters_Results!$D$12)^('Expected flows'!AE$8-'Expected flows'!$C$8)</f>
        <v>3.0277677246223269</v>
      </c>
      <c r="AF43" s="22">
        <f>SUM(AF29:AF39)/(1+Parameters_Results!$D$12)^('Expected flows'!AF$8-'Expected flows'!$C$8)</f>
        <v>2.8563846458701194</v>
      </c>
      <c r="AG43" s="22">
        <f>SUM(AG29:AG39)/(1+Parameters_Results!$D$12)^('Expected flows'!AG$8-'Expected flows'!$C$8)</f>
        <v>2.6947024961038863</v>
      </c>
      <c r="AH43" s="22">
        <f>SUM(AH29:AH39)/(1+Parameters_Results!$D$12)^('Expected flows'!AH$8-'Expected flows'!$C$8)</f>
        <v>2.542172166135741</v>
      </c>
      <c r="AI43" s="22">
        <f>SUM(AI29:AI39)/(1+Parameters_Results!$D$12)^('Expected flows'!AI$8-'Expected flows'!$C$8)</f>
        <v>2.3982756284299449</v>
      </c>
      <c r="AJ43" s="22">
        <f>SUM(AJ29:AJ39)/(1+Parameters_Results!$D$12)^('Expected flows'!AJ$8-'Expected flows'!$C$8)</f>
        <v>2.262524177764099</v>
      </c>
      <c r="AK43" s="22">
        <f>SUM(AK29:AK39)/(1+Parameters_Results!$D$12)^('Expected flows'!AK$8-'Expected flows'!$C$8)</f>
        <v>2.1344567714755649</v>
      </c>
      <c r="AL43" s="22">
        <f>SUM(AL29:AL39)/(1+Parameters_Results!$D$12)^('Expected flows'!AL$8-'Expected flows'!$C$8)</f>
        <v>2.0136384636561928</v>
      </c>
      <c r="AM43" s="22">
        <f>SUM(AM29:AM39)/(1+Parameters_Results!$D$12)^('Expected flows'!AM$8-'Expected flows'!$C$8)</f>
        <v>1.8996589279775404</v>
      </c>
      <c r="AN43" s="22">
        <f>SUM(AN29:AN39)/(1+Parameters_Results!$D$12)^('Expected flows'!AN$8-'Expected flows'!$C$8)</f>
        <v>1.792131064129755</v>
      </c>
      <c r="AO43" s="22">
        <f>SUM(AO29:AO39)/(1+Parameters_Results!$D$12)^('Expected flows'!AO$8-'Expected flows'!$C$8)</f>
        <v>1.6906896831412781</v>
      </c>
      <c r="AP43" s="22">
        <f>SUM(AP29:AP39)/(1+Parameters_Results!$D$12)^('Expected flows'!AP$8-'Expected flows'!$C$8)</f>
        <v>1.5949902671144129</v>
      </c>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46"/>
    </row>
    <row r="44" spans="1:82">
      <c r="A44" s="21"/>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46"/>
    </row>
    <row r="45" spans="1:82">
      <c r="A45" s="142" t="s">
        <v>9</v>
      </c>
      <c r="B45" s="55"/>
      <c r="C45" s="140">
        <f>SUM(C43:ZZ43)-SUM(C42:ZZ42)</f>
        <v>50.43911057814897</v>
      </c>
      <c r="D45" s="22"/>
      <c r="E45" s="17" t="s">
        <v>27</v>
      </c>
      <c r="F45" s="22"/>
      <c r="G45" s="22">
        <f>SUM(C42:ZZ42)</f>
        <v>91.855587615355049</v>
      </c>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46"/>
    </row>
    <row r="46" spans="1:82" ht="15" thickBot="1">
      <c r="A46" s="143" t="s">
        <v>23</v>
      </c>
      <c r="B46" s="73"/>
      <c r="C46" s="141">
        <f>SUM(C43:ZZ43)/SUM(C42:ZZ42)</f>
        <v>1.5491131447480644</v>
      </c>
      <c r="D46" s="34"/>
      <c r="E46" s="34" t="s">
        <v>28</v>
      </c>
      <c r="F46" s="34"/>
      <c r="G46" s="34">
        <f>SUM(C43:ZZ43)</f>
        <v>142.29469819350402</v>
      </c>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72"/>
    </row>
    <row r="47" spans="1:82" ht="15" thickBot="1"/>
    <row r="48" spans="1:82" s="12" customFormat="1">
      <c r="A48" s="124" t="s">
        <v>111</v>
      </c>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50"/>
    </row>
    <row r="49" spans="1:82">
      <c r="A49" s="21" t="s">
        <v>3</v>
      </c>
      <c r="B49" s="22"/>
      <c r="C49" s="22">
        <f>Parameters_Results!$D$10+COLUMN()-2</f>
        <v>2021</v>
      </c>
      <c r="D49" s="22">
        <f>Parameters_Results!$D$10+COLUMN()-2</f>
        <v>2022</v>
      </c>
      <c r="E49" s="22">
        <f>Parameters_Results!$D$10+COLUMN()-2</f>
        <v>2023</v>
      </c>
      <c r="F49" s="22">
        <f>Parameters_Results!$D$10+COLUMN()-2</f>
        <v>2024</v>
      </c>
      <c r="G49" s="22">
        <f>Parameters_Results!$D$10+COLUMN()-2</f>
        <v>2025</v>
      </c>
      <c r="H49" s="22">
        <f>Parameters_Results!$D$10+COLUMN()-2</f>
        <v>2026</v>
      </c>
      <c r="I49" s="22">
        <f>Parameters_Results!$D$10+COLUMN()-2</f>
        <v>2027</v>
      </c>
      <c r="J49" s="22">
        <f>Parameters_Results!$D$10+COLUMN()-2</f>
        <v>2028</v>
      </c>
      <c r="K49" s="22">
        <f>Parameters_Results!$D$10+COLUMN()-2</f>
        <v>2029</v>
      </c>
      <c r="L49" s="22">
        <f>Parameters_Results!$D$10+COLUMN()-2</f>
        <v>2030</v>
      </c>
      <c r="M49" s="22">
        <f>Parameters_Results!$D$10+COLUMN()-2</f>
        <v>2031</v>
      </c>
      <c r="N49" s="22">
        <f>Parameters_Results!$D$10+COLUMN()-2</f>
        <v>2032</v>
      </c>
      <c r="O49" s="22">
        <f>Parameters_Results!$D$10+COLUMN()-2</f>
        <v>2033</v>
      </c>
      <c r="P49" s="22">
        <f>Parameters_Results!$D$10+COLUMN()-2</f>
        <v>2034</v>
      </c>
      <c r="Q49" s="22">
        <f>Parameters_Results!$D$10+COLUMN()-2</f>
        <v>2035</v>
      </c>
      <c r="R49" s="22">
        <f>Parameters_Results!$D$10+COLUMN()-2</f>
        <v>2036</v>
      </c>
      <c r="S49" s="22">
        <f>Parameters_Results!$D$10+COLUMN()-2</f>
        <v>2037</v>
      </c>
      <c r="T49" s="22">
        <f>Parameters_Results!$D$10+COLUMN()-2</f>
        <v>2038</v>
      </c>
      <c r="U49" s="22">
        <f>Parameters_Results!$D$10+COLUMN()-2</f>
        <v>2039</v>
      </c>
      <c r="V49" s="22">
        <f>Parameters_Results!$D$10+COLUMN()-2</f>
        <v>2040</v>
      </c>
      <c r="W49" s="22">
        <f>Parameters_Results!$D$10+COLUMN()-2</f>
        <v>2041</v>
      </c>
      <c r="X49" s="22">
        <f>Parameters_Results!$D$10+COLUMN()-2</f>
        <v>2042</v>
      </c>
      <c r="Y49" s="22">
        <f>Parameters_Results!$D$10+COLUMN()-2</f>
        <v>2043</v>
      </c>
      <c r="Z49" s="22">
        <f>Parameters_Results!$D$10+COLUMN()-2</f>
        <v>2044</v>
      </c>
      <c r="AA49" s="22">
        <f>Parameters_Results!$D$10+COLUMN()-2</f>
        <v>2045</v>
      </c>
      <c r="AB49" s="22">
        <f>Parameters_Results!$D$10+COLUMN()-2</f>
        <v>2046</v>
      </c>
      <c r="AC49" s="22">
        <f>Parameters_Results!$D$10+COLUMN()-2</f>
        <v>2047</v>
      </c>
      <c r="AD49" s="22">
        <f>Parameters_Results!$D$10+COLUMN()-2</f>
        <v>2048</v>
      </c>
      <c r="AE49" s="22">
        <f>Parameters_Results!$D$10+COLUMN()-2</f>
        <v>2049</v>
      </c>
      <c r="AF49" s="22">
        <f>Parameters_Results!$D$10+COLUMN()-2</f>
        <v>2050</v>
      </c>
      <c r="AG49" s="22">
        <f>Parameters_Results!$D$10+COLUMN()-2</f>
        <v>2051</v>
      </c>
      <c r="AH49" s="22">
        <f>Parameters_Results!$D$10+COLUMN()-2</f>
        <v>2052</v>
      </c>
      <c r="AI49" s="22">
        <f>Parameters_Results!$D$10+COLUMN()-2</f>
        <v>2053</v>
      </c>
      <c r="AJ49" s="22">
        <f>Parameters_Results!$D$10+COLUMN()-2</f>
        <v>2054</v>
      </c>
      <c r="AK49" s="22">
        <f>Parameters_Results!$D$10+COLUMN()-2</f>
        <v>2055</v>
      </c>
      <c r="AL49" s="22">
        <f>Parameters_Results!$D$10+COLUMN()-2</f>
        <v>2056</v>
      </c>
      <c r="AM49" s="22">
        <f>Parameters_Results!$D$10+COLUMN()-2</f>
        <v>2057</v>
      </c>
      <c r="AN49" s="22">
        <f>Parameters_Results!$D$10+COLUMN()-2</f>
        <v>2058</v>
      </c>
      <c r="AO49" s="22">
        <f>Parameters_Results!$D$10+COLUMN()-2</f>
        <v>2059</v>
      </c>
      <c r="AP49" s="22">
        <f>Parameters_Results!$D$10+COLUMN()-2</f>
        <v>2060</v>
      </c>
      <c r="AQ49" s="22">
        <f>Parameters_Results!$D$10+COLUMN()-2</f>
        <v>2061</v>
      </c>
      <c r="AR49" s="22">
        <f>Parameters_Results!$D$10+COLUMN()-2</f>
        <v>2062</v>
      </c>
      <c r="AS49" s="22">
        <f>Parameters_Results!$D$10+COLUMN()-2</f>
        <v>2063</v>
      </c>
      <c r="AT49" s="22">
        <f>Parameters_Results!$D$10+COLUMN()-2</f>
        <v>2064</v>
      </c>
      <c r="AU49" s="22">
        <f>Parameters_Results!$D$10+COLUMN()-2</f>
        <v>2065</v>
      </c>
      <c r="AV49" s="22">
        <f>Parameters_Results!$D$10+COLUMN()-2</f>
        <v>2066</v>
      </c>
      <c r="AW49" s="22">
        <f>Parameters_Results!$D$10+COLUMN()-2</f>
        <v>2067</v>
      </c>
      <c r="AX49" s="22">
        <f>Parameters_Results!$D$10+COLUMN()-2</f>
        <v>2068</v>
      </c>
      <c r="AY49" s="22">
        <f>Parameters_Results!$D$10+COLUMN()-2</f>
        <v>2069</v>
      </c>
      <c r="AZ49" s="22">
        <f>Parameters_Results!$D$10+COLUMN()-2</f>
        <v>2070</v>
      </c>
      <c r="BA49" s="22">
        <f>Parameters_Results!$D$10+COLUMN()-2</f>
        <v>2071</v>
      </c>
      <c r="BB49" s="22">
        <f>Parameters_Results!$D$10+COLUMN()-2</f>
        <v>2072</v>
      </c>
      <c r="BC49" s="22">
        <f>Parameters_Results!$D$10+COLUMN()-2</f>
        <v>2073</v>
      </c>
      <c r="BD49" s="22">
        <f>Parameters_Results!$D$10+COLUMN()-2</f>
        <v>2074</v>
      </c>
      <c r="BE49" s="22">
        <f>Parameters_Results!$D$10+COLUMN()-2</f>
        <v>2075</v>
      </c>
      <c r="BF49" s="22">
        <f>Parameters_Results!$D$10+COLUMN()-2</f>
        <v>2076</v>
      </c>
      <c r="BG49" s="22">
        <f>Parameters_Results!$D$10+COLUMN()-2</f>
        <v>2077</v>
      </c>
      <c r="BH49" s="22">
        <f>Parameters_Results!$D$10+COLUMN()-2</f>
        <v>2078</v>
      </c>
      <c r="BI49" s="22">
        <f>Parameters_Results!$D$10+COLUMN()-2</f>
        <v>2079</v>
      </c>
      <c r="BJ49" s="22">
        <f>Parameters_Results!$D$10+COLUMN()-2</f>
        <v>2080</v>
      </c>
      <c r="BK49" s="22">
        <f>Parameters_Results!$D$10+COLUMN()-2</f>
        <v>2081</v>
      </c>
      <c r="BL49" s="22">
        <f>Parameters_Results!$D$10+COLUMN()-2</f>
        <v>2082</v>
      </c>
      <c r="BM49" s="22">
        <f>Parameters_Results!$D$10+COLUMN()-2</f>
        <v>2083</v>
      </c>
      <c r="BN49" s="22">
        <f>Parameters_Results!$D$10+COLUMN()-2</f>
        <v>2084</v>
      </c>
      <c r="BO49" s="22">
        <f>Parameters_Results!$D$10+COLUMN()-2</f>
        <v>2085</v>
      </c>
      <c r="BP49" s="22">
        <f>Parameters_Results!$D$10+COLUMN()-2</f>
        <v>2086</v>
      </c>
      <c r="BQ49" s="22">
        <f>Parameters_Results!$D$10+COLUMN()-2</f>
        <v>2087</v>
      </c>
      <c r="BR49" s="22">
        <f>Parameters_Results!$D$10+COLUMN()-2</f>
        <v>2088</v>
      </c>
      <c r="BS49" s="22">
        <f>Parameters_Results!$D$10+COLUMN()-2</f>
        <v>2089</v>
      </c>
      <c r="BT49" s="22">
        <f>Parameters_Results!$D$10+COLUMN()-2</f>
        <v>2090</v>
      </c>
      <c r="BU49" s="22">
        <f>Parameters_Results!$D$10+COLUMN()-2</f>
        <v>2091</v>
      </c>
      <c r="BV49" s="22">
        <f>Parameters_Results!$D$10+COLUMN()-2</f>
        <v>2092</v>
      </c>
      <c r="BW49" s="22">
        <f>Parameters_Results!$D$10+COLUMN()-2</f>
        <v>2093</v>
      </c>
      <c r="BX49" s="22">
        <f>Parameters_Results!$D$10+COLUMN()-2</f>
        <v>2094</v>
      </c>
      <c r="BY49" s="22">
        <f>Parameters_Results!$D$10+COLUMN()-2</f>
        <v>2095</v>
      </c>
      <c r="BZ49" s="22">
        <f>Parameters_Results!$D$10+COLUMN()-2</f>
        <v>2096</v>
      </c>
      <c r="CA49" s="22">
        <f>Parameters_Results!$D$10+COLUMN()-2</f>
        <v>2097</v>
      </c>
      <c r="CB49" s="22">
        <f>Parameters_Results!$D$10+COLUMN()-2</f>
        <v>2098</v>
      </c>
      <c r="CC49" s="22">
        <f>Parameters_Results!$D$10+COLUMN()-2</f>
        <v>2099</v>
      </c>
      <c r="CD49" s="46">
        <f>Parameters_Results!$D$10+COLUMN()-2</f>
        <v>2100</v>
      </c>
    </row>
    <row r="50" spans="1:82">
      <c r="A50" s="314" t="s">
        <v>0</v>
      </c>
      <c r="B50" s="135" t="s">
        <v>149</v>
      </c>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f>AI9*(1+'Extrapolation average con.'!AI50)</f>
        <v>0</v>
      </c>
      <c r="AJ50" s="22">
        <f>AJ9*(1+'Extrapolation average con.'!AJ50)</f>
        <v>0</v>
      </c>
      <c r="AK50" s="22">
        <f>AK9*(1+'Extrapolation average con.'!AK50)</f>
        <v>0</v>
      </c>
      <c r="AL50" s="22">
        <f>AL9*(1+'Extrapolation average con.'!AL50)</f>
        <v>0</v>
      </c>
      <c r="AM50" s="22">
        <f>AM9*(1+'Extrapolation average con.'!AM50)</f>
        <v>0</v>
      </c>
      <c r="AN50" s="22">
        <f>AN9*(1+'Extrapolation average con.'!AN50)</f>
        <v>0</v>
      </c>
      <c r="AO50" s="22">
        <f>AO9*(1+'Extrapolation average con.'!AO50)</f>
        <v>0</v>
      </c>
      <c r="AP50" s="22">
        <f>AP9*(1+'Extrapolation average con.'!AP50)</f>
        <v>0</v>
      </c>
      <c r="AQ50" s="22">
        <f>AQ9*(1+'Extrapolation average con.'!AQ50)</f>
        <v>0</v>
      </c>
      <c r="AR50" s="22">
        <f>AR9*(1+'Extrapolation average con.'!AR50)</f>
        <v>0</v>
      </c>
      <c r="AS50" s="22">
        <f>AS9*(1+'Extrapolation average con.'!AS50)</f>
        <v>0</v>
      </c>
      <c r="AT50" s="22">
        <f>AT9*(1+'Extrapolation average con.'!AT50)</f>
        <v>0</v>
      </c>
      <c r="AU50" s="22">
        <f>AU9*(1+'Extrapolation average con.'!AU50)</f>
        <v>0</v>
      </c>
      <c r="AV50" s="22">
        <f>AV9*(1+'Extrapolation average con.'!AV50)</f>
        <v>0</v>
      </c>
      <c r="AW50" s="22">
        <f>AW9*(1+'Extrapolation average con.'!AW50)</f>
        <v>0</v>
      </c>
      <c r="AX50" s="22">
        <f>AX9*(1+'Extrapolation average con.'!AX50)</f>
        <v>0</v>
      </c>
      <c r="AY50" s="22">
        <f>AY9*(1+'Extrapolation average con.'!AY50)</f>
        <v>0</v>
      </c>
      <c r="AZ50" s="22">
        <f>AZ9*(1+'Extrapolation average con.'!AZ50)</f>
        <v>0</v>
      </c>
      <c r="BA50" s="22">
        <f>BA9*(1+'Extrapolation average con.'!BA50)</f>
        <v>0</v>
      </c>
      <c r="BB50" s="22">
        <f>BB9*(1+'Extrapolation average con.'!BB50)</f>
        <v>0</v>
      </c>
      <c r="BC50" s="22">
        <f>BC9*(1+'Extrapolation average con.'!BC50)</f>
        <v>0</v>
      </c>
      <c r="BD50" s="22">
        <f>BD9*(1+'Extrapolation average con.'!BD50)</f>
        <v>0</v>
      </c>
      <c r="BE50" s="22">
        <f>BE9*(1+'Extrapolation average con.'!BE50)</f>
        <v>0</v>
      </c>
      <c r="BF50" s="22">
        <f>BF9*(1+'Extrapolation average con.'!BF50)</f>
        <v>0</v>
      </c>
      <c r="BG50" s="22">
        <f>BG9*(1+'Extrapolation average con.'!BG50)</f>
        <v>0</v>
      </c>
      <c r="BH50" s="22">
        <f>BH9*(1+'Extrapolation average con.'!BH50)</f>
        <v>0</v>
      </c>
      <c r="BI50" s="22">
        <f>BI9*(1+'Extrapolation average con.'!BI50)</f>
        <v>0</v>
      </c>
      <c r="BJ50" s="22">
        <f>BJ9*(1+'Extrapolation average con.'!BJ50)</f>
        <v>0</v>
      </c>
      <c r="BK50" s="22">
        <f>BK9*(1+'Extrapolation average con.'!BK50)</f>
        <v>0</v>
      </c>
      <c r="BL50" s="22">
        <f>BL9*(1+'Extrapolation average con.'!BL50)</f>
        <v>0</v>
      </c>
      <c r="BM50" s="22">
        <f>BM9*(1+'Extrapolation average con.'!BM50)</f>
        <v>0</v>
      </c>
      <c r="BN50" s="22">
        <f>BN9*(1+'Extrapolation average con.'!BN50)</f>
        <v>0</v>
      </c>
      <c r="BO50" s="22">
        <f>BO9*(1+'Extrapolation average con.'!BO50)</f>
        <v>0</v>
      </c>
      <c r="BP50" s="22">
        <f>BP9*(1+'Extrapolation average con.'!BP50)</f>
        <v>0</v>
      </c>
      <c r="BQ50" s="22">
        <f>BQ9*(1+'Extrapolation average con.'!BQ50)</f>
        <v>0</v>
      </c>
      <c r="BR50" s="22">
        <f>BR9*(1+'Extrapolation average con.'!BR50)</f>
        <v>0</v>
      </c>
      <c r="BS50" s="22">
        <f>BS9*(1+'Extrapolation average con.'!BS50)</f>
        <v>0</v>
      </c>
      <c r="BT50" s="22">
        <f>BT9*(1+'Extrapolation average con.'!BT50)</f>
        <v>0</v>
      </c>
      <c r="BU50" s="22">
        <f>BU9*(1+'Extrapolation average con.'!BU50)</f>
        <v>0</v>
      </c>
      <c r="BV50" s="22">
        <f>BV9*(1+'Extrapolation average con.'!BV50)</f>
        <v>0</v>
      </c>
      <c r="BW50" s="22">
        <f>BW9*(1+'Extrapolation average con.'!BW50)</f>
        <v>0</v>
      </c>
      <c r="BX50" s="22">
        <f>BX9*(1+'Extrapolation average con.'!BX50)</f>
        <v>0</v>
      </c>
      <c r="BY50" s="22">
        <f>BY9*(1+'Extrapolation average con.'!BY50)</f>
        <v>0</v>
      </c>
      <c r="BZ50" s="22">
        <f>BZ9*(1+'Extrapolation average con.'!BZ50)</f>
        <v>0</v>
      </c>
      <c r="CA50" s="22">
        <f>CA9*(1+'Extrapolation average con.'!CA50)</f>
        <v>0</v>
      </c>
      <c r="CB50" s="22">
        <f>CB9*(1+'Extrapolation average con.'!CB50)</f>
        <v>0</v>
      </c>
      <c r="CC50" s="22">
        <f>CC9*(1+'Extrapolation average con.'!CC50)</f>
        <v>0</v>
      </c>
      <c r="CD50" s="46">
        <f>CD9*(1+'Extrapolation average con.'!CD50)</f>
        <v>0</v>
      </c>
    </row>
    <row r="51" spans="1:82">
      <c r="A51" s="314"/>
      <c r="B51" t="s">
        <v>150</v>
      </c>
      <c r="C51" s="22">
        <f>C10*(1+'Extrapolation average con.'!C50)</f>
        <v>0.23650000000000002</v>
      </c>
      <c r="D51" s="22">
        <f>D10*(1+'Extrapolation average con.'!D50)</f>
        <v>1.9459</v>
      </c>
      <c r="E51" s="22">
        <f>E10*(1+'Extrapolation average con.'!E50)</f>
        <v>2.5190000000000001</v>
      </c>
      <c r="F51" s="22">
        <f>F10*(1+'Extrapolation average con.'!F50)</f>
        <v>1.9844000000000002</v>
      </c>
      <c r="G51" s="22">
        <f>G10*(1+'Extrapolation average con.'!G50)</f>
        <v>0.26069999999999999</v>
      </c>
      <c r="H51" s="22">
        <f>H10*(1+'Extrapolation average con.'!H50)</f>
        <v>0</v>
      </c>
      <c r="I51" s="22">
        <f>I10*(1+'Extrapolation average con.'!I50)</f>
        <v>0</v>
      </c>
      <c r="J51" s="22">
        <f>J10*(1+'Extrapolation average con.'!J50)</f>
        <v>0</v>
      </c>
      <c r="K51" s="22">
        <f>K10*(1+'Extrapolation average con.'!K50)</f>
        <v>0</v>
      </c>
      <c r="L51" s="22">
        <f>L10*(1+'Extrapolation average con.'!L50)</f>
        <v>0</v>
      </c>
      <c r="M51" s="22">
        <f>M10*(1+'Extrapolation average con.'!M50)</f>
        <v>0</v>
      </c>
      <c r="N51" s="22">
        <f>N10*(1+'Extrapolation average con.'!N50)</f>
        <v>0</v>
      </c>
      <c r="O51" s="22">
        <f>O10*(1+'Extrapolation average con.'!O50)</f>
        <v>0</v>
      </c>
      <c r="P51" s="22">
        <f>P10*(1+'Extrapolation average con.'!P50)</f>
        <v>0</v>
      </c>
      <c r="Q51" s="22">
        <f>Q10*(1+'Extrapolation average con.'!Q50)</f>
        <v>0</v>
      </c>
      <c r="R51" s="22">
        <f>R10*(1+'Extrapolation average con.'!R50)</f>
        <v>0</v>
      </c>
      <c r="S51" s="22">
        <f>S10*(1+'Extrapolation average con.'!S50)</f>
        <v>0</v>
      </c>
      <c r="T51" s="22">
        <f>T10*(1+'Extrapolation average con.'!T50)</f>
        <v>0</v>
      </c>
      <c r="U51" s="22">
        <f>U10*(1+'Extrapolation average con.'!U50)</f>
        <v>0</v>
      </c>
      <c r="V51" s="22">
        <f>V10*(1+'Extrapolation average con.'!V50)</f>
        <v>0</v>
      </c>
      <c r="W51" s="22">
        <f>W10*(1+'Extrapolation average con.'!W50)</f>
        <v>0</v>
      </c>
      <c r="X51" s="22">
        <f>X10*(1+'Extrapolation average con.'!X50)</f>
        <v>0</v>
      </c>
      <c r="Y51" s="22">
        <f>Y10*(1+'Extrapolation average con.'!Y50)</f>
        <v>0</v>
      </c>
      <c r="Z51" s="22">
        <f>Z10*(1+'Extrapolation average con.'!Z50)</f>
        <v>0</v>
      </c>
      <c r="AA51" s="22">
        <f>AA10*(1+'Extrapolation average con.'!AA50)</f>
        <v>0</v>
      </c>
      <c r="AB51" s="22">
        <f>AB10*(1+'Extrapolation average con.'!AB50)</f>
        <v>0</v>
      </c>
      <c r="AC51" s="22">
        <f>AC10*(1+'Extrapolation average con.'!AC50)</f>
        <v>0</v>
      </c>
      <c r="AD51" s="22">
        <f>AD10*(1+'Extrapolation average con.'!AD50)</f>
        <v>0</v>
      </c>
      <c r="AE51" s="22">
        <f>AE10*(1+'Extrapolation average con.'!AE50)</f>
        <v>0</v>
      </c>
      <c r="AF51" s="22">
        <f>AF10*(1+'Extrapolation average con.'!AF50)</f>
        <v>0</v>
      </c>
      <c r="AG51" s="22">
        <f>AG10*(1+'Extrapolation average con.'!AG50)</f>
        <v>0</v>
      </c>
      <c r="AH51" s="22">
        <f>AH10*(1+'Extrapolation average con.'!AH50)</f>
        <v>0</v>
      </c>
      <c r="AI51" s="22">
        <f>AI10*(1+'Extrapolation average con.'!AI50)</f>
        <v>0</v>
      </c>
      <c r="AJ51" s="22">
        <f>AJ10*(1+'Extrapolation average con.'!AJ50)</f>
        <v>0</v>
      </c>
      <c r="AK51" s="22">
        <f>AK10*(1+'Extrapolation average con.'!AK50)</f>
        <v>0</v>
      </c>
      <c r="AL51" s="22">
        <f>AL10*(1+'Extrapolation average con.'!AL50)</f>
        <v>0</v>
      </c>
      <c r="AM51" s="22">
        <f>AM10*(1+'Extrapolation average con.'!AM50)</f>
        <v>0</v>
      </c>
      <c r="AN51" s="22">
        <f>AN10*(1+'Extrapolation average con.'!AN50)</f>
        <v>0</v>
      </c>
      <c r="AO51" s="22">
        <f>AO10*(1+'Extrapolation average con.'!AO50)</f>
        <v>0</v>
      </c>
      <c r="AP51" s="22">
        <f>AP10*(1+'Extrapolation average con.'!AP50)</f>
        <v>0</v>
      </c>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46"/>
    </row>
    <row r="52" spans="1:82">
      <c r="A52" s="314"/>
      <c r="B52" t="s">
        <v>151</v>
      </c>
      <c r="C52" s="22">
        <f>C11*(1+'Extrapolation average con.'!C50)</f>
        <v>7.2600000000000012E-2</v>
      </c>
      <c r="D52" s="22">
        <f>D11*(1+'Extrapolation average con.'!D50)</f>
        <v>0.59510000000000007</v>
      </c>
      <c r="E52" s="22">
        <f>E11*(1+'Extrapolation average con.'!E50)</f>
        <v>0.77110000000000001</v>
      </c>
      <c r="F52" s="22">
        <f>F11*(1+'Extrapolation average con.'!F50)</f>
        <v>0.60720000000000007</v>
      </c>
      <c r="G52" s="22">
        <f>G11*(1+'Extrapolation average con.'!G50)</f>
        <v>8.0299999999999996E-2</v>
      </c>
      <c r="H52" s="22">
        <f>H11*(1+'Extrapolation average con.'!H50)</f>
        <v>0</v>
      </c>
      <c r="I52" s="22">
        <f>I11*(1+'Extrapolation average con.'!I50)</f>
        <v>0</v>
      </c>
      <c r="J52" s="22">
        <f>J11*(1+'Extrapolation average con.'!J50)</f>
        <v>0</v>
      </c>
      <c r="K52" s="22">
        <f>K11*(1+'Extrapolation average con.'!K50)</f>
        <v>0</v>
      </c>
      <c r="L52" s="22">
        <f>L11*(1+'Extrapolation average con.'!L50)</f>
        <v>0</v>
      </c>
      <c r="M52" s="22">
        <f>M11*(1+'Extrapolation average con.'!M50)</f>
        <v>0</v>
      </c>
      <c r="N52" s="22">
        <f>N11*(1+'Extrapolation average con.'!N50)</f>
        <v>0</v>
      </c>
      <c r="O52" s="22">
        <f>O11*(1+'Extrapolation average con.'!O50)</f>
        <v>0</v>
      </c>
      <c r="P52" s="22">
        <f>P11*(1+'Extrapolation average con.'!P50)</f>
        <v>0</v>
      </c>
      <c r="Q52" s="22">
        <f>Q11*(1+'Extrapolation average con.'!Q50)</f>
        <v>0</v>
      </c>
      <c r="R52" s="22">
        <f>R11*(1+'Extrapolation average con.'!R50)</f>
        <v>0</v>
      </c>
      <c r="S52" s="22">
        <f>S11*(1+'Extrapolation average con.'!S50)</f>
        <v>0</v>
      </c>
      <c r="T52" s="22">
        <f>T11*(1+'Extrapolation average con.'!T50)</f>
        <v>0</v>
      </c>
      <c r="U52" s="22">
        <f>U11*(1+'Extrapolation average con.'!U50)</f>
        <v>0</v>
      </c>
      <c r="V52" s="22">
        <f>V11*(1+'Extrapolation average con.'!V50)</f>
        <v>0</v>
      </c>
      <c r="W52" s="22">
        <f>W11*(1+'Extrapolation average con.'!W50)</f>
        <v>0</v>
      </c>
      <c r="X52" s="22">
        <f>X11*(1+'Extrapolation average con.'!X50)</f>
        <v>0</v>
      </c>
      <c r="Y52" s="22">
        <f>Y11*(1+'Extrapolation average con.'!Y50)</f>
        <v>0</v>
      </c>
      <c r="Z52" s="22">
        <f>Z11*(1+'Extrapolation average con.'!Z50)</f>
        <v>0</v>
      </c>
      <c r="AA52" s="22">
        <f>AA11*(1+'Extrapolation average con.'!AA50)</f>
        <v>0</v>
      </c>
      <c r="AB52" s="22">
        <f>AB11*(1+'Extrapolation average con.'!AB50)</f>
        <v>0</v>
      </c>
      <c r="AC52" s="22">
        <f>AC11*(1+'Extrapolation average con.'!AC50)</f>
        <v>0</v>
      </c>
      <c r="AD52" s="22">
        <f>AD11*(1+'Extrapolation average con.'!AD50)</f>
        <v>0</v>
      </c>
      <c r="AE52" s="22">
        <f>AE11*(1+'Extrapolation average con.'!AE50)</f>
        <v>0</v>
      </c>
      <c r="AF52" s="22">
        <f>AF11*(1+'Extrapolation average con.'!AF50)</f>
        <v>0</v>
      </c>
      <c r="AG52" s="22">
        <f>AG11*(1+'Extrapolation average con.'!AG50)</f>
        <v>0</v>
      </c>
      <c r="AH52" s="22">
        <f>AH11*(1+'Extrapolation average con.'!AH50)</f>
        <v>0</v>
      </c>
      <c r="AI52" s="22">
        <f>AI11*(1+'Extrapolation average con.'!AI50)</f>
        <v>0</v>
      </c>
      <c r="AJ52" s="22">
        <f>AJ11*(1+'Extrapolation average con.'!AJ50)</f>
        <v>0</v>
      </c>
      <c r="AK52" s="22">
        <f>AK11*(1+'Extrapolation average con.'!AK50)</f>
        <v>0</v>
      </c>
      <c r="AL52" s="22">
        <f>AL11*(1+'Extrapolation average con.'!AL50)</f>
        <v>0</v>
      </c>
      <c r="AM52" s="22">
        <f>AM11*(1+'Extrapolation average con.'!AM50)</f>
        <v>0</v>
      </c>
      <c r="AN52" s="22">
        <f>AN11*(1+'Extrapolation average con.'!AN50)</f>
        <v>0</v>
      </c>
      <c r="AO52" s="22">
        <f>AO11*(1+'Extrapolation average con.'!AO50)</f>
        <v>0</v>
      </c>
      <c r="AP52" s="22">
        <f>AP11*(1+'Extrapolation average con.'!AP50)</f>
        <v>0</v>
      </c>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46"/>
    </row>
    <row r="53" spans="1:82">
      <c r="A53" s="314"/>
      <c r="B53" s="22" t="s">
        <v>152</v>
      </c>
      <c r="C53" s="22">
        <f>C12*(1+'Extrapolation average con.'!C51)</f>
        <v>2.0019999999999999E-3</v>
      </c>
      <c r="D53" s="22">
        <f>D12*(1+'Extrapolation average con.'!D51)</f>
        <v>3.3065999999999998E-2</v>
      </c>
      <c r="E53" s="22">
        <f>E12*(1+'Extrapolation average con.'!E51)</f>
        <v>5.4161999999999995E-2</v>
      </c>
      <c r="F53" s="22">
        <f>F12*(1+'Extrapolation average con.'!F51)</f>
        <v>0.198792</v>
      </c>
      <c r="G53" s="22">
        <f>G12*(1+'Extrapolation average con.'!G51)</f>
        <v>0.60199499999999995</v>
      </c>
      <c r="H53" s="22">
        <f>H12*(1+'Extrapolation average con.'!H51)</f>
        <v>0.60259399999999996</v>
      </c>
      <c r="I53" s="22">
        <f>I12*(1+'Extrapolation average con.'!I51)</f>
        <v>0.60319299999999987</v>
      </c>
      <c r="J53" s="22">
        <f>J12*(1+'Extrapolation average con.'!J51)</f>
        <v>0.603792</v>
      </c>
      <c r="K53" s="22">
        <f>K12*(1+'Extrapolation average con.'!K51)</f>
        <v>0.6043909999999999</v>
      </c>
      <c r="L53" s="22">
        <f>L12*(1+'Extrapolation average con.'!L51)</f>
        <v>0.60499000000000003</v>
      </c>
      <c r="M53" s="22">
        <f>M12*(1+'Extrapolation average con.'!M51)</f>
        <v>0.60558899999999993</v>
      </c>
      <c r="N53" s="22">
        <f>N12*(1+'Extrapolation average con.'!N51)</f>
        <v>0.60618799999999995</v>
      </c>
      <c r="O53" s="22">
        <f>O12*(1+'Extrapolation average con.'!O51)</f>
        <v>0.60678699999999997</v>
      </c>
      <c r="P53" s="22">
        <f>P12*(1+'Extrapolation average con.'!P51)</f>
        <v>0.60738599999999998</v>
      </c>
      <c r="Q53" s="22">
        <f>Q12*(1+'Extrapolation average con.'!Q51)</f>
        <v>0.60798499999999989</v>
      </c>
      <c r="R53" s="22">
        <f>R12*(1+'Extrapolation average con.'!R51)</f>
        <v>0.60858400000000001</v>
      </c>
      <c r="S53" s="22">
        <f>S12*(1+'Extrapolation average con.'!S51)</f>
        <v>0.60918299999999992</v>
      </c>
      <c r="T53" s="22">
        <f>T12*(1+'Extrapolation average con.'!T51)</f>
        <v>0.60978199999999994</v>
      </c>
      <c r="U53" s="22">
        <f>U12*(1+'Extrapolation average con.'!U51)</f>
        <v>0.61038099999999995</v>
      </c>
      <c r="V53" s="22">
        <f>V12*(1+'Extrapolation average con.'!V51)</f>
        <v>0.61097999999999997</v>
      </c>
      <c r="W53" s="22">
        <f>W12*(1+'Extrapolation average con.'!W51)</f>
        <v>0.61157899999999987</v>
      </c>
      <c r="X53" s="22">
        <f>X12*(1+'Extrapolation average con.'!X51)</f>
        <v>0.612178</v>
      </c>
      <c r="Y53" s="22">
        <f>Y12*(1+'Extrapolation average con.'!Y51)</f>
        <v>0.61277699999999991</v>
      </c>
      <c r="Z53" s="22">
        <f>Z12*(1+'Extrapolation average con.'!Z51)</f>
        <v>0.61337600000000003</v>
      </c>
      <c r="AA53" s="22">
        <f>AA12*(1+'Extrapolation average con.'!AA51)</f>
        <v>0.61397499999999994</v>
      </c>
      <c r="AB53" s="22">
        <f>AB12*(1+'Extrapolation average con.'!AB51)</f>
        <v>0.61457399999999995</v>
      </c>
      <c r="AC53" s="22">
        <f>AC12*(1+'Extrapolation average con.'!AC51)</f>
        <v>0.61517299999999997</v>
      </c>
      <c r="AD53" s="22">
        <f>AD12*(1+'Extrapolation average con.'!AD51)</f>
        <v>0.61577199999999999</v>
      </c>
      <c r="AE53" s="22">
        <f>AE12*(1+'Extrapolation average con.'!AE51)</f>
        <v>0.61637099999999989</v>
      </c>
      <c r="AF53" s="22">
        <f>AF12*(1+'Extrapolation average con.'!AF51)</f>
        <v>0.61697000000000002</v>
      </c>
      <c r="AG53" s="22">
        <f>AG12*(1+'Extrapolation average con.'!AG51)</f>
        <v>0.61846749999999995</v>
      </c>
      <c r="AH53" s="22">
        <f>AH12*(1+'Extrapolation average con.'!AH51)</f>
        <v>0.61996499999999988</v>
      </c>
      <c r="AI53" s="22">
        <f>AI12*(1+'Extrapolation average con.'!AI51)</f>
        <v>0.62146250000000003</v>
      </c>
      <c r="AJ53" s="22">
        <f>AJ12*(1+'Extrapolation average con.'!AJ51)</f>
        <v>0.62295999999999996</v>
      </c>
      <c r="AK53" s="22">
        <f>AK12*(1+'Extrapolation average con.'!AK51)</f>
        <v>0.6244575</v>
      </c>
      <c r="AL53" s="22">
        <f>AL12*(1+'Extrapolation average con.'!AL51)</f>
        <v>0.62595499999999993</v>
      </c>
      <c r="AM53" s="22">
        <f>AM12*(1+'Extrapolation average con.'!AM51)</f>
        <v>0.62745250000000008</v>
      </c>
      <c r="AN53" s="22">
        <f>AN12*(1+'Extrapolation average con.'!AN51)</f>
        <v>0.62895000000000001</v>
      </c>
      <c r="AO53" s="22">
        <f>AO12*(1+'Extrapolation average con.'!AO51)</f>
        <v>0.63044749999999994</v>
      </c>
      <c r="AP53" s="22">
        <f>AP12*(1+'Extrapolation average con.'!AP51)</f>
        <v>0.63194499999999998</v>
      </c>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46"/>
    </row>
    <row r="54" spans="1:82">
      <c r="A54" s="314"/>
      <c r="B54" s="43" t="s">
        <v>183</v>
      </c>
      <c r="C54" s="22">
        <f>C13*(1+'Extrapolation average con.'!C54)</f>
        <v>-1.5003E-3</v>
      </c>
      <c r="D54" s="22">
        <f>D13*(1+'Extrapolation average con.'!D54)</f>
        <v>-1.5005999999999999E-3</v>
      </c>
      <c r="E54" s="22">
        <f>E13*(1+'Extrapolation average con.'!E54)</f>
        <v>-1.5008999999999999E-3</v>
      </c>
      <c r="F54" s="22">
        <f>F13*(1+'Extrapolation average con.'!F54)</f>
        <v>-5.4043199999999998E-3</v>
      </c>
      <c r="G54" s="22">
        <f>G13*(1+'Extrapolation average con.'!G54)</f>
        <v>-1.6416400000000001E-2</v>
      </c>
      <c r="H54" s="22">
        <f>H13*(1+'Extrapolation average con.'!H54)</f>
        <v>-1.6419680000000002E-2</v>
      </c>
      <c r="I54" s="22">
        <f>I13*(1+'Extrapolation average con.'!I54)</f>
        <v>-1.6422960000000004E-2</v>
      </c>
      <c r="J54" s="22">
        <f>J13*(1+'Extrapolation average con.'!J54)</f>
        <v>-1.6426240000000002E-2</v>
      </c>
      <c r="K54" s="22">
        <f>K13*(1+'Extrapolation average con.'!K54)</f>
        <v>-1.6429520000000003E-2</v>
      </c>
      <c r="L54" s="22">
        <f>L13*(1+'Extrapolation average con.'!L54)</f>
        <v>-1.6432800000000001E-2</v>
      </c>
      <c r="M54" s="22">
        <f>M13*(1+'Extrapolation average con.'!M54)</f>
        <v>-1.643936E-2</v>
      </c>
      <c r="N54" s="22">
        <f>N13*(1+'Extrapolation average con.'!N54)</f>
        <v>-1.6445919999999999E-2</v>
      </c>
      <c r="O54" s="22">
        <f>O13*(1+'Extrapolation average con.'!O54)</f>
        <v>-1.6452480000000002E-2</v>
      </c>
      <c r="P54" s="22">
        <f>P13*(1+'Extrapolation average con.'!P54)</f>
        <v>-1.6459040000000001E-2</v>
      </c>
      <c r="Q54" s="22">
        <f>Q13*(1+'Extrapolation average con.'!Q54)</f>
        <v>-1.64656E-2</v>
      </c>
      <c r="R54" s="22">
        <f>R13*(1+'Extrapolation average con.'!R54)</f>
        <v>-1.647216E-2</v>
      </c>
      <c r="S54" s="22">
        <f>S13*(1+'Extrapolation average con.'!S54)</f>
        <v>-1.6478719999999999E-2</v>
      </c>
      <c r="T54" s="22">
        <f>T13*(1+'Extrapolation average con.'!T54)</f>
        <v>-1.6485280000000001E-2</v>
      </c>
      <c r="U54" s="22">
        <f>U13*(1+'Extrapolation average con.'!U54)</f>
        <v>-1.6491840000000001E-2</v>
      </c>
      <c r="V54" s="22">
        <f>V13*(1+'Extrapolation average con.'!V54)</f>
        <v>-1.64984E-2</v>
      </c>
      <c r="W54" s="22">
        <f>W13*(1+'Extrapolation average con.'!W54)</f>
        <v>-1.6102399999999999E-2</v>
      </c>
      <c r="X54" s="22">
        <f>X13*(1+'Extrapolation average con.'!X54)</f>
        <v>-1.61088E-2</v>
      </c>
      <c r="Y54" s="22">
        <f>Y13*(1+'Extrapolation average con.'!Y54)</f>
        <v>-1.6115200000000003E-2</v>
      </c>
      <c r="Z54" s="22">
        <f>Z13*(1+'Extrapolation average con.'!Z54)</f>
        <v>-1.61216E-2</v>
      </c>
      <c r="AA54" s="22">
        <f>AA13*(1+'Extrapolation average con.'!AA54)</f>
        <v>-1.6128E-2</v>
      </c>
      <c r="AB54" s="22">
        <f>AB13*(1+'Extrapolation average con.'!AB54)</f>
        <v>-1.61344E-2</v>
      </c>
      <c r="AC54" s="22">
        <f>AC13*(1+'Extrapolation average con.'!AC54)</f>
        <v>-1.61408E-2</v>
      </c>
      <c r="AD54" s="22">
        <f>AD13*(1+'Extrapolation average con.'!AD54)</f>
        <v>-1.61472E-2</v>
      </c>
      <c r="AE54" s="22">
        <f>AE13*(1+'Extrapolation average con.'!AE54)</f>
        <v>-1.6153600000000001E-2</v>
      </c>
      <c r="AF54" s="22">
        <f>AF13*(1+'Extrapolation average con.'!AF54)</f>
        <v>-1.6160000000000001E-2</v>
      </c>
      <c r="AG54" s="22">
        <f>AG13*(1+'Extrapolation average con.'!AG54)</f>
        <v>-1.6167999999999998E-2</v>
      </c>
      <c r="AH54" s="22">
        <f>AH13*(1+'Extrapolation average con.'!AH54)</f>
        <v>-1.6175999999999999E-2</v>
      </c>
      <c r="AI54" s="22">
        <f>AI13*(1+'Extrapolation average con.'!AI54)</f>
        <v>-1.6184E-2</v>
      </c>
      <c r="AJ54" s="22">
        <f>AJ13*(1+'Extrapolation average con.'!AJ54)</f>
        <v>-1.6192000000000002E-2</v>
      </c>
      <c r="AK54" s="22">
        <f>AK13*(1+'Extrapolation average con.'!AK54)</f>
        <v>-1.6199999999999999E-2</v>
      </c>
      <c r="AL54" s="22">
        <f>AL13*(1+'Extrapolation average con.'!AL54)</f>
        <v>-1.6208E-2</v>
      </c>
      <c r="AM54" s="22">
        <f>AM13*(1+'Extrapolation average con.'!AM54)</f>
        <v>-1.6216000000000001E-2</v>
      </c>
      <c r="AN54" s="22">
        <f>AN13*(1+'Extrapolation average con.'!AN54)</f>
        <v>-1.6223999999999999E-2</v>
      </c>
      <c r="AO54" s="22">
        <f>AO13*(1+'Extrapolation average con.'!AO54)</f>
        <v>-1.6232E-2</v>
      </c>
      <c r="AP54" s="22">
        <f>AP13*(1+'Extrapolation average con.'!AP54)</f>
        <v>-1.6239999999999997E-2</v>
      </c>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46"/>
    </row>
    <row r="55" spans="1:82">
      <c r="A55" s="314"/>
      <c r="B55" s="135" t="s">
        <v>153</v>
      </c>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46"/>
    </row>
    <row r="56" spans="1:82">
      <c r="A56" s="314"/>
      <c r="B56" t="s">
        <v>154</v>
      </c>
      <c r="C56" s="22">
        <f>C15*(1+'Extrapolation average con.'!C50)</f>
        <v>3.7400000000000003E-2</v>
      </c>
      <c r="D56" s="22">
        <f>D15*(1+'Extrapolation average con.'!D50)</f>
        <v>1.1538999999999999</v>
      </c>
      <c r="E56" s="22">
        <f>E15*(1+'Extrapolation average con.'!E50)</f>
        <v>1.4938000000000002</v>
      </c>
      <c r="F56" s="22">
        <f>F15*(1+'Extrapolation average con.'!F50)</f>
        <v>1.1770000000000003</v>
      </c>
      <c r="G56" s="22">
        <f>G15*(1+'Extrapolation average con.'!G50)</f>
        <v>0.15509999999999999</v>
      </c>
      <c r="H56" s="22">
        <f>H15*(1+'Extrapolation average con.'!H50)</f>
        <v>0</v>
      </c>
      <c r="I56" s="22">
        <f>I15*(1+'Extrapolation average con.'!I50)</f>
        <v>0</v>
      </c>
      <c r="J56" s="22">
        <f>J15*(1+'Extrapolation average con.'!J50)</f>
        <v>0</v>
      </c>
      <c r="K56" s="22">
        <f>K15*(1+'Extrapolation average con.'!K50)</f>
        <v>0</v>
      </c>
      <c r="L56" s="22">
        <f>L15*(1+'Extrapolation average con.'!L50)</f>
        <v>0</v>
      </c>
      <c r="M56" s="22">
        <f>M15*(1+'Extrapolation average con.'!M50)</f>
        <v>0</v>
      </c>
      <c r="N56" s="22">
        <f>N15*(1+'Extrapolation average con.'!N50)</f>
        <v>0</v>
      </c>
      <c r="O56" s="22">
        <f>O15*(1+'Extrapolation average con.'!O50)</f>
        <v>0</v>
      </c>
      <c r="P56" s="22">
        <f>P15*(1+'Extrapolation average con.'!P50)</f>
        <v>0</v>
      </c>
      <c r="Q56" s="22">
        <f>Q15*(1+'Extrapolation average con.'!Q50)</f>
        <v>0</v>
      </c>
      <c r="R56" s="22">
        <f>R15*(1+'Extrapolation average con.'!R50)</f>
        <v>0</v>
      </c>
      <c r="S56" s="22">
        <f>S15*(1+'Extrapolation average con.'!S50)</f>
        <v>0</v>
      </c>
      <c r="T56" s="22">
        <f>T15*(1+'Extrapolation average con.'!T50)</f>
        <v>0</v>
      </c>
      <c r="U56" s="22">
        <f>U15*(1+'Extrapolation average con.'!U50)</f>
        <v>0</v>
      </c>
      <c r="V56" s="22">
        <f>V15*(1+'Extrapolation average con.'!V50)</f>
        <v>0</v>
      </c>
      <c r="W56" s="22">
        <f>W15*(1+'Extrapolation average con.'!W50)</f>
        <v>0</v>
      </c>
      <c r="X56" s="22">
        <f>X15*(1+'Extrapolation average con.'!X50)</f>
        <v>0</v>
      </c>
      <c r="Y56" s="22">
        <f>Y15*(1+'Extrapolation average con.'!Y50)</f>
        <v>0</v>
      </c>
      <c r="Z56" s="22">
        <f>Z15*(1+'Extrapolation average con.'!Z50)</f>
        <v>0</v>
      </c>
      <c r="AA56" s="22">
        <f>AA15*(1+'Extrapolation average con.'!AA50)</f>
        <v>0</v>
      </c>
      <c r="AB56" s="22">
        <f>AB15*(1+'Extrapolation average con.'!AB50)</f>
        <v>0</v>
      </c>
      <c r="AC56" s="22">
        <f>AC15*(1+'Extrapolation average con.'!AC50)</f>
        <v>0</v>
      </c>
      <c r="AD56" s="22">
        <f>AD15*(1+'Extrapolation average con.'!AD50)</f>
        <v>0</v>
      </c>
      <c r="AE56" s="22">
        <f>AE15*(1+'Extrapolation average con.'!AE50)</f>
        <v>0</v>
      </c>
      <c r="AF56" s="22">
        <f>AF15*(1+'Extrapolation average con.'!AF50)</f>
        <v>0</v>
      </c>
      <c r="AG56" s="22">
        <f>AG15*(1+'Extrapolation average con.'!AG50)</f>
        <v>0</v>
      </c>
      <c r="AH56" s="22">
        <f>AH15*(1+'Extrapolation average con.'!AH50)</f>
        <v>0</v>
      </c>
      <c r="AI56" s="22">
        <f>AI15*(1+'Extrapolation average con.'!AI50)</f>
        <v>0</v>
      </c>
      <c r="AJ56" s="22">
        <f>AJ15*(1+'Extrapolation average con.'!AJ50)</f>
        <v>0</v>
      </c>
      <c r="AK56" s="22">
        <f>AK15*(1+'Extrapolation average con.'!AK50)</f>
        <v>0</v>
      </c>
      <c r="AL56" s="22">
        <f>AL15*(1+'Extrapolation average con.'!AL50)</f>
        <v>0</v>
      </c>
      <c r="AM56" s="22">
        <f>AM15*(1+'Extrapolation average con.'!AM50)</f>
        <v>0</v>
      </c>
      <c r="AN56" s="22">
        <f>AN15*(1+'Extrapolation average con.'!AN50)</f>
        <v>0</v>
      </c>
      <c r="AO56" s="22">
        <f>AO15*(1+'Extrapolation average con.'!AO50)</f>
        <v>0</v>
      </c>
      <c r="AP56" s="22">
        <f>AP15*(1+'Extrapolation average con.'!AP50)</f>
        <v>0</v>
      </c>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46"/>
    </row>
    <row r="57" spans="1:82">
      <c r="A57" s="314"/>
      <c r="B57" t="s">
        <v>155</v>
      </c>
      <c r="C57" s="22">
        <f>C16*(1+'Extrapolation average con.'!C50)</f>
        <v>3.5200000000000002E-2</v>
      </c>
      <c r="D57" s="22">
        <f>D16*(1+'Extrapolation average con.'!D50)</f>
        <v>1.0780000000000001</v>
      </c>
      <c r="E57" s="22">
        <f>E16*(1+'Extrapolation average con.'!E50)</f>
        <v>1.3958999999999999</v>
      </c>
      <c r="F57" s="22">
        <f>F16*(1+'Extrapolation average con.'!F50)</f>
        <v>1.0989</v>
      </c>
      <c r="G57" s="22">
        <f>G16*(1+'Extrapolation average con.'!G50)</f>
        <v>0.14520000000000002</v>
      </c>
      <c r="H57" s="22">
        <f>H16*(1+'Extrapolation average con.'!H50)</f>
        <v>0</v>
      </c>
      <c r="I57" s="22">
        <f>I16*(1+'Extrapolation average con.'!I50)</f>
        <v>0</v>
      </c>
      <c r="J57" s="22">
        <f>J16*(1+'Extrapolation average con.'!J50)</f>
        <v>0</v>
      </c>
      <c r="K57" s="22">
        <f>K16*(1+'Extrapolation average con.'!K50)</f>
        <v>0</v>
      </c>
      <c r="L57" s="22">
        <f>L16*(1+'Extrapolation average con.'!L50)</f>
        <v>0</v>
      </c>
      <c r="M57" s="22">
        <f>M16*(1+'Extrapolation average con.'!M50)</f>
        <v>0</v>
      </c>
      <c r="N57" s="22">
        <f>N16*(1+'Extrapolation average con.'!N50)</f>
        <v>0</v>
      </c>
      <c r="O57" s="22">
        <f>O16*(1+'Extrapolation average con.'!O50)</f>
        <v>0</v>
      </c>
      <c r="P57" s="22">
        <f>P16*(1+'Extrapolation average con.'!P50)</f>
        <v>0</v>
      </c>
      <c r="Q57" s="22">
        <f>Q16*(1+'Extrapolation average con.'!Q50)</f>
        <v>0</v>
      </c>
      <c r="R57" s="22">
        <f>R16*(1+'Extrapolation average con.'!R50)</f>
        <v>0</v>
      </c>
      <c r="S57" s="22">
        <f>S16*(1+'Extrapolation average con.'!S50)</f>
        <v>0</v>
      </c>
      <c r="T57" s="22">
        <f>T16*(1+'Extrapolation average con.'!T50)</f>
        <v>0</v>
      </c>
      <c r="U57" s="22">
        <f>U16*(1+'Extrapolation average con.'!U50)</f>
        <v>0</v>
      </c>
      <c r="V57" s="22">
        <f>V16*(1+'Extrapolation average con.'!V50)</f>
        <v>0</v>
      </c>
      <c r="W57" s="22">
        <f>W16*(1+'Extrapolation average con.'!W50)</f>
        <v>0</v>
      </c>
      <c r="X57" s="22">
        <f>X16*(1+'Extrapolation average con.'!X50)</f>
        <v>0</v>
      </c>
      <c r="Y57" s="22">
        <f>Y16*(1+'Extrapolation average con.'!Y50)</f>
        <v>0</v>
      </c>
      <c r="Z57" s="22">
        <f>Z16*(1+'Extrapolation average con.'!Z50)</f>
        <v>0</v>
      </c>
      <c r="AA57" s="22">
        <f>AA16*(1+'Extrapolation average con.'!AA50)</f>
        <v>0</v>
      </c>
      <c r="AB57" s="22">
        <f>AB16*(1+'Extrapolation average con.'!AB50)</f>
        <v>0</v>
      </c>
      <c r="AC57" s="22">
        <f>AC16*(1+'Extrapolation average con.'!AC50)</f>
        <v>0</v>
      </c>
      <c r="AD57" s="22">
        <f>AD16*(1+'Extrapolation average con.'!AD50)</f>
        <v>0</v>
      </c>
      <c r="AE57" s="22">
        <f>AE16*(1+'Extrapolation average con.'!AE50)</f>
        <v>0</v>
      </c>
      <c r="AF57" s="22">
        <f>AF16*(1+'Extrapolation average con.'!AF50)</f>
        <v>0</v>
      </c>
      <c r="AG57" s="22">
        <f>AG16*(1+'Extrapolation average con.'!AG50)</f>
        <v>0</v>
      </c>
      <c r="AH57" s="22">
        <f>AH16*(1+'Extrapolation average con.'!AH50)</f>
        <v>0</v>
      </c>
      <c r="AI57" s="22">
        <f>AI16*(1+'Extrapolation average con.'!AI50)</f>
        <v>0</v>
      </c>
      <c r="AJ57" s="22">
        <f>AJ16*(1+'Extrapolation average con.'!AJ50)</f>
        <v>0</v>
      </c>
      <c r="AK57" s="22">
        <f>AK16*(1+'Extrapolation average con.'!AK50)</f>
        <v>0</v>
      </c>
      <c r="AL57" s="22">
        <f>AL16*(1+'Extrapolation average con.'!AL50)</f>
        <v>0</v>
      </c>
      <c r="AM57" s="22">
        <f>AM16*(1+'Extrapolation average con.'!AM50)</f>
        <v>0</v>
      </c>
      <c r="AN57" s="22">
        <f>AN16*(1+'Extrapolation average con.'!AN50)</f>
        <v>0</v>
      </c>
      <c r="AO57" s="22">
        <f>AO16*(1+'Extrapolation average con.'!AO50)</f>
        <v>0</v>
      </c>
      <c r="AP57" s="22">
        <f>AP16*(1+'Extrapolation average con.'!AP50)</f>
        <v>0</v>
      </c>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46"/>
    </row>
    <row r="58" spans="1:82">
      <c r="A58" s="314"/>
      <c r="B58" t="s">
        <v>156</v>
      </c>
      <c r="C58" s="22">
        <f>C17*(1+'Extrapolation average con.'!C50)</f>
        <v>9.9000000000000008E-3</v>
      </c>
      <c r="D58" s="22">
        <f>D17*(1+'Extrapolation average con.'!D50)</f>
        <v>0.30910000000000004</v>
      </c>
      <c r="E58" s="22">
        <f>E17*(1+'Extrapolation average con.'!E50)</f>
        <v>0.40040000000000003</v>
      </c>
      <c r="F58" s="22">
        <f>F17*(1+'Extrapolation average con.'!F50)</f>
        <v>0.31459999999999999</v>
      </c>
      <c r="G58" s="22">
        <f>G17*(1+'Extrapolation average con.'!G50)</f>
        <v>4.1800000000000004E-2</v>
      </c>
      <c r="H58" s="22">
        <f>H17*(1+'Extrapolation average con.'!H50)</f>
        <v>0</v>
      </c>
      <c r="I58" s="22">
        <f>I17*(1+'Extrapolation average con.'!I50)</f>
        <v>0</v>
      </c>
      <c r="J58" s="22">
        <f>J17*(1+'Extrapolation average con.'!J50)</f>
        <v>0</v>
      </c>
      <c r="K58" s="22">
        <f>K17*(1+'Extrapolation average con.'!K50)</f>
        <v>0</v>
      </c>
      <c r="L58" s="22">
        <f>L17*(1+'Extrapolation average con.'!L50)</f>
        <v>0</v>
      </c>
      <c r="M58" s="22">
        <f>M17*(1+'Extrapolation average con.'!M50)</f>
        <v>0</v>
      </c>
      <c r="N58" s="22">
        <f>N17*(1+'Extrapolation average con.'!N50)</f>
        <v>0</v>
      </c>
      <c r="O58" s="22">
        <f>O17*(1+'Extrapolation average con.'!O50)</f>
        <v>0</v>
      </c>
      <c r="P58" s="22">
        <f>P17*(1+'Extrapolation average con.'!P50)</f>
        <v>0</v>
      </c>
      <c r="Q58" s="22">
        <f>Q17*(1+'Extrapolation average con.'!Q50)</f>
        <v>0</v>
      </c>
      <c r="R58" s="22">
        <f>R17*(1+'Extrapolation average con.'!R50)</f>
        <v>0</v>
      </c>
      <c r="S58" s="22">
        <f>S17*(1+'Extrapolation average con.'!S50)</f>
        <v>0</v>
      </c>
      <c r="T58" s="22">
        <f>T17*(1+'Extrapolation average con.'!T50)</f>
        <v>0</v>
      </c>
      <c r="U58" s="22">
        <f>U17*(1+'Extrapolation average con.'!U50)</f>
        <v>0</v>
      </c>
      <c r="V58" s="22">
        <f>V17*(1+'Extrapolation average con.'!V50)</f>
        <v>0</v>
      </c>
      <c r="W58" s="22">
        <f>W17*(1+'Extrapolation average con.'!W50)</f>
        <v>0</v>
      </c>
      <c r="X58" s="22">
        <f>X17*(1+'Extrapolation average con.'!X50)</f>
        <v>0</v>
      </c>
      <c r="Y58" s="22">
        <f>Y17*(1+'Extrapolation average con.'!Y50)</f>
        <v>0</v>
      </c>
      <c r="Z58" s="22">
        <f>Z17*(1+'Extrapolation average con.'!Z50)</f>
        <v>0</v>
      </c>
      <c r="AA58" s="22">
        <f>AA17*(1+'Extrapolation average con.'!AA50)</f>
        <v>0</v>
      </c>
      <c r="AB58" s="22">
        <f>AB17*(1+'Extrapolation average con.'!AB50)</f>
        <v>0</v>
      </c>
      <c r="AC58" s="22">
        <f>AC17*(1+'Extrapolation average con.'!AC50)</f>
        <v>0</v>
      </c>
      <c r="AD58" s="22">
        <f>AD17*(1+'Extrapolation average con.'!AD50)</f>
        <v>0</v>
      </c>
      <c r="AE58" s="22">
        <f>AE17*(1+'Extrapolation average con.'!AE50)</f>
        <v>0</v>
      </c>
      <c r="AF58" s="22">
        <f>AF17*(1+'Extrapolation average con.'!AF50)</f>
        <v>0</v>
      </c>
      <c r="AG58" s="22">
        <f>AG17*(1+'Extrapolation average con.'!AG50)</f>
        <v>0</v>
      </c>
      <c r="AH58" s="22">
        <f>AH17*(1+'Extrapolation average con.'!AH50)</f>
        <v>0</v>
      </c>
      <c r="AI58" s="22">
        <f>AI17*(1+'Extrapolation average con.'!AI50)</f>
        <v>0</v>
      </c>
      <c r="AJ58" s="22">
        <f>AJ17*(1+'Extrapolation average con.'!AJ50)</f>
        <v>0</v>
      </c>
      <c r="AK58" s="22">
        <f>AK17*(1+'Extrapolation average con.'!AK50)</f>
        <v>0</v>
      </c>
      <c r="AL58" s="22">
        <f>AL17*(1+'Extrapolation average con.'!AL50)</f>
        <v>0</v>
      </c>
      <c r="AM58" s="22">
        <f>AM17*(1+'Extrapolation average con.'!AM50)</f>
        <v>0</v>
      </c>
      <c r="AN58" s="22">
        <f>AN17*(1+'Extrapolation average con.'!AN50)</f>
        <v>0</v>
      </c>
      <c r="AO58" s="22">
        <f>AO17*(1+'Extrapolation average con.'!AO50)</f>
        <v>0</v>
      </c>
      <c r="AP58" s="22">
        <f>AP17*(1+'Extrapolation average con.'!AP50)</f>
        <v>0</v>
      </c>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46"/>
    </row>
    <row r="59" spans="1:82">
      <c r="A59" s="314"/>
      <c r="B59" t="s">
        <v>157</v>
      </c>
      <c r="C59" s="22">
        <f>C18*(1+'Extrapolation average con.'!C51)</f>
        <v>0.42142099999999993</v>
      </c>
      <c r="D59" s="22">
        <f>D18*(1+'Extrapolation average con.'!D51)</f>
        <v>0.441882</v>
      </c>
      <c r="E59" s="22">
        <f>E18*(1+'Extrapolation average con.'!E51)</f>
        <v>0.44934399999999997</v>
      </c>
      <c r="F59" s="22">
        <f>F18*(1+'Extrapolation average con.'!F51)</f>
        <v>0.59938800000000003</v>
      </c>
      <c r="G59" s="22">
        <f>G18*(1+'Extrapolation average con.'!G51)</f>
        <v>0.59998499999999988</v>
      </c>
      <c r="H59" s="22">
        <f>H18*(1+'Extrapolation average con.'!H51)</f>
        <v>0.60058199999999995</v>
      </c>
      <c r="I59" s="22">
        <f>I18*(1+'Extrapolation average con.'!I51)</f>
        <v>0.60117899999999991</v>
      </c>
      <c r="J59" s="22">
        <f>J18*(1+'Extrapolation average con.'!J51)</f>
        <v>0.60177599999999998</v>
      </c>
      <c r="K59" s="22">
        <f>K18*(1+'Extrapolation average con.'!K51)</f>
        <v>0.60237299999999994</v>
      </c>
      <c r="L59" s="22">
        <f>L18*(1+'Extrapolation average con.'!L51)</f>
        <v>0.60297000000000001</v>
      </c>
      <c r="M59" s="22">
        <f>M18*(1+'Extrapolation average con.'!M51)</f>
        <v>0.60356699999999996</v>
      </c>
      <c r="N59" s="22">
        <f>N18*(1+'Extrapolation average con.'!N51)</f>
        <v>0.60416400000000003</v>
      </c>
      <c r="O59" s="22">
        <f>O18*(1+'Extrapolation average con.'!O51)</f>
        <v>0.60476099999999988</v>
      </c>
      <c r="P59" s="22">
        <f>P18*(1+'Extrapolation average con.'!P51)</f>
        <v>0.60535799999999995</v>
      </c>
      <c r="Q59" s="22">
        <f>Q18*(1+'Extrapolation average con.'!Q51)</f>
        <v>0.60595499999999991</v>
      </c>
      <c r="R59" s="22">
        <f>R18*(1+'Extrapolation average con.'!R51)</f>
        <v>0.60655199999999998</v>
      </c>
      <c r="S59" s="22">
        <f>S18*(1+'Extrapolation average con.'!S51)</f>
        <v>0.60714899999999994</v>
      </c>
      <c r="T59" s="22">
        <f>T18*(1+'Extrapolation average con.'!T51)</f>
        <v>0.60774600000000001</v>
      </c>
      <c r="U59" s="22">
        <f>U18*(1+'Extrapolation average con.'!U51)</f>
        <v>0.60834299999999997</v>
      </c>
      <c r="V59" s="22">
        <f>V18*(1+'Extrapolation average con.'!V51)</f>
        <v>0.60894000000000004</v>
      </c>
      <c r="W59" s="22">
        <f>W18*(1+'Extrapolation average con.'!W51)</f>
        <v>0.60953699999999988</v>
      </c>
      <c r="X59" s="22">
        <f>X18*(1+'Extrapolation average con.'!X51)</f>
        <v>0.61013399999999995</v>
      </c>
      <c r="Y59" s="22">
        <f>Y18*(1+'Extrapolation average con.'!Y51)</f>
        <v>0.61073099999999991</v>
      </c>
      <c r="Z59" s="22">
        <f>Z18*(1+'Extrapolation average con.'!Z51)</f>
        <v>0.61132799999999998</v>
      </c>
      <c r="AA59" s="22">
        <f>AA18*(1+'Extrapolation average con.'!AA51)</f>
        <v>0.61192499999999994</v>
      </c>
      <c r="AB59" s="22">
        <f>AB18*(1+'Extrapolation average con.'!AB51)</f>
        <v>0.61252200000000001</v>
      </c>
      <c r="AC59" s="22">
        <f>AC18*(1+'Extrapolation average con.'!AC51)</f>
        <v>0.61311899999999997</v>
      </c>
      <c r="AD59" s="22">
        <f>AD18*(1+'Extrapolation average con.'!AD51)</f>
        <v>0.61371600000000004</v>
      </c>
      <c r="AE59" s="22">
        <f>AE18*(1+'Extrapolation average con.'!AE51)</f>
        <v>0.61431299999999989</v>
      </c>
      <c r="AF59" s="22">
        <f>AF18*(1+'Extrapolation average con.'!AF51)</f>
        <v>0.61490999999999996</v>
      </c>
      <c r="AG59" s="22">
        <f>AG18*(1+'Extrapolation average con.'!AG51)</f>
        <v>0.61640249999999996</v>
      </c>
      <c r="AH59" s="22">
        <f>AH18*(1+'Extrapolation average con.'!AH51)</f>
        <v>0.61789499999999997</v>
      </c>
      <c r="AI59" s="22">
        <f>AI18*(1+'Extrapolation average con.'!AI51)</f>
        <v>0.61938749999999998</v>
      </c>
      <c r="AJ59" s="22">
        <f>AJ18*(1+'Extrapolation average con.'!AJ51)</f>
        <v>0.62087999999999999</v>
      </c>
      <c r="AK59" s="22">
        <f>AK18*(1+'Extrapolation average con.'!AK51)</f>
        <v>0.6223725</v>
      </c>
      <c r="AL59" s="22">
        <f>AL18*(1+'Extrapolation average con.'!AL51)</f>
        <v>0.62386499999999989</v>
      </c>
      <c r="AM59" s="22">
        <f>AM18*(1+'Extrapolation average con.'!AM51)</f>
        <v>0.62535750000000001</v>
      </c>
      <c r="AN59" s="22">
        <f>AN18*(1+'Extrapolation average con.'!AN51)</f>
        <v>0.62685000000000002</v>
      </c>
      <c r="AO59" s="22">
        <f>AO18*(1+'Extrapolation average con.'!AO51)</f>
        <v>0.62834249999999991</v>
      </c>
      <c r="AP59" s="22">
        <f>AP18*(1+'Extrapolation average con.'!AP51)</f>
        <v>0.62983499999999992</v>
      </c>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46"/>
    </row>
    <row r="60" spans="1:82">
      <c r="A60" s="314"/>
      <c r="B60" t="s">
        <v>184</v>
      </c>
      <c r="C60" s="22">
        <f>C19*(1+'Extrapolation average con.'!C55)</f>
        <v>-0.54581750000000007</v>
      </c>
      <c r="D60" s="22">
        <f>D19*(1+'Extrapolation average con.'!D55)</f>
        <v>-0.54663499999999998</v>
      </c>
      <c r="E60" s="22">
        <f>E19*(1+'Extrapolation average con.'!E55)</f>
        <v>-0.54745250000000001</v>
      </c>
      <c r="F60" s="22">
        <f>F19*(1+'Extrapolation average con.'!F55)</f>
        <v>-0.54827000000000004</v>
      </c>
      <c r="G60" s="22">
        <f>G19*(1+'Extrapolation average con.'!G55)</f>
        <v>-0.54908750000000006</v>
      </c>
      <c r="H60" s="22">
        <f>H19*(1+'Extrapolation average con.'!H55)</f>
        <v>-0.54990499999999998</v>
      </c>
      <c r="I60" s="22">
        <f>I19*(1+'Extrapolation average con.'!I55)</f>
        <v>-0.5507225</v>
      </c>
      <c r="J60" s="22">
        <f>J19*(1+'Extrapolation average con.'!J55)</f>
        <v>-0.55154000000000003</v>
      </c>
      <c r="K60" s="22">
        <f>K19*(1+'Extrapolation average con.'!K55)</f>
        <v>-0.55235750000000006</v>
      </c>
      <c r="L60" s="22">
        <f>L19*(1+'Extrapolation average con.'!L55)</f>
        <v>-0.55317499999999997</v>
      </c>
      <c r="M60" s="22">
        <f>M19*(1+'Extrapolation average con.'!M55)</f>
        <v>-0.55412875000000006</v>
      </c>
      <c r="N60" s="22">
        <f>N19*(1+'Extrapolation average con.'!N55)</f>
        <v>-0.55508250000000003</v>
      </c>
      <c r="O60" s="22">
        <f>O19*(1+'Extrapolation average con.'!O55)</f>
        <v>-0.55603625000000012</v>
      </c>
      <c r="P60" s="22">
        <f>P19*(1+'Extrapolation average con.'!P55)</f>
        <v>-0.5569900000000001</v>
      </c>
      <c r="Q60" s="22">
        <f>Q19*(1+'Extrapolation average con.'!Q55)</f>
        <v>-0.55794374999999996</v>
      </c>
      <c r="R60" s="22">
        <f>R19*(1+'Extrapolation average con.'!R55)</f>
        <v>-0.55889750000000005</v>
      </c>
      <c r="S60" s="22">
        <f>S19*(1+'Extrapolation average con.'!S55)</f>
        <v>-0.55985125000000002</v>
      </c>
      <c r="T60" s="22">
        <f>T19*(1+'Extrapolation average con.'!T55)</f>
        <v>-0.560805</v>
      </c>
      <c r="U60" s="22">
        <f>U19*(1+'Extrapolation average con.'!U55)</f>
        <v>-0.56175875000000008</v>
      </c>
      <c r="V60" s="22">
        <f>V19*(1+'Extrapolation average con.'!V55)</f>
        <v>-0.56271250000000006</v>
      </c>
      <c r="W60" s="22">
        <f>W19*(1+'Extrapolation average con.'!W55)</f>
        <v>-0.56366625000000015</v>
      </c>
      <c r="X60" s="22">
        <f>X19*(1+'Extrapolation average con.'!X55)</f>
        <v>-0.56462000000000001</v>
      </c>
      <c r="Y60" s="22">
        <f>Y19*(1+'Extrapolation average con.'!Y55)</f>
        <v>-0.56557374999999999</v>
      </c>
      <c r="Z60" s="22">
        <f>Z19*(1+'Extrapolation average con.'!Z55)</f>
        <v>-0.56652750000000007</v>
      </c>
      <c r="AA60" s="22">
        <f>AA19*(1+'Extrapolation average con.'!AA55)</f>
        <v>-0.56748125000000005</v>
      </c>
      <c r="AB60" s="22">
        <f>AB19*(1+'Extrapolation average con.'!AB55)</f>
        <v>-0.56843500000000002</v>
      </c>
      <c r="AC60" s="22">
        <f>AC19*(1+'Extrapolation average con.'!AC55)</f>
        <v>-0.56938875000000011</v>
      </c>
      <c r="AD60" s="22">
        <f>AD19*(1+'Extrapolation average con.'!AD55)</f>
        <v>-0.57034250000000009</v>
      </c>
      <c r="AE60" s="22">
        <f>AE19*(1+'Extrapolation average con.'!AE55)</f>
        <v>-0.57129624999999995</v>
      </c>
      <c r="AF60" s="22">
        <f>AF19*(1+'Extrapolation average con.'!AF55)</f>
        <v>-0.57225000000000004</v>
      </c>
      <c r="AG60" s="22">
        <f>AG19*(1+'Extrapolation average con.'!AG55)</f>
        <v>-0.57306750000000006</v>
      </c>
      <c r="AH60" s="22">
        <f>AH19*(1+'Extrapolation average con.'!AH55)</f>
        <v>-0.57388499999999998</v>
      </c>
      <c r="AI60" s="22">
        <f>AI19*(1+'Extrapolation average con.'!AI55)</f>
        <v>-0.57470250000000001</v>
      </c>
      <c r="AJ60" s="22">
        <f>AJ19*(1+'Extrapolation average con.'!AJ55)</f>
        <v>-0.57552000000000003</v>
      </c>
      <c r="AK60" s="22">
        <f>AK19*(1+'Extrapolation average con.'!AK55)</f>
        <v>-0.57633750000000006</v>
      </c>
      <c r="AL60" s="22">
        <f>AL19*(1+'Extrapolation average con.'!AL55)</f>
        <v>-0.57715499999999997</v>
      </c>
      <c r="AM60" s="22">
        <f>AM19*(1+'Extrapolation average con.'!AM55)</f>
        <v>-0.5779725</v>
      </c>
      <c r="AN60" s="22">
        <f>AN19*(1+'Extrapolation average con.'!AN55)</f>
        <v>-0.57879000000000003</v>
      </c>
      <c r="AO60" s="22">
        <f>AO19*(1+'Extrapolation average con.'!AO55)</f>
        <v>-0.57960749999999994</v>
      </c>
      <c r="AP60" s="22">
        <f>AP19*(1+'Extrapolation average con.'!AP55)</f>
        <v>-0.58042499999999997</v>
      </c>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46"/>
    </row>
    <row r="61" spans="1:82">
      <c r="A61" s="314"/>
      <c r="B61" s="135" t="s">
        <v>158</v>
      </c>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46"/>
    </row>
    <row r="62" spans="1:82">
      <c r="A62" s="314"/>
      <c r="B62" t="s">
        <v>159</v>
      </c>
      <c r="C62" s="22">
        <f>C21*(1+'Extrapolation average con.'!C50)</f>
        <v>1.8700000000000001E-2</v>
      </c>
      <c r="D62" s="22">
        <f>D21*(1+'Extrapolation average con.'!D50)</f>
        <v>0.55660000000000009</v>
      </c>
      <c r="E62" s="22">
        <f>E21*(1+'Extrapolation average con.'!E50)</f>
        <v>5.1886999999999999</v>
      </c>
      <c r="F62" s="22">
        <f>F21*(1+'Extrapolation average con.'!F50)</f>
        <v>7.5064000000000002</v>
      </c>
      <c r="G62" s="22">
        <f>G21*(1+'Extrapolation average con.'!G50)</f>
        <v>4.5661000000000005</v>
      </c>
      <c r="H62" s="22">
        <f>H21*(1+'Extrapolation average con.'!H50)</f>
        <v>0.7491000000000001</v>
      </c>
      <c r="I62" s="22">
        <f>I21*(1+'Extrapolation average con.'!I50)</f>
        <v>0</v>
      </c>
      <c r="J62" s="22">
        <f>J21*(1+'Extrapolation average con.'!J50)</f>
        <v>0</v>
      </c>
      <c r="K62" s="22">
        <f>K21*(1+'Extrapolation average con.'!K50)</f>
        <v>0</v>
      </c>
      <c r="L62" s="22">
        <f>L21*(1+'Extrapolation average con.'!L50)</f>
        <v>0</v>
      </c>
      <c r="M62" s="22">
        <f>M21*(1+'Extrapolation average con.'!M50)</f>
        <v>0</v>
      </c>
      <c r="N62" s="22">
        <f>N21*(1+'Extrapolation average con.'!N50)</f>
        <v>0</v>
      </c>
      <c r="O62" s="22">
        <f>O21*(1+'Extrapolation average con.'!O50)</f>
        <v>0</v>
      </c>
      <c r="P62" s="22">
        <f>P21*(1+'Extrapolation average con.'!P50)</f>
        <v>0</v>
      </c>
      <c r="Q62" s="22">
        <f>Q21*(1+'Extrapolation average con.'!Q50)</f>
        <v>0</v>
      </c>
      <c r="R62" s="22">
        <f>R21*(1+'Extrapolation average con.'!R50)</f>
        <v>0</v>
      </c>
      <c r="S62" s="22">
        <f>S21*(1+'Extrapolation average con.'!S50)</f>
        <v>0</v>
      </c>
      <c r="T62" s="22">
        <f>T21*(1+'Extrapolation average con.'!T50)</f>
        <v>0</v>
      </c>
      <c r="U62" s="22">
        <f>U21*(1+'Extrapolation average con.'!U50)</f>
        <v>0</v>
      </c>
      <c r="V62" s="22">
        <f>V21*(1+'Extrapolation average con.'!V50)</f>
        <v>0</v>
      </c>
      <c r="W62" s="22">
        <f>W21*(1+'Extrapolation average con.'!W50)</f>
        <v>0</v>
      </c>
      <c r="X62" s="22">
        <f>X21*(1+'Extrapolation average con.'!X50)</f>
        <v>0</v>
      </c>
      <c r="Y62" s="22">
        <f>Y21*(1+'Extrapolation average con.'!Y50)</f>
        <v>0</v>
      </c>
      <c r="Z62" s="22">
        <f>Z21*(1+'Extrapolation average con.'!Z50)</f>
        <v>0</v>
      </c>
      <c r="AA62" s="22">
        <f>AA21*(1+'Extrapolation average con.'!AA50)</f>
        <v>0</v>
      </c>
      <c r="AB62" s="22">
        <f>AB21*(1+'Extrapolation average con.'!AB50)</f>
        <v>0</v>
      </c>
      <c r="AC62" s="22">
        <f>AC21*(1+'Extrapolation average con.'!AC50)</f>
        <v>0</v>
      </c>
      <c r="AD62" s="22">
        <f>AD21*(1+'Extrapolation average con.'!AD50)</f>
        <v>0</v>
      </c>
      <c r="AE62" s="22">
        <f>AE21*(1+'Extrapolation average con.'!AE50)</f>
        <v>0</v>
      </c>
      <c r="AF62" s="22">
        <f>AF21*(1+'Extrapolation average con.'!AF50)</f>
        <v>0</v>
      </c>
      <c r="AG62" s="22">
        <f>AG21*(1+'Extrapolation average con.'!AG50)</f>
        <v>0</v>
      </c>
      <c r="AH62" s="22">
        <f>AH21*(1+'Extrapolation average con.'!AH50)</f>
        <v>0</v>
      </c>
      <c r="AI62" s="22">
        <f>AI21*(1+'Extrapolation average con.'!AI50)</f>
        <v>0</v>
      </c>
      <c r="AJ62" s="22">
        <f>AJ21*(1+'Extrapolation average con.'!AJ50)</f>
        <v>0</v>
      </c>
      <c r="AK62" s="22">
        <f>AK21*(1+'Extrapolation average con.'!AK50)</f>
        <v>0</v>
      </c>
      <c r="AL62" s="22">
        <f>AL21*(1+'Extrapolation average con.'!AL50)</f>
        <v>0</v>
      </c>
      <c r="AM62" s="22">
        <f>AM21*(1+'Extrapolation average con.'!AM50)</f>
        <v>0</v>
      </c>
      <c r="AN62" s="22">
        <f>AN21*(1+'Extrapolation average con.'!AN50)</f>
        <v>0</v>
      </c>
      <c r="AO62" s="22">
        <f>AO21*(1+'Extrapolation average con.'!AO50)</f>
        <v>0</v>
      </c>
      <c r="AP62" s="22">
        <f>AP21*(1+'Extrapolation average con.'!AP50)</f>
        <v>0</v>
      </c>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46"/>
    </row>
    <row r="63" spans="1:82">
      <c r="A63" s="314"/>
      <c r="B63" t="s">
        <v>160</v>
      </c>
      <c r="C63" s="22">
        <f>C22*(1+'Extrapolation average con.'!C50)</f>
        <v>4.7300000000000002E-2</v>
      </c>
      <c r="D63" s="22">
        <f>D22*(1+'Extrapolation average con.'!D50)</f>
        <v>1.4124000000000001</v>
      </c>
      <c r="E63" s="22">
        <f>E22*(1+'Extrapolation average con.'!E50)</f>
        <v>13.170300000000001</v>
      </c>
      <c r="F63" s="22">
        <f>F22*(1+'Extrapolation average con.'!F50)</f>
        <v>19.055300000000003</v>
      </c>
      <c r="G63" s="22">
        <f>G22*(1+'Extrapolation average con.'!G50)</f>
        <v>11.591800000000001</v>
      </c>
      <c r="H63" s="22">
        <f>H22*(1+'Extrapolation average con.'!H50)</f>
        <v>1.9008</v>
      </c>
      <c r="I63" s="22">
        <f>I22*(1+'Extrapolation average con.'!I50)</f>
        <v>0</v>
      </c>
      <c r="J63" s="22">
        <f>J22*(1+'Extrapolation average con.'!J50)</f>
        <v>0</v>
      </c>
      <c r="K63" s="22">
        <f>K22*(1+'Extrapolation average con.'!K50)</f>
        <v>0</v>
      </c>
      <c r="L63" s="22">
        <f>L22*(1+'Extrapolation average con.'!L50)</f>
        <v>0</v>
      </c>
      <c r="M63" s="22">
        <f>M22*(1+'Extrapolation average con.'!M50)</f>
        <v>0</v>
      </c>
      <c r="N63" s="22">
        <f>N22*(1+'Extrapolation average con.'!N50)</f>
        <v>0</v>
      </c>
      <c r="O63" s="22">
        <f>O22*(1+'Extrapolation average con.'!O50)</f>
        <v>0</v>
      </c>
      <c r="P63" s="22">
        <f>P22*(1+'Extrapolation average con.'!P50)</f>
        <v>0</v>
      </c>
      <c r="Q63" s="22">
        <f>Q22*(1+'Extrapolation average con.'!Q50)</f>
        <v>0</v>
      </c>
      <c r="R63" s="22">
        <f>R22*(1+'Extrapolation average con.'!R50)</f>
        <v>0</v>
      </c>
      <c r="S63" s="22">
        <f>S22*(1+'Extrapolation average con.'!S50)</f>
        <v>0</v>
      </c>
      <c r="T63" s="22">
        <f>T22*(1+'Extrapolation average con.'!T50)</f>
        <v>0</v>
      </c>
      <c r="U63" s="22">
        <f>U22*(1+'Extrapolation average con.'!U50)</f>
        <v>0</v>
      </c>
      <c r="V63" s="22">
        <f>V22*(1+'Extrapolation average con.'!V50)</f>
        <v>0</v>
      </c>
      <c r="W63" s="22">
        <f>W22*(1+'Extrapolation average con.'!W50)</f>
        <v>0</v>
      </c>
      <c r="X63" s="22">
        <f>X22*(1+'Extrapolation average con.'!X50)</f>
        <v>0</v>
      </c>
      <c r="Y63" s="22">
        <f>Y22*(1+'Extrapolation average con.'!Y50)</f>
        <v>0</v>
      </c>
      <c r="Z63" s="22">
        <f>Z22*(1+'Extrapolation average con.'!Z50)</f>
        <v>0</v>
      </c>
      <c r="AA63" s="22">
        <f>AA22*(1+'Extrapolation average con.'!AA50)</f>
        <v>0</v>
      </c>
      <c r="AB63" s="22">
        <f>AB22*(1+'Extrapolation average con.'!AB50)</f>
        <v>0</v>
      </c>
      <c r="AC63" s="22">
        <f>AC22*(1+'Extrapolation average con.'!AC50)</f>
        <v>0</v>
      </c>
      <c r="AD63" s="22">
        <f>AD22*(1+'Extrapolation average con.'!AD50)</f>
        <v>0</v>
      </c>
      <c r="AE63" s="22">
        <f>AE22*(1+'Extrapolation average con.'!AE50)</f>
        <v>0</v>
      </c>
      <c r="AF63" s="22">
        <f>AF22*(1+'Extrapolation average con.'!AF50)</f>
        <v>0</v>
      </c>
      <c r="AG63" s="22">
        <f>AG22*(1+'Extrapolation average con.'!AG50)</f>
        <v>0</v>
      </c>
      <c r="AH63" s="22">
        <f>AH22*(1+'Extrapolation average con.'!AH50)</f>
        <v>0</v>
      </c>
      <c r="AI63" s="22">
        <f>AI22*(1+'Extrapolation average con.'!AI50)</f>
        <v>0</v>
      </c>
      <c r="AJ63" s="22">
        <f>AJ22*(1+'Extrapolation average con.'!AJ50)</f>
        <v>0</v>
      </c>
      <c r="AK63" s="22">
        <f>AK22*(1+'Extrapolation average con.'!AK50)</f>
        <v>0</v>
      </c>
      <c r="AL63" s="22">
        <f>AL22*(1+'Extrapolation average con.'!AL50)</f>
        <v>0</v>
      </c>
      <c r="AM63" s="22">
        <f>AM22*(1+'Extrapolation average con.'!AM50)</f>
        <v>0</v>
      </c>
      <c r="AN63" s="22">
        <f>AN22*(1+'Extrapolation average con.'!AN50)</f>
        <v>0</v>
      </c>
      <c r="AO63" s="22">
        <f>AO22*(1+'Extrapolation average con.'!AO50)</f>
        <v>0</v>
      </c>
      <c r="AP63" s="22">
        <f>AP22*(1+'Extrapolation average con.'!AP50)</f>
        <v>0</v>
      </c>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46"/>
    </row>
    <row r="64" spans="1:82">
      <c r="A64" s="314"/>
      <c r="B64" t="s">
        <v>161</v>
      </c>
      <c r="C64" s="22">
        <f>C23*(1+'Extrapolation average con.'!C50)</f>
        <v>0</v>
      </c>
      <c r="D64" s="22">
        <f>D23*(1+'Extrapolation average con.'!D50)</f>
        <v>0</v>
      </c>
      <c r="E64" s="22">
        <f>E23*(1+'Extrapolation average con.'!E50)</f>
        <v>0</v>
      </c>
      <c r="F64" s="22">
        <f>F23*(1+'Extrapolation average con.'!F50)</f>
        <v>0</v>
      </c>
      <c r="G64" s="22">
        <f>G23*(1+'Extrapolation average con.'!G50)</f>
        <v>0</v>
      </c>
      <c r="H64" s="22">
        <f>H23*(1+'Extrapolation average con.'!H50)</f>
        <v>0</v>
      </c>
      <c r="I64" s="22">
        <f>I23*(1+'Extrapolation average con.'!I50)</f>
        <v>0</v>
      </c>
      <c r="J64" s="22">
        <f>J23*(1+'Extrapolation average con.'!J50)</f>
        <v>0</v>
      </c>
      <c r="K64" s="22">
        <f>K23*(1+'Extrapolation average con.'!K50)</f>
        <v>0</v>
      </c>
      <c r="L64" s="22">
        <f>L23*(1+'Extrapolation average con.'!L50)</f>
        <v>0</v>
      </c>
      <c r="M64" s="22">
        <f>M23*(1+'Extrapolation average con.'!M50)</f>
        <v>0</v>
      </c>
      <c r="N64" s="22">
        <f>N23*(1+'Extrapolation average con.'!N50)</f>
        <v>0</v>
      </c>
      <c r="O64" s="22">
        <f>O23*(1+'Extrapolation average con.'!O50)</f>
        <v>0</v>
      </c>
      <c r="P64" s="22">
        <f>P23*(1+'Extrapolation average con.'!P50)</f>
        <v>0</v>
      </c>
      <c r="Q64" s="22">
        <f>Q23*(1+'Extrapolation average con.'!Q50)</f>
        <v>0</v>
      </c>
      <c r="R64" s="22">
        <f>R23*(1+'Extrapolation average con.'!R50)</f>
        <v>0</v>
      </c>
      <c r="S64" s="22">
        <f>S23*(1+'Extrapolation average con.'!S50)</f>
        <v>0</v>
      </c>
      <c r="T64" s="22">
        <f>T23*(1+'Extrapolation average con.'!T50)</f>
        <v>0</v>
      </c>
      <c r="U64" s="22">
        <f>U23*(1+'Extrapolation average con.'!U50)</f>
        <v>0</v>
      </c>
      <c r="V64" s="22">
        <f>V23*(1+'Extrapolation average con.'!V50)</f>
        <v>0</v>
      </c>
      <c r="W64" s="22">
        <f>W23*(1+'Extrapolation average con.'!W50)</f>
        <v>0</v>
      </c>
      <c r="X64" s="22">
        <f>X23*(1+'Extrapolation average con.'!X50)</f>
        <v>0</v>
      </c>
      <c r="Y64" s="22">
        <f>Y23*(1+'Extrapolation average con.'!Y50)</f>
        <v>0</v>
      </c>
      <c r="Z64" s="22">
        <f>Z23*(1+'Extrapolation average con.'!Z50)</f>
        <v>0</v>
      </c>
      <c r="AA64" s="22">
        <f>AA23*(1+'Extrapolation average con.'!AA50)</f>
        <v>0</v>
      </c>
      <c r="AB64" s="22">
        <f>AB23*(1+'Extrapolation average con.'!AB50)</f>
        <v>0</v>
      </c>
      <c r="AC64" s="22">
        <f>AC23*(1+'Extrapolation average con.'!AC50)</f>
        <v>0</v>
      </c>
      <c r="AD64" s="22">
        <f>AD23*(1+'Extrapolation average con.'!AD50)</f>
        <v>0</v>
      </c>
      <c r="AE64" s="22">
        <f>AE23*(1+'Extrapolation average con.'!AE50)</f>
        <v>0</v>
      </c>
      <c r="AF64" s="22">
        <f>AF23*(1+'Extrapolation average con.'!AF50)</f>
        <v>0</v>
      </c>
      <c r="AG64" s="22">
        <f>AG23*(1+'Extrapolation average con.'!AG50)</f>
        <v>0</v>
      </c>
      <c r="AH64" s="22">
        <f>AH23*(1+'Extrapolation average con.'!AH50)</f>
        <v>0</v>
      </c>
      <c r="AI64" s="22">
        <f>AI23*(1+'Extrapolation average con.'!AI50)</f>
        <v>0</v>
      </c>
      <c r="AJ64" s="22">
        <f>AJ23*(1+'Extrapolation average con.'!AJ50)</f>
        <v>0</v>
      </c>
      <c r="AK64" s="22">
        <f>AK23*(1+'Extrapolation average con.'!AK50)</f>
        <v>0</v>
      </c>
      <c r="AL64" s="22">
        <f>AL23*(1+'Extrapolation average con.'!AL50)</f>
        <v>0</v>
      </c>
      <c r="AM64" s="22">
        <f>AM23*(1+'Extrapolation average con.'!AM50)</f>
        <v>0</v>
      </c>
      <c r="AN64" s="22">
        <f>AN23*(1+'Extrapolation average con.'!AN50)</f>
        <v>0</v>
      </c>
      <c r="AO64" s="22">
        <f>AO23*(1+'Extrapolation average con.'!AO50)</f>
        <v>0</v>
      </c>
      <c r="AP64" s="22">
        <f>AP23*(1+'Extrapolation average con.'!AP50)</f>
        <v>0</v>
      </c>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46"/>
    </row>
    <row r="65" spans="1:82">
      <c r="A65" s="314"/>
      <c r="B65" t="s">
        <v>162</v>
      </c>
      <c r="C65" s="22">
        <f>C24*(1+'Extrapolation average con.'!C50)</f>
        <v>0.47300000000000003</v>
      </c>
      <c r="D65" s="22">
        <f>D24*(1+'Extrapolation average con.'!D50)</f>
        <v>0.47080000000000005</v>
      </c>
      <c r="E65" s="22">
        <f>E24*(1+'Extrapolation average con.'!E50)</f>
        <v>0.47080000000000005</v>
      </c>
      <c r="F65" s="22">
        <f>F24*(1+'Extrapolation average con.'!F50)</f>
        <v>0.47080000000000005</v>
      </c>
      <c r="G65" s="22">
        <f>G24*(1+'Extrapolation average con.'!G50)</f>
        <v>0.47080000000000005</v>
      </c>
      <c r="H65" s="22">
        <f>H24*(1+'Extrapolation average con.'!H50)</f>
        <v>0.47080000000000005</v>
      </c>
      <c r="I65" s="22">
        <f>I24*(1+'Extrapolation average con.'!I50)</f>
        <v>0.47080000000000005</v>
      </c>
      <c r="J65" s="22">
        <f>J24*(1+'Extrapolation average con.'!J50)</f>
        <v>0.47080000000000005</v>
      </c>
      <c r="K65" s="22">
        <f>K24*(1+'Extrapolation average con.'!K50)</f>
        <v>0.47080000000000005</v>
      </c>
      <c r="L65" s="22">
        <f>L24*(1+'Extrapolation average con.'!L50)</f>
        <v>0.47080000000000005</v>
      </c>
      <c r="M65" s="22">
        <f>M24*(1+'Extrapolation average con.'!M50)</f>
        <v>0.47080000000000005</v>
      </c>
      <c r="N65" s="22">
        <f>N24*(1+'Extrapolation average con.'!N50)</f>
        <v>0.47080000000000005</v>
      </c>
      <c r="O65" s="22">
        <f>O24*(1+'Extrapolation average con.'!O50)</f>
        <v>0.47080000000000005</v>
      </c>
      <c r="P65" s="22">
        <f>P24*(1+'Extrapolation average con.'!P50)</f>
        <v>0.47080000000000005</v>
      </c>
      <c r="Q65" s="22">
        <f>Q24*(1+'Extrapolation average con.'!Q50)</f>
        <v>0.47080000000000005</v>
      </c>
      <c r="R65" s="22">
        <f>R24*(1+'Extrapolation average con.'!R50)</f>
        <v>0.47080000000000005</v>
      </c>
      <c r="S65" s="22">
        <f>S24*(1+'Extrapolation average con.'!S50)</f>
        <v>0.47080000000000005</v>
      </c>
      <c r="T65" s="22">
        <f>T24*(1+'Extrapolation average con.'!T50)</f>
        <v>0.47080000000000005</v>
      </c>
      <c r="U65" s="22">
        <f>U24*(1+'Extrapolation average con.'!U50)</f>
        <v>0.47080000000000005</v>
      </c>
      <c r="V65" s="22">
        <f>V24*(1+'Extrapolation average con.'!V50)</f>
        <v>0.47080000000000005</v>
      </c>
      <c r="W65" s="22">
        <f>W24*(1+'Extrapolation average con.'!W50)</f>
        <v>0.47080000000000005</v>
      </c>
      <c r="X65" s="22">
        <f>X24*(1+'Extrapolation average con.'!X50)</f>
        <v>0.47080000000000005</v>
      </c>
      <c r="Y65" s="22">
        <f>Y24*(1+'Extrapolation average con.'!Y50)</f>
        <v>0.47080000000000005</v>
      </c>
      <c r="Z65" s="22">
        <f>Z24*(1+'Extrapolation average con.'!Z50)</f>
        <v>0.47080000000000005</v>
      </c>
      <c r="AA65" s="22">
        <f>AA24*(1+'Extrapolation average con.'!AA50)</f>
        <v>0.47080000000000005</v>
      </c>
      <c r="AB65" s="22">
        <f>AB24*(1+'Extrapolation average con.'!AB50)</f>
        <v>0.47080000000000005</v>
      </c>
      <c r="AC65" s="22">
        <f>AC24*(1+'Extrapolation average con.'!AC50)</f>
        <v>0.47080000000000005</v>
      </c>
      <c r="AD65" s="22">
        <f>AD24*(1+'Extrapolation average con.'!AD50)</f>
        <v>0.47080000000000005</v>
      </c>
      <c r="AE65" s="22">
        <f>AE24*(1+'Extrapolation average con.'!AE50)</f>
        <v>0.47080000000000005</v>
      </c>
      <c r="AF65" s="22">
        <f>AF24*(1+'Extrapolation average con.'!AF50)</f>
        <v>0.47080000000000005</v>
      </c>
      <c r="AG65" s="22">
        <f>AG24*(1+'Extrapolation average con.'!AG50)</f>
        <v>0.47080000000000005</v>
      </c>
      <c r="AH65" s="22">
        <f>AH24*(1+'Extrapolation average con.'!AH50)</f>
        <v>0.47080000000000005</v>
      </c>
      <c r="AI65" s="22">
        <f>AI24*(1+'Extrapolation average con.'!AI50)</f>
        <v>0.47080000000000005</v>
      </c>
      <c r="AJ65" s="22">
        <f>AJ24*(1+'Extrapolation average con.'!AJ50)</f>
        <v>0.47080000000000005</v>
      </c>
      <c r="AK65" s="22">
        <f>AK24*(1+'Extrapolation average con.'!AK50)</f>
        <v>0.47080000000000005</v>
      </c>
      <c r="AL65" s="22">
        <f>AL24*(1+'Extrapolation average con.'!AL50)</f>
        <v>0.47080000000000005</v>
      </c>
      <c r="AM65" s="22">
        <f>AM24*(1+'Extrapolation average con.'!AM50)</f>
        <v>0.47080000000000005</v>
      </c>
      <c r="AN65" s="22">
        <f>AN24*(1+'Extrapolation average con.'!AN50)</f>
        <v>0.47080000000000005</v>
      </c>
      <c r="AO65" s="22">
        <f>AO24*(1+'Extrapolation average con.'!AO50)</f>
        <v>0.47080000000000005</v>
      </c>
      <c r="AP65" s="22">
        <f>AP24*(1+'Extrapolation average con.'!AP50)</f>
        <v>0.47080000000000005</v>
      </c>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46"/>
    </row>
    <row r="66" spans="1:82">
      <c r="A66" s="314"/>
      <c r="B66" t="s">
        <v>163</v>
      </c>
      <c r="C66" s="22">
        <f>C25*(1+'Extrapolation average con.'!C50)</f>
        <v>0</v>
      </c>
      <c r="D66" s="22">
        <f>D25*(1+'Extrapolation average con.'!D50)</f>
        <v>0</v>
      </c>
      <c r="E66" s="22">
        <f>E25*(1+'Extrapolation average con.'!E50)</f>
        <v>0.41580000000000006</v>
      </c>
      <c r="F66" s="22">
        <f>F25*(1+'Extrapolation average con.'!F50)</f>
        <v>0.41580000000000006</v>
      </c>
      <c r="G66" s="22">
        <f>G25*(1+'Extrapolation average con.'!G50)</f>
        <v>0.41580000000000006</v>
      </c>
      <c r="H66" s="22">
        <f>H25*(1+'Extrapolation average con.'!H50)</f>
        <v>0.41580000000000006</v>
      </c>
      <c r="I66" s="22">
        <f>I25*(1+'Extrapolation average con.'!I50)</f>
        <v>0.41580000000000006</v>
      </c>
      <c r="J66" s="22">
        <f>J25*(1+'Extrapolation average con.'!J50)</f>
        <v>0.41580000000000006</v>
      </c>
      <c r="K66" s="22">
        <f>K25*(1+'Extrapolation average con.'!K50)</f>
        <v>0.41580000000000006</v>
      </c>
      <c r="L66" s="22">
        <f>L25*(1+'Extrapolation average con.'!L50)</f>
        <v>0.41580000000000006</v>
      </c>
      <c r="M66" s="22">
        <f>M25*(1+'Extrapolation average con.'!M50)</f>
        <v>0.41580000000000006</v>
      </c>
      <c r="N66" s="22">
        <f>N25*(1+'Extrapolation average con.'!N50)</f>
        <v>0.41580000000000006</v>
      </c>
      <c r="O66" s="22">
        <f>O25*(1+'Extrapolation average con.'!O50)</f>
        <v>0.41580000000000006</v>
      </c>
      <c r="P66" s="22">
        <f>P25*(1+'Extrapolation average con.'!P50)</f>
        <v>0.41580000000000006</v>
      </c>
      <c r="Q66" s="22">
        <f>Q25*(1+'Extrapolation average con.'!Q50)</f>
        <v>0.41580000000000006</v>
      </c>
      <c r="R66" s="22">
        <f>R25*(1+'Extrapolation average con.'!R50)</f>
        <v>0.41580000000000006</v>
      </c>
      <c r="S66" s="22">
        <f>S25*(1+'Extrapolation average con.'!S50)</f>
        <v>0.41580000000000006</v>
      </c>
      <c r="T66" s="22">
        <f>T25*(1+'Extrapolation average con.'!T50)</f>
        <v>0.41580000000000006</v>
      </c>
      <c r="U66" s="22">
        <f>U25*(1+'Extrapolation average con.'!U50)</f>
        <v>0.41580000000000006</v>
      </c>
      <c r="V66" s="22">
        <f>V25*(1+'Extrapolation average con.'!V50)</f>
        <v>0.41580000000000006</v>
      </c>
      <c r="W66" s="22">
        <f>W25*(1+'Extrapolation average con.'!W50)</f>
        <v>0.41580000000000006</v>
      </c>
      <c r="X66" s="22">
        <f>X25*(1+'Extrapolation average con.'!X50)</f>
        <v>0.41580000000000006</v>
      </c>
      <c r="Y66" s="22">
        <f>Y25*(1+'Extrapolation average con.'!Y50)</f>
        <v>0.41580000000000006</v>
      </c>
      <c r="Z66" s="22">
        <f>Z25*(1+'Extrapolation average con.'!Z50)</f>
        <v>0.41580000000000006</v>
      </c>
      <c r="AA66" s="22">
        <f>AA25*(1+'Extrapolation average con.'!AA50)</f>
        <v>0.41580000000000006</v>
      </c>
      <c r="AB66" s="22">
        <f>AB25*(1+'Extrapolation average con.'!AB50)</f>
        <v>0.41580000000000006</v>
      </c>
      <c r="AC66" s="22">
        <f>AC25*(1+'Extrapolation average con.'!AC50)</f>
        <v>0.41580000000000006</v>
      </c>
      <c r="AD66" s="22">
        <f>AD25*(1+'Extrapolation average con.'!AD50)</f>
        <v>0.41580000000000006</v>
      </c>
      <c r="AE66" s="22">
        <f>AE25*(1+'Extrapolation average con.'!AE50)</f>
        <v>0.41580000000000006</v>
      </c>
      <c r="AF66" s="22">
        <f>AF25*(1+'Extrapolation average con.'!AF50)</f>
        <v>0.41580000000000006</v>
      </c>
      <c r="AG66" s="22">
        <f>AG25*(1+'Extrapolation average con.'!AG50)</f>
        <v>0.41580000000000006</v>
      </c>
      <c r="AH66" s="22">
        <f>AH25*(1+'Extrapolation average con.'!AH50)</f>
        <v>0.41580000000000006</v>
      </c>
      <c r="AI66" s="22">
        <f>AI25*(1+'Extrapolation average con.'!AI50)</f>
        <v>0.41580000000000006</v>
      </c>
      <c r="AJ66" s="22">
        <f>AJ25*(1+'Extrapolation average con.'!AJ50)</f>
        <v>0.41580000000000006</v>
      </c>
      <c r="AK66" s="22">
        <f>AK25*(1+'Extrapolation average con.'!AK50)</f>
        <v>0.41580000000000006</v>
      </c>
      <c r="AL66" s="22">
        <f>AL25*(1+'Extrapolation average con.'!AL50)</f>
        <v>0.41580000000000006</v>
      </c>
      <c r="AM66" s="22">
        <f>AM25*(1+'Extrapolation average con.'!AM50)</f>
        <v>0.41580000000000006</v>
      </c>
      <c r="AN66" s="22">
        <f>AN25*(1+'Extrapolation average con.'!AN50)</f>
        <v>0.41580000000000006</v>
      </c>
      <c r="AO66" s="22">
        <f>AO25*(1+'Extrapolation average con.'!AO50)</f>
        <v>0.41580000000000006</v>
      </c>
      <c r="AP66" s="22">
        <f>AP25*(1+'Extrapolation average con.'!AP50)</f>
        <v>0.41580000000000006</v>
      </c>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46"/>
    </row>
    <row r="67" spans="1:82">
      <c r="A67" s="314"/>
      <c r="B67" s="22" t="s">
        <v>164</v>
      </c>
      <c r="C67" s="22">
        <f>C26*(1+'Extrapolation average con.'!C51)</f>
        <v>0.96196099999999984</v>
      </c>
      <c r="D67" s="22">
        <f>D26*(1+'Extrapolation average con.'!D51)</f>
        <v>1.018032</v>
      </c>
      <c r="E67" s="22">
        <f>E26*(1+'Extrapolation average con.'!E51)</f>
        <v>1.0200509999999998</v>
      </c>
      <c r="F67" s="22">
        <f>F26*(1+'Extrapolation average con.'!F51)</f>
        <v>0.88753599999999999</v>
      </c>
      <c r="G67" s="22">
        <f>G26*(1+'Extrapolation average con.'!G51)</f>
        <v>0.89143499999999987</v>
      </c>
      <c r="H67" s="22">
        <f>H26*(1+'Extrapolation average con.'!H51)</f>
        <v>0.89232200000000006</v>
      </c>
      <c r="I67" s="22">
        <f>I26*(1+'Extrapolation average con.'!I51)</f>
        <v>0.99793699999999985</v>
      </c>
      <c r="J67" s="22">
        <f>J26*(1+'Extrapolation average con.'!J51)</f>
        <v>1.0503359999999999</v>
      </c>
      <c r="K67" s="22">
        <f>K26*(1+'Extrapolation average con.'!K51)</f>
        <v>1.101828</v>
      </c>
      <c r="L67" s="22">
        <f>L26*(1+'Extrapolation average con.'!L51)</f>
        <v>1.1544300000000001</v>
      </c>
      <c r="M67" s="22">
        <f>M26*(1+'Extrapolation average con.'!M51)</f>
        <v>1.2071339999999999</v>
      </c>
      <c r="N67" s="22">
        <f>N26*(1+'Extrapolation average con.'!N51)</f>
        <v>1.258928</v>
      </c>
      <c r="O67" s="22">
        <f>O26*(1+'Extrapolation average con.'!O51)</f>
        <v>1.3118349999999999</v>
      </c>
      <c r="P67" s="22">
        <f>P26*(1+'Extrapolation average con.'!P51)</f>
        <v>1.3648440000000002</v>
      </c>
      <c r="Q67" s="22">
        <f>Q26*(1+'Extrapolation average con.'!Q51)</f>
        <v>1.4179549999999999</v>
      </c>
      <c r="R67" s="22">
        <f>R26*(1+'Extrapolation average con.'!R51)</f>
        <v>1.4701520000000001</v>
      </c>
      <c r="S67" s="22">
        <f>S26*(1+'Extrapolation average con.'!S51)</f>
        <v>1.5234659999999998</v>
      </c>
      <c r="T67" s="22">
        <f>T26*(1+'Extrapolation average con.'!T51)</f>
        <v>1.5768819999999999</v>
      </c>
      <c r="U67" s="22">
        <f>U26*(1+'Extrapolation average con.'!U51)</f>
        <v>1.6293809999999997</v>
      </c>
      <c r="V67" s="22">
        <f>V26*(1+'Extrapolation average con.'!V51)</f>
        <v>1.6829999999999998</v>
      </c>
      <c r="W67" s="22">
        <f>W26*(1+'Extrapolation average con.'!W51)</f>
        <v>1.6846499999999998</v>
      </c>
      <c r="X67" s="22">
        <f>X26*(1+'Extrapolation average con.'!X51)</f>
        <v>1.6862999999999999</v>
      </c>
      <c r="Y67" s="22">
        <f>Y26*(1+'Extrapolation average con.'!Y51)</f>
        <v>1.6879499999999998</v>
      </c>
      <c r="Z67" s="22">
        <f>Z26*(1+'Extrapolation average con.'!Z51)</f>
        <v>1.6896</v>
      </c>
      <c r="AA67" s="22">
        <f>AA26*(1+'Extrapolation average con.'!AA51)</f>
        <v>1.6912499999999997</v>
      </c>
      <c r="AB67" s="22">
        <f>AB26*(1+'Extrapolation average con.'!AB51)</f>
        <v>1.6928999999999998</v>
      </c>
      <c r="AC67" s="22">
        <f>AC26*(1+'Extrapolation average con.'!AC51)</f>
        <v>1.6945499999999998</v>
      </c>
      <c r="AD67" s="22">
        <f>AD26*(1+'Extrapolation average con.'!AD51)</f>
        <v>1.6961999999999999</v>
      </c>
      <c r="AE67" s="22">
        <f>AE26*(1+'Extrapolation average con.'!AE51)</f>
        <v>1.6978499999999999</v>
      </c>
      <c r="AF67" s="22">
        <f>AF26*(1+'Extrapolation average con.'!AF51)</f>
        <v>1.6995</v>
      </c>
      <c r="AG67" s="22">
        <f>AG26*(1+'Extrapolation average con.'!AG51)</f>
        <v>1.7036249999999999</v>
      </c>
      <c r="AH67" s="22">
        <f>AH26*(1+'Extrapolation average con.'!AH51)</f>
        <v>1.7077499999999999</v>
      </c>
      <c r="AI67" s="22">
        <f>AI26*(1+'Extrapolation average con.'!AI51)</f>
        <v>1.711875</v>
      </c>
      <c r="AJ67" s="22">
        <f>AJ26*(1+'Extrapolation average con.'!AJ51)</f>
        <v>1.716</v>
      </c>
      <c r="AK67" s="22">
        <f>AK26*(1+'Extrapolation average con.'!AK51)</f>
        <v>1.7201249999999999</v>
      </c>
      <c r="AL67" s="22">
        <f>AL26*(1+'Extrapolation average con.'!AL51)</f>
        <v>1.7242499999999998</v>
      </c>
      <c r="AM67" s="22">
        <f>AM26*(1+'Extrapolation average con.'!AM51)</f>
        <v>1.728375</v>
      </c>
      <c r="AN67" s="22">
        <f>AN26*(1+'Extrapolation average con.'!AN51)</f>
        <v>1.7324999999999999</v>
      </c>
      <c r="AO67" s="22">
        <f>AO26*(1+'Extrapolation average con.'!AO51)</f>
        <v>1.7366249999999999</v>
      </c>
      <c r="AP67" s="22">
        <f>AP26*(1+'Extrapolation average con.'!AP51)</f>
        <v>1.7407499999999998</v>
      </c>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46"/>
    </row>
    <row r="68" spans="1:82">
      <c r="A68" s="314"/>
      <c r="B68" s="43" t="s">
        <v>187</v>
      </c>
      <c r="C68" s="22">
        <f>C27*(1+'Extrapolation average con.'!C56)</f>
        <v>-1.0807186500000001</v>
      </c>
      <c r="D68" s="22">
        <f>D27*(1+'Extrapolation average con.'!D56)</f>
        <v>-1.0889571</v>
      </c>
      <c r="E68" s="22">
        <f>E27*(1+'Extrapolation average con.'!E56)</f>
        <v>-1.0921928499999998</v>
      </c>
      <c r="F68" s="22">
        <f>F27*(1+'Extrapolation average con.'!F56)</f>
        <v>-1.0953328</v>
      </c>
      <c r="G68" s="22">
        <f>G27*(1+'Extrapolation average con.'!G56)</f>
        <v>-1.0985780000000001</v>
      </c>
      <c r="H68" s="22">
        <f>H27*(1+'Extrapolation average con.'!H56)</f>
        <v>-1.1291718999999998</v>
      </c>
      <c r="I68" s="22">
        <f>I27*(1+'Extrapolation average con.'!I56)</f>
        <v>-1.1566183000000001</v>
      </c>
      <c r="J68" s="22">
        <f>J27*(1+'Extrapolation average con.'!J56)</f>
        <v>-1.1846472000000001</v>
      </c>
      <c r="K68" s="22">
        <f>K27*(1+'Extrapolation average con.'!K56)</f>
        <v>-1.2134635500000002</v>
      </c>
      <c r="L68" s="22">
        <f>L27*(1+'Extrapolation average con.'!L56)</f>
        <v>-1.2428674999999998</v>
      </c>
      <c r="M68" s="22">
        <f>M27*(1+'Extrapolation average con.'!M56)</f>
        <v>-1.2727515</v>
      </c>
      <c r="N68" s="22">
        <f>N27*(1+'Extrapolation average con.'!N56)</f>
        <v>-1.3034174999999999</v>
      </c>
      <c r="O68" s="22">
        <f>O27*(1+'Extrapolation average con.'!O56)</f>
        <v>-1.3347662500000002</v>
      </c>
      <c r="P68" s="22">
        <f>P27*(1+'Extrapolation average con.'!P56)</f>
        <v>-1.3669020000000001</v>
      </c>
      <c r="Q68" s="22">
        <f>Q27*(1+'Extrapolation average con.'!Q56)</f>
        <v>-1.3998273750000001</v>
      </c>
      <c r="R68" s="22">
        <f>R27*(1+'Extrapolation average con.'!R56)</f>
        <v>-1.4335449999999998</v>
      </c>
      <c r="S68" s="22">
        <f>S27*(1+'Extrapolation average con.'!S56)</f>
        <v>-1.4681598749999998</v>
      </c>
      <c r="T68" s="22">
        <f>T27*(1+'Extrapolation average con.'!T56)</f>
        <v>-1.5035725</v>
      </c>
      <c r="U68" s="22">
        <f>U27*(1+'Extrapolation average con.'!U56)</f>
        <v>-1.5398881250000001</v>
      </c>
      <c r="V68" s="22">
        <f>V27*(1+'Extrapolation average con.'!V56)</f>
        <v>-1.577007</v>
      </c>
      <c r="W68" s="22">
        <f>W27*(1+'Extrapolation average con.'!W56)</f>
        <v>-1.5789255</v>
      </c>
      <c r="X68" s="22">
        <f>X27*(1+'Extrapolation average con.'!X56)</f>
        <v>-1.5808439999999999</v>
      </c>
      <c r="Y68" s="22">
        <f>Y27*(1+'Extrapolation average con.'!Y56)</f>
        <v>-1.5827624999999999</v>
      </c>
      <c r="Z68" s="22">
        <f>Z27*(1+'Extrapolation average con.'!Z56)</f>
        <v>-1.584681</v>
      </c>
      <c r="AA68" s="22">
        <f>AA27*(1+'Extrapolation average con.'!AA56)</f>
        <v>-1.5865994999999999</v>
      </c>
      <c r="AB68" s="22">
        <f>AB27*(1+'Extrapolation average con.'!AB56)</f>
        <v>-1.5885179999999999</v>
      </c>
      <c r="AC68" s="22">
        <f>AC27*(1+'Extrapolation average con.'!AC56)</f>
        <v>-1.5904364999999998</v>
      </c>
      <c r="AD68" s="22">
        <f>AD27*(1+'Extrapolation average con.'!AD56)</f>
        <v>-1.5923550000000002</v>
      </c>
      <c r="AE68" s="22">
        <f>AE27*(1+'Extrapolation average con.'!AE56)</f>
        <v>-1.5942735000000001</v>
      </c>
      <c r="AF68" s="22">
        <f>AF27*(1+'Extrapolation average con.'!AF56)</f>
        <v>-1.5961920000000001</v>
      </c>
      <c r="AG68" s="22">
        <f>AG27*(1+'Extrapolation average con.'!AG56)</f>
        <v>-1.5977267999999998</v>
      </c>
      <c r="AH68" s="22">
        <f>AH27*(1+'Extrapolation average con.'!AH56)</f>
        <v>-1.5992615999999999</v>
      </c>
      <c r="AI68" s="22">
        <f>AI27*(1+'Extrapolation average con.'!AI56)</f>
        <v>-1.6007963999999999</v>
      </c>
      <c r="AJ68" s="22">
        <f>AJ27*(1+'Extrapolation average con.'!AJ56)</f>
        <v>-1.6023312000000001</v>
      </c>
      <c r="AK68" s="22">
        <f>AK27*(1+'Extrapolation average con.'!AK56)</f>
        <v>-1.6038659999999998</v>
      </c>
      <c r="AL68" s="22">
        <f>AL27*(1+'Extrapolation average con.'!AL56)</f>
        <v>-1.6054008</v>
      </c>
      <c r="AM68" s="22">
        <f>AM27*(1+'Extrapolation average con.'!AM56)</f>
        <v>-1.6069355999999999</v>
      </c>
      <c r="AN68" s="22">
        <f>AN27*(1+'Extrapolation average con.'!AN56)</f>
        <v>-1.6084704000000001</v>
      </c>
      <c r="AO68" s="22">
        <f>AO27*(1+'Extrapolation average con.'!AO56)</f>
        <v>-1.6100051999999998</v>
      </c>
      <c r="AP68" s="22">
        <f>AP27*(1+'Extrapolation average con.'!AP56)</f>
        <v>-1.61154</v>
      </c>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46"/>
    </row>
    <row r="69" spans="1:82">
      <c r="A69" s="314"/>
      <c r="B69" s="22" t="s">
        <v>165</v>
      </c>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46"/>
    </row>
    <row r="70" spans="1:82">
      <c r="A70" s="314" t="s">
        <v>1</v>
      </c>
      <c r="B70" s="135" t="s">
        <v>149</v>
      </c>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f>AQ29*(1+'Extrapolation average con.'!AQ30)*(1+'Extrapolation average con.'!AQ43)</f>
        <v>0</v>
      </c>
      <c r="AR70" s="22">
        <f>AR29*(1+'Extrapolation average con.'!AR30)*(1+'Extrapolation average con.'!AR43)</f>
        <v>0</v>
      </c>
      <c r="AS70" s="22">
        <f>AS29*(1+'Extrapolation average con.'!AS30)*(1+'Extrapolation average con.'!AS43)</f>
        <v>0</v>
      </c>
      <c r="AT70" s="22">
        <f>AT29*(1+'Extrapolation average con.'!AT30)*(1+'Extrapolation average con.'!AT43)</f>
        <v>0</v>
      </c>
      <c r="AU70" s="22">
        <f>AU29*(1+'Extrapolation average con.'!AU30)*(1+'Extrapolation average con.'!AU43)</f>
        <v>0</v>
      </c>
      <c r="AV70" s="22">
        <f>AV29*(1+'Extrapolation average con.'!AV30)*(1+'Extrapolation average con.'!AV43)</f>
        <v>0</v>
      </c>
      <c r="AW70" s="22">
        <f>AW29*(1+'Extrapolation average con.'!AW30)*(1+'Extrapolation average con.'!AW43)</f>
        <v>0</v>
      </c>
      <c r="AX70" s="22">
        <f>AX29*(1+'Extrapolation average con.'!AX30)*(1+'Extrapolation average con.'!AX43)</f>
        <v>0</v>
      </c>
      <c r="AY70" s="22">
        <f>AY29*(1+'Extrapolation average con.'!AY30)*(1+'Extrapolation average con.'!AY43)</f>
        <v>0</v>
      </c>
      <c r="AZ70" s="22">
        <f>AZ29*(1+'Extrapolation average con.'!AZ30)*(1+'Extrapolation average con.'!AZ43)</f>
        <v>0</v>
      </c>
      <c r="BA70" s="22">
        <f>BA29*(1+'Extrapolation average con.'!BA30)*(1+'Extrapolation average con.'!BA43)</f>
        <v>0</v>
      </c>
      <c r="BB70" s="22">
        <f>BB29*(1+'Extrapolation average con.'!BB30)*(1+'Extrapolation average con.'!BB43)</f>
        <v>0</v>
      </c>
      <c r="BC70" s="22">
        <f>BC29*(1+'Extrapolation average con.'!BC30)*(1+'Extrapolation average con.'!BC43)</f>
        <v>0</v>
      </c>
      <c r="BD70" s="22">
        <f>BD29*(1+'Extrapolation average con.'!BD30)*(1+'Extrapolation average con.'!BD43)</f>
        <v>0</v>
      </c>
      <c r="BE70" s="22">
        <f>BE29*(1+'Extrapolation average con.'!BE30)*(1+'Extrapolation average con.'!BE43)</f>
        <v>0</v>
      </c>
      <c r="BF70" s="22">
        <f>BF29*(1+'Extrapolation average con.'!BF30)*(1+'Extrapolation average con.'!BF43)</f>
        <v>0</v>
      </c>
      <c r="BG70" s="22">
        <f>BG29*(1+'Extrapolation average con.'!BG30)*(1+'Extrapolation average con.'!BG43)</f>
        <v>0</v>
      </c>
      <c r="BH70" s="22">
        <f>BH29*(1+'Extrapolation average con.'!BH30)*(1+'Extrapolation average con.'!BH43)</f>
        <v>0</v>
      </c>
      <c r="BI70" s="22">
        <f>BI29*(1+'Extrapolation average con.'!BI30)*(1+'Extrapolation average con.'!BI43)</f>
        <v>0</v>
      </c>
      <c r="BJ70" s="22">
        <f>BJ29*(1+'Extrapolation average con.'!BJ30)*(1+'Extrapolation average con.'!BJ43)</f>
        <v>0</v>
      </c>
      <c r="BK70" s="22">
        <f>BK29*(1+'Extrapolation average con.'!BK30)*(1+'Extrapolation average con.'!BK43)</f>
        <v>0</v>
      </c>
      <c r="BL70" s="22">
        <f>BL29*(1+'Extrapolation average con.'!BL30)*(1+'Extrapolation average con.'!BL43)</f>
        <v>0</v>
      </c>
      <c r="BM70" s="22">
        <f>BM29*(1+'Extrapolation average con.'!BM30)*(1+'Extrapolation average con.'!BM43)</f>
        <v>0</v>
      </c>
      <c r="BN70" s="22">
        <f>BN29*(1+'Extrapolation average con.'!BN30)*(1+'Extrapolation average con.'!BN43)</f>
        <v>0</v>
      </c>
      <c r="BO70" s="22">
        <f>BO29*(1+'Extrapolation average con.'!BO30)*(1+'Extrapolation average con.'!BO43)</f>
        <v>0</v>
      </c>
      <c r="BP70" s="22">
        <f>BP29*(1+'Extrapolation average con.'!BP30)*(1+'Extrapolation average con.'!BP43)</f>
        <v>0</v>
      </c>
      <c r="BQ70" s="22">
        <f>BQ29*(1+'Extrapolation average con.'!BQ30)*(1+'Extrapolation average con.'!BQ43)</f>
        <v>0</v>
      </c>
      <c r="BR70" s="22">
        <f>BR29*(1+'Extrapolation average con.'!BR30)*(1+'Extrapolation average con.'!BR43)</f>
        <v>0</v>
      </c>
      <c r="BS70" s="22">
        <f>BS29*(1+'Extrapolation average con.'!BS30)*(1+'Extrapolation average con.'!BS43)</f>
        <v>0</v>
      </c>
      <c r="BT70" s="22">
        <f>BT29*(1+'Extrapolation average con.'!BT30)*(1+'Extrapolation average con.'!BT43)</f>
        <v>0</v>
      </c>
      <c r="BU70" s="22">
        <f>BU29*(1+'Extrapolation average con.'!BU30)*(1+'Extrapolation average con.'!BU43)</f>
        <v>0</v>
      </c>
      <c r="BV70" s="22">
        <f>BV29*(1+'Extrapolation average con.'!BV30)*(1+'Extrapolation average con.'!BV43)</f>
        <v>0</v>
      </c>
      <c r="BW70" s="22">
        <f>BW29*(1+'Extrapolation average con.'!BW30)*(1+'Extrapolation average con.'!BW43)</f>
        <v>0</v>
      </c>
      <c r="BX70" s="22">
        <f>BX29*(1+'Extrapolation average con.'!BX30)*(1+'Extrapolation average con.'!BX43)</f>
        <v>0</v>
      </c>
      <c r="BY70" s="22">
        <f>BY29*(1+'Extrapolation average con.'!BY30)*(1+'Extrapolation average con.'!BY43)</f>
        <v>0</v>
      </c>
      <c r="BZ70" s="22">
        <f>BZ29*(1+'Extrapolation average con.'!BZ30)*(1+'Extrapolation average con.'!BZ43)</f>
        <v>0</v>
      </c>
      <c r="CA70" s="22">
        <f>CA29*(1+'Extrapolation average con.'!CA30)*(1+'Extrapolation average con.'!CA43)</f>
        <v>0</v>
      </c>
      <c r="CB70" s="22">
        <f>CB29*(1+'Extrapolation average con.'!CB30)*(1+'Extrapolation average con.'!CB43)</f>
        <v>0</v>
      </c>
      <c r="CC70" s="22">
        <f>CC29*(1+'Extrapolation average con.'!CC30)*(1+'Extrapolation average con.'!CC43)</f>
        <v>0</v>
      </c>
      <c r="CD70" s="46">
        <f>CD29*(1+'Extrapolation average con.'!CD30)*(1+'Extrapolation average con.'!CD43)</f>
        <v>0</v>
      </c>
    </row>
    <row r="71" spans="1:82">
      <c r="A71" s="314"/>
      <c r="B71" t="s">
        <v>166</v>
      </c>
      <c r="C71" s="22">
        <f>C30*(1+'Extrapolation average con.'!C36+'Extrapolation average con.'!C46)</f>
        <v>1.2029155199999999E-2</v>
      </c>
      <c r="D71" s="22">
        <f>D30*(1+'Extrapolation average con.'!D36+'Extrapolation average con.'!D46)</f>
        <v>2.1102043200000004E-2</v>
      </c>
      <c r="E71" s="22">
        <f>E30*(1+'Extrapolation average con.'!E36+'Extrapolation average con.'!E46)</f>
        <v>2.3167642400000001E-2</v>
      </c>
      <c r="F71" s="22">
        <f>F30*(1+'Extrapolation average con.'!F36+'Extrapolation average con.'!F46)</f>
        <v>9.0874656000000012E-2</v>
      </c>
      <c r="G71" s="22">
        <f>G30*(1+'Extrapolation average con.'!G36+'Extrapolation average con.'!G46)</f>
        <v>0.28036499600000003</v>
      </c>
      <c r="H71" s="22">
        <f>H30*(1+'Extrapolation average con.'!H36+'Extrapolation average con.'!H46)</f>
        <v>0.28408172800000003</v>
      </c>
      <c r="I71" s="22">
        <f>I30*(1+'Extrapolation average con.'!I36+'Extrapolation average con.'!I46)</f>
        <v>0.28883004480000002</v>
      </c>
      <c r="J71" s="22">
        <f>J30*(1+'Extrapolation average con.'!J36+'Extrapolation average con.'!J46)</f>
        <v>0.2925783616</v>
      </c>
      <c r="K71" s="22">
        <f>K30*(1+'Extrapolation average con.'!K36+'Extrapolation average con.'!K46)</f>
        <v>0.29634125600000005</v>
      </c>
      <c r="L71" s="22">
        <f>L30*(1+'Extrapolation average con.'!L36+'Extrapolation average con.'!L46)</f>
        <v>0.300118728</v>
      </c>
      <c r="M71" s="22">
        <f>M30*(1+'Extrapolation average con.'!M36+'Extrapolation average con.'!M46)</f>
        <v>0.65902066650000013</v>
      </c>
      <c r="N71" s="22">
        <f>N30*(1+'Extrapolation average con.'!N36+'Extrapolation average con.'!N46)</f>
        <v>0.63685723499999991</v>
      </c>
      <c r="O71" s="22">
        <f>O30*(1+'Extrapolation average con.'!O36+'Extrapolation average con.'!O46)</f>
        <v>0.66700042500000012</v>
      </c>
      <c r="P71" s="22">
        <f>P30*(1+'Extrapolation average con.'!P36+'Extrapolation average con.'!P46)</f>
        <v>0.607850208</v>
      </c>
      <c r="Q71" s="22">
        <f>Q30*(1+'Extrapolation average con.'!Q36+'Extrapolation average con.'!Q46)</f>
        <v>0.54862812899999991</v>
      </c>
      <c r="R71" s="22">
        <f>R30*(1+'Extrapolation average con.'!R36+'Extrapolation average con.'!R46)</f>
        <v>0.57877131900000001</v>
      </c>
      <c r="S71" s="22">
        <f>S30*(1+'Extrapolation average con.'!S36+'Extrapolation average con.'!S46)</f>
        <v>0.63878078250000003</v>
      </c>
      <c r="T71" s="22">
        <f>T30*(1+'Extrapolation average con.'!T36+'Extrapolation average con.'!T46)</f>
        <v>0.6690138000000001</v>
      </c>
      <c r="U71" s="22">
        <f>U30*(1+'Extrapolation average con.'!U36+'Extrapolation average con.'!U46)</f>
        <v>0.60968392800000004</v>
      </c>
      <c r="V71" s="22">
        <f>V30*(1+'Extrapolation average con.'!V36+'Extrapolation average con.'!V46)</f>
        <v>0.61005067199999996</v>
      </c>
      <c r="W71" s="22">
        <f>W30*(1+'Extrapolation average con.'!W36+'Extrapolation average con.'!W46)</f>
        <v>0.61041741599999999</v>
      </c>
      <c r="X71" s="22">
        <f>X30*(1+'Extrapolation average con.'!X36+'Extrapolation average con.'!X46)</f>
        <v>0.61078416000000002</v>
      </c>
      <c r="Y71" s="22">
        <f>Y30*(1+'Extrapolation average con.'!Y36+'Extrapolation average con.'!Y46)</f>
        <v>0.61115090399999983</v>
      </c>
      <c r="Z71" s="22">
        <f>Z30*(1+'Extrapolation average con.'!Z36+'Extrapolation average con.'!Z46)</f>
        <v>0.61151764799999997</v>
      </c>
      <c r="AA71" s="22">
        <f>AA30*(1+'Extrapolation average con.'!AA36+'Extrapolation average con.'!AA46)</f>
        <v>0.611884392</v>
      </c>
      <c r="AB71" s="22">
        <f>AB30*(1+'Extrapolation average con.'!AB36+'Extrapolation average con.'!AB46)</f>
        <v>0.61225113599999981</v>
      </c>
      <c r="AC71" s="22">
        <f>AC30*(1+'Extrapolation average con.'!AC36+'Extrapolation average con.'!AC46)</f>
        <v>0.61261787999999995</v>
      </c>
      <c r="AD71" s="22">
        <f>AD30*(1+'Extrapolation average con.'!AD36+'Extrapolation average con.'!AD46)</f>
        <v>0.61298462399999998</v>
      </c>
      <c r="AE71" s="22">
        <f>AE30*(1+'Extrapolation average con.'!AE36+'Extrapolation average con.'!AE46)</f>
        <v>0.61335136800000001</v>
      </c>
      <c r="AF71" s="22">
        <f>AF30*(1+'Extrapolation average con.'!AF36+'Extrapolation average con.'!AF46)</f>
        <v>0.61371811199999993</v>
      </c>
      <c r="AG71" s="22">
        <f>AG30*(1+'Extrapolation average con.'!AG36+'Extrapolation average con.'!AG46)</f>
        <v>0.61293232079999982</v>
      </c>
      <c r="AH71" s="22">
        <f>AH30*(1+'Extrapolation average con.'!AH36+'Extrapolation average con.'!AH46)</f>
        <v>0.61214652960000004</v>
      </c>
      <c r="AI71" s="22">
        <f>AI30*(1+'Extrapolation average con.'!AI36+'Extrapolation average con.'!AI46)</f>
        <v>0.61136073839999994</v>
      </c>
      <c r="AJ71" s="22">
        <f>AJ30*(1+'Extrapolation average con.'!AJ36+'Extrapolation average con.'!AJ46)</f>
        <v>0.61057494719999994</v>
      </c>
      <c r="AK71" s="22">
        <f>AK30*(1+'Extrapolation average con.'!AK36+'Extrapolation average con.'!AK46)</f>
        <v>0.60978915599999994</v>
      </c>
      <c r="AL71" s="22">
        <f>AL30*(1+'Extrapolation average con.'!AL36+'Extrapolation average con.'!AL46)</f>
        <v>0.60900336480000006</v>
      </c>
      <c r="AM71" s="22">
        <f>AM30*(1+'Extrapolation average con.'!AM36+'Extrapolation average con.'!AM46)</f>
        <v>0.60821757359999995</v>
      </c>
      <c r="AN71" s="22">
        <f>AN30*(1+'Extrapolation average con.'!AN36+'Extrapolation average con.'!AN46)</f>
        <v>0.60743178239999995</v>
      </c>
      <c r="AO71" s="22">
        <f>AO30*(1+'Extrapolation average con.'!AO36+'Extrapolation average con.'!AO46)</f>
        <v>0.60664599119999996</v>
      </c>
      <c r="AP71" s="22">
        <f>AP30*(1+'Extrapolation average con.'!AP36+'Extrapolation average con.'!AP46)</f>
        <v>0.60586019999999996</v>
      </c>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46"/>
    </row>
    <row r="72" spans="1:82">
      <c r="A72" s="314"/>
      <c r="B72" t="s">
        <v>188</v>
      </c>
      <c r="C72" s="22">
        <f>C31*(1+'Extrapolation average con.'!C37+'Extrapolation average con.'!C47)</f>
        <v>-7.4912863999999999E-3</v>
      </c>
      <c r="D72" s="22">
        <f>D31*(1+'Extrapolation average con.'!D37+'Extrapolation average con.'!D47)</f>
        <v>-7.5825728000000004E-3</v>
      </c>
      <c r="E72" s="22">
        <f>E31*(1+'Extrapolation average con.'!E37+'Extrapolation average con.'!E47)</f>
        <v>-7.6738592E-3</v>
      </c>
      <c r="F72" s="22">
        <f>F31*(1+'Extrapolation average con.'!F37+'Extrapolation average con.'!F47)</f>
        <v>-2.8542156799999992E-2</v>
      </c>
      <c r="G72" s="22">
        <f>G31*(1+'Extrapolation average con.'!G37+'Extrapolation average con.'!G47)</f>
        <v>-8.7588600000000003E-2</v>
      </c>
      <c r="H72" s="22">
        <f>H31*(1+'Extrapolation average con.'!H37+'Extrapolation average con.'!H47)</f>
        <v>-8.8606319999999988E-2</v>
      </c>
      <c r="I72" s="22">
        <f>I31*(1+'Extrapolation average con.'!I37+'Extrapolation average con.'!I47)</f>
        <v>-8.9624040000000016E-2</v>
      </c>
      <c r="J72" s="22">
        <f>J31*(1+'Extrapolation average con.'!J37+'Extrapolation average con.'!J47)</f>
        <v>-9.0641760000000016E-2</v>
      </c>
      <c r="K72" s="22">
        <f>K31*(1+'Extrapolation average con.'!K37+'Extrapolation average con.'!K47)</f>
        <v>-9.1659480000000002E-2</v>
      </c>
      <c r="L72" s="22">
        <f>L31*(1+'Extrapolation average con.'!L37+'Extrapolation average con.'!L47)</f>
        <v>-9.2677200000000001E-2</v>
      </c>
      <c r="M72" s="22">
        <f>M31*(1+'Extrapolation average con.'!M37+'Extrapolation average con.'!M47)</f>
        <v>-9.3181770000000011E-2</v>
      </c>
      <c r="N72" s="22">
        <f>N31*(1+'Extrapolation average con.'!N37+'Extrapolation average con.'!N47)</f>
        <v>-9.3686340000000021E-2</v>
      </c>
      <c r="O72" s="22">
        <f>O31*(1+'Extrapolation average con.'!O37+'Extrapolation average con.'!O47)</f>
        <v>-9.4190910000000003E-2</v>
      </c>
      <c r="P72" s="22">
        <f>P31*(1+'Extrapolation average con.'!P37+'Extrapolation average con.'!P47)</f>
        <v>-9.4695479999999999E-2</v>
      </c>
      <c r="Q72" s="22">
        <f>Q31*(1+'Extrapolation average con.'!Q37+'Extrapolation average con.'!Q47)</f>
        <v>-9.5200050000000008E-2</v>
      </c>
      <c r="R72" s="22">
        <f>R31*(1+'Extrapolation average con.'!R37+'Extrapolation average con.'!R47)</f>
        <v>-9.5704620000000004E-2</v>
      </c>
      <c r="S72" s="22">
        <f>S31*(1+'Extrapolation average con.'!S37+'Extrapolation average con.'!S47)</f>
        <v>-9.620919E-2</v>
      </c>
      <c r="T72" s="22">
        <f>T31*(1+'Extrapolation average con.'!T37+'Extrapolation average con.'!T47)</f>
        <v>-9.671376000000001E-2</v>
      </c>
      <c r="U72" s="22">
        <f>U31*(1+'Extrapolation average con.'!U37+'Extrapolation average con.'!U47)</f>
        <v>-9.7218330000000006E-2</v>
      </c>
      <c r="V72" s="22">
        <f>V31*(1+'Extrapolation average con.'!V37+'Extrapolation average con.'!V47)</f>
        <v>-9.7722900000000001E-2</v>
      </c>
      <c r="W72" s="22">
        <f>W31*(1+'Extrapolation average con.'!W37+'Extrapolation average con.'!W47)</f>
        <v>-9.8822787999999995E-2</v>
      </c>
      <c r="X72" s="22">
        <f>X31*(1+'Extrapolation average con.'!X37+'Extrapolation average con.'!X47)</f>
        <v>-9.9330415999999991E-2</v>
      </c>
      <c r="Y72" s="22">
        <f>Y31*(1+'Extrapolation average con.'!Y37+'Extrapolation average con.'!Y47)</f>
        <v>-9.9838044000000015E-2</v>
      </c>
      <c r="Z72" s="22">
        <f>Z31*(1+'Extrapolation average con.'!Z37+'Extrapolation average con.'!Z47)</f>
        <v>-0.10034567200000001</v>
      </c>
      <c r="AA72" s="22">
        <f>AA31*(1+'Extrapolation average con.'!AA37+'Extrapolation average con.'!AA47)</f>
        <v>-0.10085330000000001</v>
      </c>
      <c r="AB72" s="22">
        <f>AB31*(1+'Extrapolation average con.'!AB37+'Extrapolation average con.'!AB47)</f>
        <v>-0.10136092800000002</v>
      </c>
      <c r="AC72" s="22">
        <f>AC31*(1+'Extrapolation average con.'!AC37+'Extrapolation average con.'!AC47)</f>
        <v>-0.10186855600000001</v>
      </c>
      <c r="AD72" s="22">
        <f>AD31*(1+'Extrapolation average con.'!AD37+'Extrapolation average con.'!AD47)</f>
        <v>-0.10237618400000001</v>
      </c>
      <c r="AE72" s="22">
        <f>AE31*(1+'Extrapolation average con.'!AE37+'Extrapolation average con.'!AE47)</f>
        <v>-0.10288381200000002</v>
      </c>
      <c r="AF72" s="22">
        <f>AF31*(1+'Extrapolation average con.'!AF37+'Extrapolation average con.'!AF47)</f>
        <v>-0.10339144</v>
      </c>
      <c r="AG72" s="22">
        <f>AG31*(1+'Extrapolation average con.'!AG37+'Extrapolation average con.'!AG47)</f>
        <v>-0.10046419600000001</v>
      </c>
      <c r="AH72" s="22">
        <f>AH31*(1+'Extrapolation average con.'!AH37+'Extrapolation average con.'!AH47)</f>
        <v>-9.7536951999999996E-2</v>
      </c>
      <c r="AI72" s="22">
        <f>AI31*(1+'Extrapolation average con.'!AI37+'Extrapolation average con.'!AI47)</f>
        <v>-9.4609708000000015E-2</v>
      </c>
      <c r="AJ72" s="22">
        <f>AJ31*(1+'Extrapolation average con.'!AJ37+'Extrapolation average con.'!AJ47)</f>
        <v>-9.1682464000000005E-2</v>
      </c>
      <c r="AK72" s="22">
        <f>AK31*(1+'Extrapolation average con.'!AK37+'Extrapolation average con.'!AK47)</f>
        <v>-8.8755220000000024E-2</v>
      </c>
      <c r="AL72" s="22">
        <f>AL31*(1+'Extrapolation average con.'!AL37+'Extrapolation average con.'!AL47)</f>
        <v>-8.5827976000000014E-2</v>
      </c>
      <c r="AM72" s="22">
        <f>AM31*(1+'Extrapolation average con.'!AM37+'Extrapolation average con.'!AM47)</f>
        <v>-8.2900732000000005E-2</v>
      </c>
      <c r="AN72" s="22">
        <f>AN31*(1+'Extrapolation average con.'!AN37+'Extrapolation average con.'!AN47)</f>
        <v>-7.9973487999999995E-2</v>
      </c>
      <c r="AO72" s="22">
        <f>AO31*(1+'Extrapolation average con.'!AO37+'Extrapolation average con.'!AO47)</f>
        <v>-7.7046244000000014E-2</v>
      </c>
      <c r="AP72" s="22">
        <f>AP31*(1+'Extrapolation average con.'!AP37+'Extrapolation average con.'!AP47)</f>
        <v>-7.4119000000000018E-2</v>
      </c>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46"/>
    </row>
    <row r="73" spans="1:82">
      <c r="A73" s="314"/>
      <c r="B73" s="135" t="s">
        <v>153</v>
      </c>
      <c r="C73" s="22">
        <f>C32*(1+'Extrapolation average con.'!C60)</f>
        <v>0</v>
      </c>
      <c r="D73" s="22">
        <f>D32*(1+'Extrapolation average con.'!D60)</f>
        <v>0</v>
      </c>
      <c r="E73" s="22">
        <f>E32*(1+'Extrapolation average con.'!E60)</f>
        <v>0</v>
      </c>
      <c r="F73" s="22">
        <f>F32*(1+'Extrapolation average con.'!F60)</f>
        <v>0</v>
      </c>
      <c r="G73" s="22">
        <f>G32*(1+'Extrapolation average con.'!G60)</f>
        <v>0</v>
      </c>
      <c r="H73" s="22">
        <f>H32*(1+'Extrapolation average con.'!H60)</f>
        <v>0</v>
      </c>
      <c r="I73" s="22">
        <f>I32*(1+'Extrapolation average con.'!I60)</f>
        <v>0</v>
      </c>
      <c r="J73" s="22">
        <f>J32*(1+'Extrapolation average con.'!J60)</f>
        <v>0</v>
      </c>
      <c r="K73" s="22">
        <f>K32*(1+'Extrapolation average con.'!K60)</f>
        <v>0</v>
      </c>
      <c r="L73" s="22">
        <f>L32*(1+'Extrapolation average con.'!L60)</f>
        <v>0</v>
      </c>
      <c r="M73" s="22">
        <f>M32*(1+'Extrapolation average con.'!M60)</f>
        <v>0</v>
      </c>
      <c r="N73" s="22">
        <f>N32*(1+'Extrapolation average con.'!N60)</f>
        <v>0</v>
      </c>
      <c r="O73" s="22">
        <f>O32*(1+'Extrapolation average con.'!O60)</f>
        <v>0</v>
      </c>
      <c r="P73" s="22">
        <f>P32*(1+'Extrapolation average con.'!P60)</f>
        <v>0</v>
      </c>
      <c r="Q73" s="22">
        <f>Q32*(1+'Extrapolation average con.'!Q60)</f>
        <v>0</v>
      </c>
      <c r="R73" s="22">
        <f>R32*(1+'Extrapolation average con.'!R60)</f>
        <v>0</v>
      </c>
      <c r="S73" s="22">
        <f>S32*(1+'Extrapolation average con.'!S60)</f>
        <v>0</v>
      </c>
      <c r="T73" s="22">
        <f>T32*(1+'Extrapolation average con.'!T60)</f>
        <v>0</v>
      </c>
      <c r="U73" s="22">
        <f>U32*(1+'Extrapolation average con.'!U60)</f>
        <v>0</v>
      </c>
      <c r="V73" s="22">
        <f>V32*(1+'Extrapolation average con.'!V60)</f>
        <v>0</v>
      </c>
      <c r="W73" s="22">
        <f>W32*(1+'Extrapolation average con.'!W60)</f>
        <v>0</v>
      </c>
      <c r="X73" s="22">
        <f>X32*(1+'Extrapolation average con.'!X60)</f>
        <v>0</v>
      </c>
      <c r="Y73" s="22">
        <f>Y32*(1+'Extrapolation average con.'!Y60)</f>
        <v>0</v>
      </c>
      <c r="Z73" s="22">
        <f>Z32*(1+'Extrapolation average con.'!Z60)</f>
        <v>0</v>
      </c>
      <c r="AA73" s="22">
        <f>AA32*(1+'Extrapolation average con.'!AA60)</f>
        <v>0</v>
      </c>
      <c r="AB73" s="22">
        <f>AB32*(1+'Extrapolation average con.'!AB60)</f>
        <v>0</v>
      </c>
      <c r="AC73" s="22">
        <f>AC32*(1+'Extrapolation average con.'!AC60)</f>
        <v>0</v>
      </c>
      <c r="AD73" s="22">
        <f>AD32*(1+'Extrapolation average con.'!AD60)</f>
        <v>0</v>
      </c>
      <c r="AE73" s="22">
        <f>AE32*(1+'Extrapolation average con.'!AE60)</f>
        <v>0</v>
      </c>
      <c r="AF73" s="22">
        <f>AF32*(1+'Extrapolation average con.'!AF60)</f>
        <v>0</v>
      </c>
      <c r="AG73" s="22">
        <f>AG32*(1+'Extrapolation average con.'!AG60)</f>
        <v>0</v>
      </c>
      <c r="AH73" s="22">
        <f>AH32*(1+'Extrapolation average con.'!AH60)</f>
        <v>0</v>
      </c>
      <c r="AI73" s="22">
        <f>AI32*(1+'Extrapolation average con.'!AI60)</f>
        <v>0</v>
      </c>
      <c r="AJ73" s="22">
        <f>AJ32*(1+'Extrapolation average con.'!AJ60)</f>
        <v>0</v>
      </c>
      <c r="AK73" s="22">
        <f>AK32*(1+'Extrapolation average con.'!AK60)</f>
        <v>0</v>
      </c>
      <c r="AL73" s="22">
        <f>AL32*(1+'Extrapolation average con.'!AL60)</f>
        <v>0</v>
      </c>
      <c r="AM73" s="22">
        <f>AM32*(1+'Extrapolation average con.'!AM60)</f>
        <v>0</v>
      </c>
      <c r="AN73" s="22">
        <f>AN32*(1+'Extrapolation average con.'!AN60)</f>
        <v>0</v>
      </c>
      <c r="AO73" s="22">
        <f>AO32*(1+'Extrapolation average con.'!AO60)</f>
        <v>0</v>
      </c>
      <c r="AP73" s="22">
        <f>AP32*(1+'Extrapolation average con.'!AP60)</f>
        <v>0</v>
      </c>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46"/>
    </row>
    <row r="74" spans="1:82">
      <c r="A74" s="314"/>
      <c r="B74" t="s">
        <v>167</v>
      </c>
      <c r="C74" s="22">
        <f>C33*(1+'Extrapolation average con.'!C38+'Extrapolation average con.'!C48)</f>
        <v>0</v>
      </c>
      <c r="D74" s="22">
        <f>D33*(1+'Extrapolation average con.'!D38+'Extrapolation average con.'!D48)</f>
        <v>3.8843999999999997E-2</v>
      </c>
      <c r="E74" s="22">
        <f>E33*(1+'Extrapolation average con.'!E38+'Extrapolation average con.'!E48)</f>
        <v>0.103376</v>
      </c>
      <c r="F74" s="22">
        <f>F33*(1+'Extrapolation average con.'!F38+'Extrapolation average con.'!F48)</f>
        <v>0.96422399999999997</v>
      </c>
      <c r="G74" s="22">
        <f>G33*(1+'Extrapolation average con.'!G38+'Extrapolation average con.'!G48)</f>
        <v>0.97514999999999996</v>
      </c>
      <c r="H74" s="22">
        <f>H33*(1+'Extrapolation average con.'!H38+'Extrapolation average con.'!H48)</f>
        <v>0.98602400000000001</v>
      </c>
      <c r="I74" s="22">
        <f>I33*(1+'Extrapolation average con.'!I38+'Extrapolation average con.'!I48)</f>
        <v>0.99783200000000005</v>
      </c>
      <c r="J74" s="22">
        <f>J33*(1+'Extrapolation average con.'!J38+'Extrapolation average con.'!J48)</f>
        <v>1.0085999999999999</v>
      </c>
      <c r="K74" s="22">
        <f>K33*(1+'Extrapolation average con.'!K38+'Extrapolation average con.'!K48)</f>
        <v>1.0202979999999999</v>
      </c>
      <c r="L74" s="22">
        <f>L33*(1+'Extrapolation average con.'!L38+'Extrapolation average con.'!L48)</f>
        <v>1.0319399999999999</v>
      </c>
      <c r="M74" s="22">
        <f>M33*(1+'Extrapolation average con.'!M38+'Extrapolation average con.'!M48)</f>
        <v>1.0440594999999999</v>
      </c>
      <c r="N74" s="22">
        <f>N33*(1+'Extrapolation average con.'!N38+'Extrapolation average con.'!N48)</f>
        <v>1.0561369999999999</v>
      </c>
      <c r="O74" s="22">
        <f>O33*(1+'Extrapolation average con.'!O38+'Extrapolation average con.'!O48)</f>
        <v>1.0681725</v>
      </c>
      <c r="P74" s="22">
        <f>P33*(1+'Extrapolation average con.'!P38+'Extrapolation average con.'!P48)</f>
        <v>1.08114</v>
      </c>
      <c r="Q74" s="22">
        <f>Q33*(1+'Extrapolation average con.'!Q38+'Extrapolation average con.'!Q48)</f>
        <v>1.0940624999999999</v>
      </c>
      <c r="R74" s="22">
        <f>R33*(1+'Extrapolation average con.'!R38+'Extrapolation average con.'!R48)</f>
        <v>1.1069399999999998</v>
      </c>
      <c r="S74" s="22">
        <f>S33*(1+'Extrapolation average con.'!S38+'Extrapolation average con.'!S48)</f>
        <v>1.1197724999999998</v>
      </c>
      <c r="T74" s="22">
        <f>T33*(1+'Extrapolation average con.'!T38+'Extrapolation average con.'!T48)</f>
        <v>1.1335280000000001</v>
      </c>
      <c r="U74" s="22">
        <f>U33*(1+'Extrapolation average con.'!U38+'Extrapolation average con.'!U48)</f>
        <v>1.1462689999999998</v>
      </c>
      <c r="V74" s="22">
        <f>V33*(1+'Extrapolation average con.'!V38+'Extrapolation average con.'!V48)</f>
        <v>1.1599299999999999</v>
      </c>
      <c r="W74" s="22">
        <f>W33*(1+'Extrapolation average con.'!W38+'Extrapolation average con.'!W48)</f>
        <v>1.1581269999999999</v>
      </c>
      <c r="X74" s="22">
        <f>X33*(1+'Extrapolation average con.'!X38+'Extrapolation average con.'!X48)</f>
        <v>1.1563239999999999</v>
      </c>
      <c r="Y74" s="22">
        <f>Y33*(1+'Extrapolation average con.'!Y38+'Extrapolation average con.'!Y48)</f>
        <v>1.1545209999999999</v>
      </c>
      <c r="Z74" s="22">
        <f>Z33*(1+'Extrapolation average con.'!Z38+'Extrapolation average con.'!Z48)</f>
        <v>1.1527179999999999</v>
      </c>
      <c r="AA74" s="22">
        <f>AA33*(1+'Extrapolation average con.'!AA38+'Extrapolation average con.'!AA48)</f>
        <v>1.1509149999999999</v>
      </c>
      <c r="AB74" s="22">
        <f>AB33*(1+'Extrapolation average con.'!AB38+'Extrapolation average con.'!AB48)</f>
        <v>1.1491119999999999</v>
      </c>
      <c r="AC74" s="22">
        <f>AC33*(1+'Extrapolation average con.'!AC38+'Extrapolation average con.'!AC48)</f>
        <v>1.1473089999999999</v>
      </c>
      <c r="AD74" s="22">
        <f>AD33*(1+'Extrapolation average con.'!AD38+'Extrapolation average con.'!AD48)</f>
        <v>1.1455059999999999</v>
      </c>
      <c r="AE74" s="22">
        <f>AE33*(1+'Extrapolation average con.'!AE38+'Extrapolation average con.'!AE48)</f>
        <v>1.1437029999999999</v>
      </c>
      <c r="AF74" s="22">
        <f>AF33*(1+'Extrapolation average con.'!AF38+'Extrapolation average con.'!AF48)</f>
        <v>1.1418999999999999</v>
      </c>
      <c r="AG74" s="22">
        <f>AG33*(1+'Extrapolation average con.'!AG38+'Extrapolation average con.'!AG48)</f>
        <v>1.1400969999999999</v>
      </c>
      <c r="AH74" s="22">
        <f>AH33*(1+'Extrapolation average con.'!AH38+'Extrapolation average con.'!AH48)</f>
        <v>1.1382939999999999</v>
      </c>
      <c r="AI74" s="22">
        <f>AI33*(1+'Extrapolation average con.'!AI38+'Extrapolation average con.'!AI48)</f>
        <v>1.1364909999999999</v>
      </c>
      <c r="AJ74" s="22">
        <f>AJ33*(1+'Extrapolation average con.'!AJ38+'Extrapolation average con.'!AJ48)</f>
        <v>1.1346879999999999</v>
      </c>
      <c r="AK74" s="22">
        <f>AK33*(1+'Extrapolation average con.'!AK38+'Extrapolation average con.'!AK48)</f>
        <v>1.1328849999999999</v>
      </c>
      <c r="AL74" s="22">
        <f>AL33*(1+'Extrapolation average con.'!AL38+'Extrapolation average con.'!AL48)</f>
        <v>1.1310819999999999</v>
      </c>
      <c r="AM74" s="22">
        <f>AM33*(1+'Extrapolation average con.'!AM38+'Extrapolation average con.'!AM48)</f>
        <v>1.1292789999999999</v>
      </c>
      <c r="AN74" s="22">
        <f>AN33*(1+'Extrapolation average con.'!AN38+'Extrapolation average con.'!AN48)</f>
        <v>1.1274759999999999</v>
      </c>
      <c r="AO74" s="22">
        <f>AO33*(1+'Extrapolation average con.'!AO38+'Extrapolation average con.'!AO48)</f>
        <v>1.1256729999999999</v>
      </c>
      <c r="AP74" s="22">
        <f>AP33*(1+'Extrapolation average con.'!AP38+'Extrapolation average con.'!AP48)</f>
        <v>1.1238699999999999</v>
      </c>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46"/>
    </row>
    <row r="75" spans="1:82">
      <c r="A75" s="314"/>
      <c r="B75" t="s">
        <v>189</v>
      </c>
      <c r="C75" s="22">
        <f>C34*(1+'Extrapolation average con.'!C40+'Extrapolation average con.'!C48)</f>
        <v>-0.21856200000000001</v>
      </c>
      <c r="D75" s="22">
        <f>D34*(1+'Extrapolation average con.'!D40+'Extrapolation average con.'!D48)</f>
        <v>-0.21812400000000001</v>
      </c>
      <c r="E75" s="22">
        <f>E34*(1+'Extrapolation average con.'!E40+'Extrapolation average con.'!E48)</f>
        <v>-0.21768599999999999</v>
      </c>
      <c r="F75" s="22">
        <f>F34*(1+'Extrapolation average con.'!F40+'Extrapolation average con.'!F48)</f>
        <v>-0.217248</v>
      </c>
      <c r="G75" s="22">
        <f>G34*(1+'Extrapolation average con.'!G40+'Extrapolation average con.'!G48)</f>
        <v>-0.21681</v>
      </c>
      <c r="H75" s="22">
        <f>H34*(1+'Extrapolation average con.'!H40+'Extrapolation average con.'!H48)</f>
        <v>-0.21637200000000001</v>
      </c>
      <c r="I75" s="22">
        <f>I34*(1+'Extrapolation average con.'!I40+'Extrapolation average con.'!I48)</f>
        <v>-0.21593399999999999</v>
      </c>
      <c r="J75" s="22">
        <f>J34*(1+'Extrapolation average con.'!J40+'Extrapolation average con.'!J48)</f>
        <v>-0.21549599999999999</v>
      </c>
      <c r="K75" s="22">
        <f>K34*(1+'Extrapolation average con.'!K40+'Extrapolation average con.'!K48)</f>
        <v>-0.215058</v>
      </c>
      <c r="L75" s="22">
        <f>L34*(1+'Extrapolation average con.'!L40+'Extrapolation average con.'!L48)</f>
        <v>-0.21462000000000001</v>
      </c>
      <c r="M75" s="22">
        <f>M34*(1+'Extrapolation average con.'!M40+'Extrapolation average con.'!M48)</f>
        <v>-0.2142915</v>
      </c>
      <c r="N75" s="22">
        <f>N34*(1+'Extrapolation average con.'!N40+'Extrapolation average con.'!N48)</f>
        <v>-0.21396299999999999</v>
      </c>
      <c r="O75" s="22">
        <f>O34*(1+'Extrapolation average con.'!O40+'Extrapolation average con.'!O48)</f>
        <v>-0.21363449999999998</v>
      </c>
      <c r="P75" s="22">
        <f>P34*(1+'Extrapolation average con.'!P40+'Extrapolation average con.'!P48)</f>
        <v>-0.213306</v>
      </c>
      <c r="Q75" s="22">
        <f>Q34*(1+'Extrapolation average con.'!Q40+'Extrapolation average con.'!Q48)</f>
        <v>-0.21297749999999999</v>
      </c>
      <c r="R75" s="22">
        <f>R34*(1+'Extrapolation average con.'!R40+'Extrapolation average con.'!R48)</f>
        <v>-0.212649</v>
      </c>
      <c r="S75" s="22">
        <f>S34*(1+'Extrapolation average con.'!S40+'Extrapolation average con.'!S48)</f>
        <v>-0.2123205</v>
      </c>
      <c r="T75" s="22">
        <f>T34*(1+'Extrapolation average con.'!T40+'Extrapolation average con.'!T48)</f>
        <v>-0.21199199999999999</v>
      </c>
      <c r="U75" s="22">
        <f>U34*(1+'Extrapolation average con.'!U40+'Extrapolation average con.'!U48)</f>
        <v>-0.21166349999999998</v>
      </c>
      <c r="V75" s="22">
        <f>V34*(1+'Extrapolation average con.'!V40+'Extrapolation average con.'!V48)</f>
        <v>-0.211335</v>
      </c>
      <c r="W75" s="22">
        <f>W34*(1+'Extrapolation average con.'!W40+'Extrapolation average con.'!W48)</f>
        <v>-0.21100649999999999</v>
      </c>
      <c r="X75" s="22">
        <f>X34*(1+'Extrapolation average con.'!X40+'Extrapolation average con.'!X48)</f>
        <v>-0.210678</v>
      </c>
      <c r="Y75" s="22">
        <f>Y34*(1+'Extrapolation average con.'!Y40+'Extrapolation average con.'!Y48)</f>
        <v>-0.21034949999999997</v>
      </c>
      <c r="Z75" s="22">
        <f>Z34*(1+'Extrapolation average con.'!Z40+'Extrapolation average con.'!Z48)</f>
        <v>-0.21002099999999999</v>
      </c>
      <c r="AA75" s="22">
        <f>AA34*(1+'Extrapolation average con.'!AA40+'Extrapolation average con.'!AA48)</f>
        <v>-0.20969249999999998</v>
      </c>
      <c r="AB75" s="22">
        <f>AB34*(1+'Extrapolation average con.'!AB40+'Extrapolation average con.'!AB48)</f>
        <v>-0.20936399999999999</v>
      </c>
      <c r="AC75" s="22">
        <f>AC34*(1+'Extrapolation average con.'!AC40+'Extrapolation average con.'!AC48)</f>
        <v>-0.20903549999999999</v>
      </c>
      <c r="AD75" s="22">
        <f>AD34*(1+'Extrapolation average con.'!AD40+'Extrapolation average con.'!AD48)</f>
        <v>-0.208707</v>
      </c>
      <c r="AE75" s="22">
        <f>AE34*(1+'Extrapolation average con.'!AE40+'Extrapolation average con.'!AE48)</f>
        <v>-0.20837849999999997</v>
      </c>
      <c r="AF75" s="22">
        <f>AF34*(1+'Extrapolation average con.'!AF40+'Extrapolation average con.'!AF48)</f>
        <v>-0.20804999999999998</v>
      </c>
      <c r="AG75" s="22">
        <f>AG34*(1+'Extrapolation average con.'!AG40+'Extrapolation average con.'!AG48)</f>
        <v>-0.20772149999999998</v>
      </c>
      <c r="AH75" s="22">
        <f>AH34*(1+'Extrapolation average con.'!AH40+'Extrapolation average con.'!AH48)</f>
        <v>-0.20739299999999999</v>
      </c>
      <c r="AI75" s="22">
        <f>AI34*(1+'Extrapolation average con.'!AI40+'Extrapolation average con.'!AI48)</f>
        <v>-0.20706449999999998</v>
      </c>
      <c r="AJ75" s="22">
        <f>AJ34*(1+'Extrapolation average con.'!AJ40+'Extrapolation average con.'!AJ48)</f>
        <v>-0.206736</v>
      </c>
      <c r="AK75" s="22">
        <f>AK34*(1+'Extrapolation average con.'!AK40+'Extrapolation average con.'!AK48)</f>
        <v>-0.20640749999999997</v>
      </c>
      <c r="AL75" s="22">
        <f>AL34*(1+'Extrapolation average con.'!AL40+'Extrapolation average con.'!AL48)</f>
        <v>-0.20607900000000001</v>
      </c>
      <c r="AM75" s="22">
        <f>AM34*(1+'Extrapolation average con.'!AM40+'Extrapolation average con.'!AM48)</f>
        <v>-0.2057505</v>
      </c>
      <c r="AN75" s="22">
        <f>AN34*(1+'Extrapolation average con.'!AN40+'Extrapolation average con.'!AN48)</f>
        <v>-0.20542200000000002</v>
      </c>
      <c r="AO75" s="22">
        <f>AO34*(1+'Extrapolation average con.'!AO40+'Extrapolation average con.'!AO48)</f>
        <v>-0.20509350000000001</v>
      </c>
      <c r="AP75" s="22">
        <f>AP34*(1+'Extrapolation average con.'!AP40+'Extrapolation average con.'!AP48)</f>
        <v>-0.204765</v>
      </c>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46"/>
    </row>
    <row r="76" spans="1:82">
      <c r="A76" s="314"/>
      <c r="B76" s="135" t="s">
        <v>158</v>
      </c>
      <c r="C76" s="22">
        <f>C35*(1+'Extrapolation average con.'!C62)</f>
        <v>0</v>
      </c>
      <c r="D76" s="22">
        <f>D35*(1+'Extrapolation average con.'!D62)</f>
        <v>0</v>
      </c>
      <c r="E76" s="22">
        <f>E35*(1+'Extrapolation average con.'!E62)</f>
        <v>0</v>
      </c>
      <c r="F76" s="22">
        <f>F35*(1+'Extrapolation average con.'!F62)</f>
        <v>0</v>
      </c>
      <c r="G76" s="22">
        <f>G35*(1+'Extrapolation average con.'!G62)</f>
        <v>0</v>
      </c>
      <c r="H76" s="22">
        <f>H35*(1+'Extrapolation average con.'!H62)</f>
        <v>0</v>
      </c>
      <c r="I76" s="22">
        <f>I35*(1+'Extrapolation average con.'!I62)</f>
        <v>0</v>
      </c>
      <c r="J76" s="22">
        <f>J35*(1+'Extrapolation average con.'!J62)</f>
        <v>0</v>
      </c>
      <c r="K76" s="22">
        <f>K35*(1+'Extrapolation average con.'!K62)</f>
        <v>0</v>
      </c>
      <c r="L76" s="22">
        <f>L35*(1+'Extrapolation average con.'!L62)</f>
        <v>0</v>
      </c>
      <c r="M76" s="22">
        <f>M35*(1+'Extrapolation average con.'!M62)</f>
        <v>0</v>
      </c>
      <c r="N76" s="22">
        <f>N35*(1+'Extrapolation average con.'!N62)</f>
        <v>0</v>
      </c>
      <c r="O76" s="22">
        <f>O35*(1+'Extrapolation average con.'!O62)</f>
        <v>0</v>
      </c>
      <c r="P76" s="22">
        <f>P35*(1+'Extrapolation average con.'!P62)</f>
        <v>0</v>
      </c>
      <c r="Q76" s="22">
        <f>Q35*(1+'Extrapolation average con.'!Q62)</f>
        <v>0</v>
      </c>
      <c r="R76" s="22">
        <f>R35*(1+'Extrapolation average con.'!R62)</f>
        <v>0</v>
      </c>
      <c r="S76" s="22">
        <f>S35*(1+'Extrapolation average con.'!S62)</f>
        <v>0</v>
      </c>
      <c r="T76" s="22">
        <f>T35*(1+'Extrapolation average con.'!T62)</f>
        <v>0</v>
      </c>
      <c r="U76" s="22">
        <f>U35*(1+'Extrapolation average con.'!U62)</f>
        <v>0</v>
      </c>
      <c r="V76" s="22">
        <f>V35*(1+'Extrapolation average con.'!V62)</f>
        <v>0</v>
      </c>
      <c r="W76" s="22">
        <f>W35*(1+'Extrapolation average con.'!W62)</f>
        <v>0</v>
      </c>
      <c r="X76" s="22">
        <f>X35*(1+'Extrapolation average con.'!X62)</f>
        <v>0</v>
      </c>
      <c r="Y76" s="22">
        <f>Y35*(1+'Extrapolation average con.'!Y62)</f>
        <v>0</v>
      </c>
      <c r="Z76" s="22">
        <f>Z35*(1+'Extrapolation average con.'!Z62)</f>
        <v>0</v>
      </c>
      <c r="AA76" s="22">
        <f>AA35*(1+'Extrapolation average con.'!AA62)</f>
        <v>0</v>
      </c>
      <c r="AB76" s="22">
        <f>AB35*(1+'Extrapolation average con.'!AB62)</f>
        <v>0</v>
      </c>
      <c r="AC76" s="22">
        <f>AC35*(1+'Extrapolation average con.'!AC62)</f>
        <v>0</v>
      </c>
      <c r="AD76" s="22">
        <f>AD35*(1+'Extrapolation average con.'!AD62)</f>
        <v>0</v>
      </c>
      <c r="AE76" s="22">
        <f>AE35*(1+'Extrapolation average con.'!AE62)</f>
        <v>0</v>
      </c>
      <c r="AF76" s="22">
        <f>AF35*(1+'Extrapolation average con.'!AF62)</f>
        <v>0</v>
      </c>
      <c r="AG76" s="22">
        <f>AG35*(1+'Extrapolation average con.'!AG62)</f>
        <v>0</v>
      </c>
      <c r="AH76" s="22">
        <f>AH35*(1+'Extrapolation average con.'!AH62)</f>
        <v>0</v>
      </c>
      <c r="AI76" s="22">
        <f>AI35*(1+'Extrapolation average con.'!AI62)</f>
        <v>0</v>
      </c>
      <c r="AJ76" s="22">
        <f>AJ35*(1+'Extrapolation average con.'!AJ62)</f>
        <v>0</v>
      </c>
      <c r="AK76" s="22">
        <f>AK35*(1+'Extrapolation average con.'!AK62)</f>
        <v>0</v>
      </c>
      <c r="AL76" s="22">
        <f>AL35*(1+'Extrapolation average con.'!AL62)</f>
        <v>0</v>
      </c>
      <c r="AM76" s="22">
        <f>AM35*(1+'Extrapolation average con.'!AM62)</f>
        <v>0</v>
      </c>
      <c r="AN76" s="22">
        <f>AN35*(1+'Extrapolation average con.'!AN62)</f>
        <v>0</v>
      </c>
      <c r="AO76" s="22">
        <f>AO35*(1+'Extrapolation average con.'!AO62)</f>
        <v>0</v>
      </c>
      <c r="AP76" s="22">
        <f>AP35*(1+'Extrapolation average con.'!AP62)</f>
        <v>0</v>
      </c>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46"/>
    </row>
    <row r="77" spans="1:82">
      <c r="A77" s="314"/>
      <c r="B77" t="s">
        <v>168</v>
      </c>
      <c r="C77" s="22">
        <f>C36*(1+'Extrapolation average con.'!C41+'Extrapolation average con.'!C48)</f>
        <v>3.9530779999999996</v>
      </c>
      <c r="D77" s="22">
        <f>D36*(1+'Extrapolation average con.'!D41+'Extrapolation average con.'!D48)</f>
        <v>4.2359879999999999</v>
      </c>
      <c r="E77" s="22">
        <f>E36*(1+'Extrapolation average con.'!E41+'Extrapolation average con.'!E48)</f>
        <v>4.5187240000000006</v>
      </c>
      <c r="F77" s="22">
        <f>F36*(1+'Extrapolation average con.'!F41+'Extrapolation average con.'!F48)</f>
        <v>4.8002880000000001</v>
      </c>
      <c r="G77" s="22">
        <f>G36*(1+'Extrapolation average con.'!G41+'Extrapolation average con.'!G48)</f>
        <v>5.0796900000000003</v>
      </c>
      <c r="H77" s="22">
        <f>H36*(1+'Extrapolation average con.'!H41+'Extrapolation average con.'!H48)</f>
        <v>5.3589120000000001</v>
      </c>
      <c r="I77" s="22">
        <f>I36*(1+'Extrapolation average con.'!I41+'Extrapolation average con.'!I48)</f>
        <v>5.6359760000000003</v>
      </c>
      <c r="J77" s="22">
        <f>J36*(1+'Extrapolation average con.'!J41+'Extrapolation average con.'!J48)</f>
        <v>5.9128560000000006</v>
      </c>
      <c r="K77" s="22">
        <f>K36*(1+'Extrapolation average con.'!K41+'Extrapolation average con.'!K48)</f>
        <v>6.1875819999999999</v>
      </c>
      <c r="L77" s="22">
        <f>L36*(1+'Extrapolation average con.'!L41+'Extrapolation average con.'!L48)</f>
        <v>6.4621200000000005</v>
      </c>
      <c r="M77" s="22">
        <f>M36*(1+'Extrapolation average con.'!M41+'Extrapolation average con.'!M48)</f>
        <v>6.7389294999999994</v>
      </c>
      <c r="N77" s="22">
        <f>N36*(1+'Extrapolation average con.'!N41+'Extrapolation average con.'!N48)</f>
        <v>7.0138829999999999</v>
      </c>
      <c r="O77" s="22">
        <f>O36*(1+'Extrapolation average con.'!O41+'Extrapolation average con.'!O48)</f>
        <v>7.2889359999999996</v>
      </c>
      <c r="P77" s="22">
        <f>P36*(1+'Extrapolation average con.'!P41+'Extrapolation average con.'!P48)</f>
        <v>7.5621359999999997</v>
      </c>
      <c r="Q77" s="22">
        <f>Q36*(1+'Extrapolation average con.'!Q41+'Extrapolation average con.'!Q48)</f>
        <v>7.8354324999999996</v>
      </c>
      <c r="R77" s="22">
        <f>R36*(1+'Extrapolation average con.'!R41+'Extrapolation average con.'!R48)</f>
        <v>8.1068789999999993</v>
      </c>
      <c r="S77" s="22">
        <f>S36*(1+'Extrapolation average con.'!S41+'Extrapolation average con.'!S48)</f>
        <v>8.3784189999999992</v>
      </c>
      <c r="T77" s="22">
        <f>T36*(1+'Extrapolation average con.'!T41+'Extrapolation average con.'!T48)</f>
        <v>8.6490799999999997</v>
      </c>
      <c r="U77" s="22">
        <f>U36*(1+'Extrapolation average con.'!U41+'Extrapolation average con.'!U48)</f>
        <v>8.9178955000000002</v>
      </c>
      <c r="V77" s="22">
        <f>V36*(1+'Extrapolation average con.'!V41+'Extrapolation average con.'!V48)</f>
        <v>9.1867999999999999</v>
      </c>
      <c r="W77" s="22">
        <f>W36*(1+'Extrapolation average con.'!W41+'Extrapolation average con.'!W48)</f>
        <v>9.1725199999999987</v>
      </c>
      <c r="X77" s="22">
        <f>X36*(1+'Extrapolation average con.'!X41+'Extrapolation average con.'!X48)</f>
        <v>9.1582399999999993</v>
      </c>
      <c r="Y77" s="22">
        <f>Y36*(1+'Extrapolation average con.'!Y41+'Extrapolation average con.'!Y48)</f>
        <v>9.1439599999999981</v>
      </c>
      <c r="Z77" s="22">
        <f>Z36*(1+'Extrapolation average con.'!Z41+'Extrapolation average con.'!Z48)</f>
        <v>9.1296799999999987</v>
      </c>
      <c r="AA77" s="22">
        <f>AA36*(1+'Extrapolation average con.'!AA41+'Extrapolation average con.'!AA48)</f>
        <v>9.1153999999999993</v>
      </c>
      <c r="AB77" s="22">
        <f>AB36*(1+'Extrapolation average con.'!AB41+'Extrapolation average con.'!AB48)</f>
        <v>9.1011199999999999</v>
      </c>
      <c r="AC77" s="22">
        <f>AC36*(1+'Extrapolation average con.'!AC41+'Extrapolation average con.'!AC48)</f>
        <v>9.0868399999999987</v>
      </c>
      <c r="AD77" s="22">
        <f>AD36*(1+'Extrapolation average con.'!AD41+'Extrapolation average con.'!AD48)</f>
        <v>9.0725599999999993</v>
      </c>
      <c r="AE77" s="22">
        <f>AE36*(1+'Extrapolation average con.'!AE41+'Extrapolation average con.'!AE48)</f>
        <v>9.0582799999999981</v>
      </c>
      <c r="AF77" s="22">
        <f>AF36*(1+'Extrapolation average con.'!AF41+'Extrapolation average con.'!AF48)</f>
        <v>9.0439999999999987</v>
      </c>
      <c r="AG77" s="22">
        <f>AG36*(1+'Extrapolation average con.'!AG41+'Extrapolation average con.'!AG48)</f>
        <v>9.0297199999999993</v>
      </c>
      <c r="AH77" s="22">
        <f>AH36*(1+'Extrapolation average con.'!AH41+'Extrapolation average con.'!AH48)</f>
        <v>9.0154399999999999</v>
      </c>
      <c r="AI77" s="22">
        <f>AI36*(1+'Extrapolation average con.'!AI41+'Extrapolation average con.'!AI48)</f>
        <v>9.0011599999999987</v>
      </c>
      <c r="AJ77" s="22">
        <f>AJ36*(1+'Extrapolation average con.'!AJ41+'Extrapolation average con.'!AJ48)</f>
        <v>8.9868799999999993</v>
      </c>
      <c r="AK77" s="22">
        <f>AK36*(1+'Extrapolation average con.'!AK41+'Extrapolation average con.'!AK48)</f>
        <v>8.9725999999999981</v>
      </c>
      <c r="AL77" s="22">
        <f>AL36*(1+'Extrapolation average con.'!AL41+'Extrapolation average con.'!AL48)</f>
        <v>8.9583200000000005</v>
      </c>
      <c r="AM77" s="22">
        <f>AM36*(1+'Extrapolation average con.'!AM41+'Extrapolation average con.'!AM48)</f>
        <v>8.9440399999999993</v>
      </c>
      <c r="AN77" s="22">
        <f>AN36*(1+'Extrapolation average con.'!AN41+'Extrapolation average con.'!AN48)</f>
        <v>8.9297599999999999</v>
      </c>
      <c r="AO77" s="22">
        <f>AO36*(1+'Extrapolation average con.'!AO41+'Extrapolation average con.'!AO48)</f>
        <v>8.9154799999999987</v>
      </c>
      <c r="AP77" s="22">
        <f>AP36*(1+'Extrapolation average con.'!AP41+'Extrapolation average con.'!AP48)</f>
        <v>8.9011999999999993</v>
      </c>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46"/>
    </row>
    <row r="78" spans="1:82">
      <c r="A78" s="314"/>
      <c r="B78" t="s">
        <v>169</v>
      </c>
      <c r="C78" s="22">
        <f>C37*(1+'Extrapolation average con.'!$C$39)</f>
        <v>0</v>
      </c>
      <c r="D78" s="22">
        <f>D37*(1+'Extrapolation average con.'!$C$39)</f>
        <v>0</v>
      </c>
      <c r="E78" s="22">
        <f>E37*(1+'Extrapolation average con.'!$C$39)</f>
        <v>0</v>
      </c>
      <c r="F78" s="22">
        <f>F37*(1+'Extrapolation average con.'!$C$39)</f>
        <v>0.45300000000000001</v>
      </c>
      <c r="G78" s="22">
        <f>G37*(1+'Extrapolation average con.'!$C$39)</f>
        <v>0.45200000000000001</v>
      </c>
      <c r="H78" s="22">
        <f>H37*(1+'Extrapolation average con.'!$C$39)</f>
        <v>0.90800000000000003</v>
      </c>
      <c r="I78" s="22">
        <f>I37*(1+'Extrapolation average con.'!$C$39)</f>
        <v>1.3680000000000001</v>
      </c>
      <c r="J78" s="22">
        <f>J37*(1+'Extrapolation average con.'!$C$39)</f>
        <v>1.833</v>
      </c>
      <c r="K78" s="22">
        <f>K37*(1+'Extrapolation average con.'!$C$39)</f>
        <v>2.302</v>
      </c>
      <c r="L78" s="22">
        <f>L37*(1+'Extrapolation average con.'!$C$39)</f>
        <v>2.7749999999999999</v>
      </c>
      <c r="M78" s="22">
        <f>M37*(1+'Extrapolation average con.'!$C$39)</f>
        <v>3.2530000000000001</v>
      </c>
      <c r="N78" s="22">
        <f>N37*(1+'Extrapolation average con.'!$C$39)</f>
        <v>3.7360000000000002</v>
      </c>
      <c r="O78" s="22">
        <f>O37*(1+'Extrapolation average con.'!$C$39)</f>
        <v>4.2229999999999999</v>
      </c>
      <c r="P78" s="22">
        <f>P37*(1+'Extrapolation average con.'!$C$39)</f>
        <v>4.7149999999999999</v>
      </c>
      <c r="Q78" s="22">
        <f>Q37*(1+'Extrapolation average con.'!$C$39)</f>
        <v>5.2119999999999997</v>
      </c>
      <c r="R78" s="22">
        <f>R37*(1+'Extrapolation average con.'!$C$39)</f>
        <v>5.7130000000000001</v>
      </c>
      <c r="S78" s="22">
        <f>S37*(1+'Extrapolation average con.'!$C$39)</f>
        <v>6.22</v>
      </c>
      <c r="T78" s="22">
        <f>T37*(1+'Extrapolation average con.'!$C$39)</f>
        <v>6.7320000000000002</v>
      </c>
      <c r="U78" s="22">
        <f>U37*(1+'Extrapolation average con.'!$C$39)</f>
        <v>7.2489999999999997</v>
      </c>
      <c r="V78" s="22">
        <f>V37*(1+'Extrapolation average con.'!$C$39)</f>
        <v>7.7709999999999999</v>
      </c>
      <c r="W78" s="22">
        <f>W37*(1+'Extrapolation average con.'!$C$39)</f>
        <v>7.7709999999999999</v>
      </c>
      <c r="X78" s="22">
        <f>X37*(1+'Extrapolation average con.'!$C$39)</f>
        <v>7.7709999999999999</v>
      </c>
      <c r="Y78" s="22">
        <f>Y37*(1+'Extrapolation average con.'!$C$39)</f>
        <v>7.7709999999999999</v>
      </c>
      <c r="Z78" s="22">
        <f>Z37*(1+'Extrapolation average con.'!$C$39)</f>
        <v>7.7709999999999999</v>
      </c>
      <c r="AA78" s="22">
        <f>AA37*(1+'Extrapolation average con.'!$C$39)</f>
        <v>7.7709999999999999</v>
      </c>
      <c r="AB78" s="22">
        <f>AB37*(1+'Extrapolation average con.'!$C$39)</f>
        <v>7.7709999999999999</v>
      </c>
      <c r="AC78" s="22">
        <f>AC37*(1+'Extrapolation average con.'!$C$39)</f>
        <v>7.7709999999999999</v>
      </c>
      <c r="AD78" s="22">
        <f>AD37*(1+'Extrapolation average con.'!$C$39)</f>
        <v>7.7709999999999999</v>
      </c>
      <c r="AE78" s="22">
        <f>AE37*(1+'Extrapolation average con.'!$C$39)</f>
        <v>7.7709999999999999</v>
      </c>
      <c r="AF78" s="22">
        <f>AF37*(1+'Extrapolation average con.'!$C$39)</f>
        <v>7.7709999999999999</v>
      </c>
      <c r="AG78" s="22">
        <f>AG37*(1+'Extrapolation average con.'!$C$39)</f>
        <v>7.7709999999999999</v>
      </c>
      <c r="AH78" s="22">
        <f>AH37*(1+'Extrapolation average con.'!$C$39)</f>
        <v>7.7709999999999999</v>
      </c>
      <c r="AI78" s="22">
        <f>AI37*(1+'Extrapolation average con.'!$C$39)</f>
        <v>7.7709999999999999</v>
      </c>
      <c r="AJ78" s="22">
        <f>AJ37*(1+'Extrapolation average con.'!$C$39)</f>
        <v>7.7709999999999999</v>
      </c>
      <c r="AK78" s="22">
        <f>AK37*(1+'Extrapolation average con.'!$C$39)</f>
        <v>7.7709999999999999</v>
      </c>
      <c r="AL78" s="22">
        <f>AL37*(1+'Extrapolation average con.'!$C$39)</f>
        <v>7.7709999999999999</v>
      </c>
      <c r="AM78" s="22">
        <f>AM37*(1+'Extrapolation average con.'!$C$39)</f>
        <v>7.7709999999999999</v>
      </c>
      <c r="AN78" s="22">
        <f>AN37*(1+'Extrapolation average con.'!$C$39)</f>
        <v>7.7709999999999999</v>
      </c>
      <c r="AO78" s="22">
        <f>AO37*(1+'Extrapolation average con.'!$C$39)</f>
        <v>7.7709999999999999</v>
      </c>
      <c r="AP78" s="22">
        <f>AP37*(1+'Extrapolation average con.'!$C$39)</f>
        <v>7.7709999999999999</v>
      </c>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46"/>
    </row>
    <row r="79" spans="1:82">
      <c r="A79" s="314"/>
      <c r="B79" t="s">
        <v>171</v>
      </c>
      <c r="C79" s="22">
        <f>C38*(1+'Extrapolation average con.'!C39)</f>
        <v>0</v>
      </c>
      <c r="D79" s="22">
        <f>D38*(1+'Extrapolation average con.'!D39)</f>
        <v>0</v>
      </c>
      <c r="E79" s="22">
        <f>E38*(1+'Extrapolation average con.'!E39)</f>
        <v>0</v>
      </c>
      <c r="F79" s="22">
        <f>F38*(1+'Extrapolation average con.'!F39)</f>
        <v>2.4500000000000002</v>
      </c>
      <c r="G79" s="22">
        <f>G38*(1+'Extrapolation average con.'!G39)</f>
        <v>2.4500000000000002</v>
      </c>
      <c r="H79" s="22">
        <f>H38*(1+'Extrapolation average con.'!H39)</f>
        <v>2.4500000000000002</v>
      </c>
      <c r="I79" s="22">
        <f>I38*(1+'Extrapolation average con.'!I39)</f>
        <v>2.4500000000000002</v>
      </c>
      <c r="J79" s="22">
        <f>J38*(1+'Extrapolation average con.'!J39)</f>
        <v>2.4500000000000002</v>
      </c>
      <c r="K79" s="22">
        <f>K38*(1+'Extrapolation average con.'!K39)</f>
        <v>2.4500000000000002</v>
      </c>
      <c r="L79" s="22">
        <f>L38*(1+'Extrapolation average con.'!L39)</f>
        <v>2.4500000000000002</v>
      </c>
      <c r="M79" s="22">
        <f>M38*(1+'Extrapolation average con.'!M39)</f>
        <v>2.4500000000000002</v>
      </c>
      <c r="N79" s="22">
        <f>N38*(1+'Extrapolation average con.'!N39)</f>
        <v>2.4500000000000002</v>
      </c>
      <c r="O79" s="22">
        <f>O38*(1+'Extrapolation average con.'!O39)</f>
        <v>2.4500000000000002</v>
      </c>
      <c r="P79" s="22">
        <f>P38*(1+'Extrapolation average con.'!P39)</f>
        <v>2.4500000000000002</v>
      </c>
      <c r="Q79" s="22">
        <f>Q38*(1+'Extrapolation average con.'!Q39)</f>
        <v>2.4500000000000002</v>
      </c>
      <c r="R79" s="22">
        <f>R38*(1+'Extrapolation average con.'!R39)</f>
        <v>2.4500000000000002</v>
      </c>
      <c r="S79" s="22">
        <f>S38*(1+'Extrapolation average con.'!S39)</f>
        <v>2.4500000000000002</v>
      </c>
      <c r="T79" s="22">
        <f>T38*(1+'Extrapolation average con.'!T39)</f>
        <v>2.4500000000000002</v>
      </c>
      <c r="U79" s="22">
        <f>U38*(1+'Extrapolation average con.'!U39)</f>
        <v>2.4500000000000002</v>
      </c>
      <c r="V79" s="22">
        <f>V38*(1+'Extrapolation average con.'!V39)</f>
        <v>2.4500000000000002</v>
      </c>
      <c r="W79" s="22">
        <f>W38*(1+'Extrapolation average con.'!W39)</f>
        <v>2.4500000000000002</v>
      </c>
      <c r="X79" s="22">
        <f>X38*(1+'Extrapolation average con.'!X39)</f>
        <v>2.4500000000000002</v>
      </c>
      <c r="Y79" s="22">
        <f>Y38*(1+'Extrapolation average con.'!Y39)</f>
        <v>2.4500000000000002</v>
      </c>
      <c r="Z79" s="22">
        <f>Z38*(1+'Extrapolation average con.'!Z39)</f>
        <v>2.4500000000000002</v>
      </c>
      <c r="AA79" s="22">
        <f>AA38*(1+'Extrapolation average con.'!AA39)</f>
        <v>2.4500000000000002</v>
      </c>
      <c r="AB79" s="22">
        <f>AB38*(1+'Extrapolation average con.'!AB39)</f>
        <v>2.4500000000000002</v>
      </c>
      <c r="AC79" s="22">
        <f>AC38*(1+'Extrapolation average con.'!AC39)</f>
        <v>2.4500000000000002</v>
      </c>
      <c r="AD79" s="22">
        <f>AD38*(1+'Extrapolation average con.'!AD39)</f>
        <v>2.4500000000000002</v>
      </c>
      <c r="AE79" s="22">
        <f>AE38*(1+'Extrapolation average con.'!AE39)</f>
        <v>2.4500000000000002</v>
      </c>
      <c r="AF79" s="22">
        <f>AF38*(1+'Extrapolation average con.'!AF39)</f>
        <v>2.4500000000000002</v>
      </c>
      <c r="AG79" s="22">
        <f>AG38*(1+'Extrapolation average con.'!AG39)</f>
        <v>2.4500000000000002</v>
      </c>
      <c r="AH79" s="22">
        <f>AH38*(1+'Extrapolation average con.'!AH39)</f>
        <v>2.4500000000000002</v>
      </c>
      <c r="AI79" s="22">
        <f>AI38*(1+'Extrapolation average con.'!AI39)</f>
        <v>2.4500000000000002</v>
      </c>
      <c r="AJ79" s="22">
        <f>AJ38*(1+'Extrapolation average con.'!AJ39)</f>
        <v>2.4500000000000002</v>
      </c>
      <c r="AK79" s="22">
        <f>AK38*(1+'Extrapolation average con.'!AK39)</f>
        <v>2.4500000000000002</v>
      </c>
      <c r="AL79" s="22">
        <f>AL38*(1+'Extrapolation average con.'!AL39)</f>
        <v>2.4500000000000002</v>
      </c>
      <c r="AM79" s="22">
        <f>AM38*(1+'Extrapolation average con.'!AM39)</f>
        <v>2.4500000000000002</v>
      </c>
      <c r="AN79" s="22">
        <f>AN38*(1+'Extrapolation average con.'!AN39)</f>
        <v>2.4500000000000002</v>
      </c>
      <c r="AO79" s="22">
        <f>AO38*(1+'Extrapolation average con.'!AO39)</f>
        <v>2.4500000000000002</v>
      </c>
      <c r="AP79" s="22">
        <f>AP38*(1+'Extrapolation average con.'!AP39)</f>
        <v>2.4500000000000002</v>
      </c>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46"/>
    </row>
    <row r="80" spans="1:82">
      <c r="A80" s="314"/>
      <c r="B80" t="s">
        <v>190</v>
      </c>
      <c r="C80" s="22">
        <f>C39*(1+'Extrapolation average con.'!C39+'Extrapolation average con.'!C48)</f>
        <v>-3.7513000000000001</v>
      </c>
      <c r="D80" s="22">
        <f>D39*(1+'Extrapolation average con.'!D39+'Extrapolation average con.'!D48)</f>
        <v>-3.8363999999999998</v>
      </c>
      <c r="E80" s="22">
        <f>E39*(1+'Extrapolation average con.'!E39+'Extrapolation average con.'!E48)</f>
        <v>-3.9234</v>
      </c>
      <c r="F80" s="22">
        <f>F39*(1+'Extrapolation average con.'!F39+'Extrapolation average con.'!F48)</f>
        <v>-4.0124000000000004</v>
      </c>
      <c r="G80" s="22">
        <f>G39*(1+'Extrapolation average con.'!G39+'Extrapolation average con.'!G48)</f>
        <v>-4.1035000000000004</v>
      </c>
      <c r="H80" s="22">
        <f>H39*(1+'Extrapolation average con.'!H39+'Extrapolation average con.'!H48)</f>
        <v>-4.1966999999999999</v>
      </c>
      <c r="I80" s="22">
        <f>I39*(1+'Extrapolation average con.'!I39+'Extrapolation average con.'!I48)</f>
        <v>-4.2922000000000002</v>
      </c>
      <c r="J80" s="22">
        <f>J39*(1+'Extrapolation average con.'!J39+'Extrapolation average con.'!J48)</f>
        <v>-4.3898000000000001</v>
      </c>
      <c r="K80" s="22">
        <f>K39*(1+'Extrapolation average con.'!K39+'Extrapolation average con.'!K48)</f>
        <v>-4.4897</v>
      </c>
      <c r="L80" s="22">
        <f>L39*(1+'Extrapolation average con.'!L39+'Extrapolation average con.'!L48)</f>
        <v>-4.5919999999999996</v>
      </c>
      <c r="M80" s="22">
        <f>M39*(1+'Extrapolation average con.'!M39+'Extrapolation average con.'!M48)</f>
        <v>-4.6989482999999996</v>
      </c>
      <c r="N80" s="22">
        <f>N39*(1+'Extrapolation average con.'!N39+'Extrapolation average con.'!N48)</f>
        <v>-4.8085036999999993</v>
      </c>
      <c r="O80" s="22">
        <f>O39*(1+'Extrapolation average con.'!O39+'Extrapolation average con.'!O48)</f>
        <v>-4.9206699499999997</v>
      </c>
      <c r="P80" s="22">
        <f>P39*(1+'Extrapolation average con.'!P39+'Extrapolation average con.'!P48)</f>
        <v>-5.0355509999999999</v>
      </c>
      <c r="Q80" s="22">
        <f>Q39*(1+'Extrapolation average con.'!Q39+'Extrapolation average con.'!Q48)</f>
        <v>-5.1530505</v>
      </c>
      <c r="R80" s="22">
        <f>R39*(1+'Extrapolation average con.'!R39+'Extrapolation average con.'!R48)</f>
        <v>-5.2734730999999995</v>
      </c>
      <c r="S80" s="22">
        <f>S39*(1+'Extrapolation average con.'!S39+'Extrapolation average con.'!S48)</f>
        <v>-5.396722650000001</v>
      </c>
      <c r="T80" s="22">
        <f>T39*(1+'Extrapolation average con.'!T39+'Extrapolation average con.'!T48)</f>
        <v>-5.5229035999999994</v>
      </c>
      <c r="U80" s="22">
        <f>U39*(1+'Extrapolation average con.'!U39+'Extrapolation average con.'!U48)</f>
        <v>-5.6521205999999999</v>
      </c>
      <c r="V80" s="22">
        <f>V39*(1+'Extrapolation average con.'!V39+'Extrapolation average con.'!V48)</f>
        <v>-5.7843779999999994</v>
      </c>
      <c r="W80" s="22">
        <f>W39*(1+'Extrapolation average con.'!W39+'Extrapolation average con.'!W48)</f>
        <v>-5.7876580000000004</v>
      </c>
      <c r="X80" s="22">
        <f>X39*(1+'Extrapolation average con.'!X39+'Extrapolation average con.'!X48)</f>
        <v>-5.7905360000000003</v>
      </c>
      <c r="Y80" s="22">
        <f>Y39*(1+'Extrapolation average con.'!Y39+'Extrapolation average con.'!Y48)</f>
        <v>-5.7934140000000003</v>
      </c>
      <c r="Z80" s="22">
        <f>Z39*(1+'Extrapolation average con.'!Z39+'Extrapolation average con.'!Z48)</f>
        <v>-5.7962919999999993</v>
      </c>
      <c r="AA80" s="22">
        <f>AA39*(1+'Extrapolation average con.'!AA39+'Extrapolation average con.'!AA48)</f>
        <v>-5.7991700000000002</v>
      </c>
      <c r="AB80" s="22">
        <f>AB39*(1+'Extrapolation average con.'!AB39+'Extrapolation average con.'!AB48)</f>
        <v>-5.8020480000000001</v>
      </c>
      <c r="AC80" s="22">
        <f>AC39*(1+'Extrapolation average con.'!AC39+'Extrapolation average con.'!AC48)</f>
        <v>-5.804926</v>
      </c>
      <c r="AD80" s="22">
        <f>AD39*(1+'Extrapolation average con.'!AD39+'Extrapolation average con.'!AD48)</f>
        <v>-5.807804</v>
      </c>
      <c r="AE80" s="22">
        <f>AE39*(1+'Extrapolation average con.'!AE39+'Extrapolation average con.'!AE48)</f>
        <v>-5.8106820000000008</v>
      </c>
      <c r="AF80" s="22">
        <f>AF39*(1+'Extrapolation average con.'!AF39+'Extrapolation average con.'!AF48)</f>
        <v>-5.8135599999999998</v>
      </c>
      <c r="AG80" s="22">
        <f>AG39*(1+'Extrapolation average con.'!AG39+'Extrapolation average con.'!AG48)</f>
        <v>-5.8164379999999998</v>
      </c>
      <c r="AH80" s="22">
        <f>AH39*(1+'Extrapolation average con.'!AH39+'Extrapolation average con.'!AH48)</f>
        <v>-5.8193159999999997</v>
      </c>
      <c r="AI80" s="22">
        <f>AI39*(1+'Extrapolation average con.'!AI39+'Extrapolation average con.'!AI48)</f>
        <v>-5.8221940000000005</v>
      </c>
      <c r="AJ80" s="22">
        <f>AJ39*(1+'Extrapolation average con.'!AJ39+'Extrapolation average con.'!AJ48)</f>
        <v>-5.8250720000000005</v>
      </c>
      <c r="AK80" s="22">
        <f>AK39*(1+'Extrapolation average con.'!AK39+'Extrapolation average con.'!AK48)</f>
        <v>-5.8279500000000004</v>
      </c>
      <c r="AL80" s="22">
        <f>AL39*(1+'Extrapolation average con.'!AL39+'Extrapolation average con.'!AL48)</f>
        <v>-5.8308279999999995</v>
      </c>
      <c r="AM80" s="22">
        <f>AM39*(1+'Extrapolation average con.'!AM39+'Extrapolation average con.'!AM48)</f>
        <v>-5.8337060000000003</v>
      </c>
      <c r="AN80" s="22">
        <f>AN39*(1+'Extrapolation average con.'!AN39+'Extrapolation average con.'!AN48)</f>
        <v>-5.8365840000000002</v>
      </c>
      <c r="AO80" s="22">
        <f>AO39*(1+'Extrapolation average con.'!AO39+'Extrapolation average con.'!AO48)</f>
        <v>-5.8394620000000002</v>
      </c>
      <c r="AP80" s="22">
        <f>AP39*(1+'Extrapolation average con.'!AP39+'Extrapolation average con.'!AP48)</f>
        <v>-5.8423400000000001</v>
      </c>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46"/>
    </row>
    <row r="81" spans="1:82">
      <c r="A81" s="21"/>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46"/>
    </row>
    <row r="82" spans="1:82">
      <c r="A82" s="21"/>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46"/>
    </row>
    <row r="83" spans="1:82">
      <c r="A83" s="21" t="s">
        <v>109</v>
      </c>
      <c r="B83" s="22"/>
      <c r="C83" s="22">
        <f>SUM(C50:C69)/(1+Parameters_Results!$D$12)^('Expected flows'!C$8-'Expected flows'!$C$8)</f>
        <v>0.68794754999999963</v>
      </c>
      <c r="D83" s="22">
        <f>SUM(D50:D69)/(1+Parameters_Results!$D$12)^('Expected flows'!D$8-'Expected flows'!$C$8)</f>
        <v>6.9600823584905651</v>
      </c>
      <c r="E83" s="22">
        <f>SUM(E50:E69)/(1+Parameters_Results!$D$12)^('Expected flows'!E$8-'Expected flows'!$C$8)</f>
        <v>22.880216046635812</v>
      </c>
      <c r="F83" s="22">
        <f>SUM(F50:F69)/(1+Parameters_Results!$D$12)^('Expected flows'!F$8-'Expected flows'!$C$8)</f>
        <v>27.427934536563729</v>
      </c>
      <c r="G83" s="22">
        <f>SUM(G50:G69)/(1+Parameters_Results!$D$12)^('Expected flows'!G$8-'Expected flows'!$C$8)</f>
        <v>14.381991652346668</v>
      </c>
      <c r="H83" s="22">
        <f>SUM(H50:H69)/(1+Parameters_Results!$D$12)^('Expected flows'!H$8-'Expected flows'!$C$8)</f>
        <v>2.9415828585938386</v>
      </c>
      <c r="I83" s="22">
        <f>SUM(I50:I69)/(1+Parameters_Results!$D$12)^('Expected flows'!I$8-'Expected flows'!$C$8)</f>
        <v>0.96237352616905136</v>
      </c>
      <c r="J83" s="22">
        <f>SUM(J50:J69)/(1+Parameters_Results!$D$12)^('Expected flows'!J$8-'Expected flows'!$C$8)</f>
        <v>0.92435660408453224</v>
      </c>
      <c r="K83" s="22">
        <f>SUM(K50:K69)/(1+Parameters_Results!$D$12)^('Expected flows'!K$8-'Expected flows'!$C$8)</f>
        <v>0.88649693316341138</v>
      </c>
      <c r="L83" s="22">
        <f>SUM(L50:L69)/(1+Parameters_Results!$D$12)^('Expected flows'!L$8-'Expected flows'!$C$8)</f>
        <v>0.85027084376829498</v>
      </c>
      <c r="M83" s="22">
        <f>SUM(M50:M69)/(1+Parameters_Results!$D$12)^('Expected flows'!M$8-'Expected flows'!$C$8)</f>
        <v>0.81501648231596169</v>
      </c>
      <c r="N83" s="22">
        <f>SUM(N50:N69)/(1+Parameters_Results!$D$12)^('Expected flows'!N$8-'Expected flows'!$C$8)</f>
        <v>0.78013759927131632</v>
      </c>
      <c r="O83" s="22">
        <f>SUM(O50:O69)/(1+Parameters_Results!$D$12)^('Expected flows'!O$8-'Expected flows'!$C$8)</f>
        <v>0.74680978772872586</v>
      </c>
      <c r="P83" s="22">
        <f>SUM(P50:P69)/(1+Parameters_Results!$D$12)^('Expected flows'!P$8-'Expected flows'!$C$8)</f>
        <v>0.71443423038331244</v>
      </c>
      <c r="Q83" s="22">
        <f>SUM(Q50:Q69)/(1+Parameters_Results!$D$12)^('Expected flows'!Q$8-'Expected flows'!$C$8)</f>
        <v>0.68302692428379008</v>
      </c>
      <c r="R83" s="22">
        <f>SUM(R50:R69)/(1+Parameters_Results!$D$12)^('Expected flows'!R$8-'Expected flows'!$C$8)</f>
        <v>0.65217416564313047</v>
      </c>
      <c r="S83" s="22">
        <f>SUM(S50:S69)/(1+Parameters_Results!$D$12)^('Expected flows'!S$8-'Expected flows'!$C$8)</f>
        <v>0.62271226639068078</v>
      </c>
      <c r="T83" s="22">
        <f>SUM(T50:T69)/(1+Parameters_Results!$D$12)^('Expected flows'!T$8-'Expected flows'!$C$8)</f>
        <v>0.59423774202483637</v>
      </c>
      <c r="U83" s="22">
        <f>SUM(U50:U69)/(1+Parameters_Results!$D$12)^('Expected flows'!U$8-'Expected flows'!$C$8)</f>
        <v>0.56635396089855361</v>
      </c>
      <c r="V83" s="22">
        <f>SUM(V50:V69)/(1+Parameters_Results!$D$12)^('Expected flows'!V$8-'Expected flows'!$C$8)</f>
        <v>0.53982759412574588</v>
      </c>
      <c r="W83" s="22">
        <f>SUM(W50:W69)/(1+Parameters_Results!$D$12)^('Expected flows'!W$8-'Expected flows'!$C$8)</f>
        <v>0.50938660501073385</v>
      </c>
      <c r="X83" s="22">
        <f>SUM(X50:X69)/(1+Parameters_Results!$D$12)^('Expected flows'!X$8-'Expected flows'!$C$8)</f>
        <v>0.48054379677962372</v>
      </c>
      <c r="Y83" s="22">
        <f>SUM(Y50:Y69)/(1+Parameters_Results!$D$12)^('Expected flows'!Y$8-'Expected flows'!$C$8)</f>
        <v>0.45333414396766492</v>
      </c>
      <c r="Z83" s="22">
        <f>SUM(Z50:Z69)/(1+Parameters_Results!$D$12)^('Expected flows'!Z$8-'Expected flows'!$C$8)</f>
        <v>0.42766517304363283</v>
      </c>
      <c r="AA83" s="22">
        <f>SUM(AA50:AA69)/(1+Parameters_Results!$D$12)^('Expected flows'!AA$8-'Expected flows'!$C$8)</f>
        <v>0.40344964656891835</v>
      </c>
      <c r="AB83" s="22">
        <f>SUM(AB50:AB69)/(1+Parameters_Results!$D$12)^('Expected flows'!AB$8-'Expected flows'!$C$8)</f>
        <v>0.38060526671633527</v>
      </c>
      <c r="AC83" s="22">
        <f>SUM(AC50:AC69)/(1+Parameters_Results!$D$12)^('Expected flows'!AC$8-'Expected flows'!$C$8)</f>
        <v>0.35905439557646168</v>
      </c>
      <c r="AD83" s="22">
        <f>SUM(AD50:AD69)/(1+Parameters_Results!$D$12)^('Expected flows'!AD$8-'Expected flows'!$C$8)</f>
        <v>0.33872379130096408</v>
      </c>
      <c r="AE83" s="22">
        <f>SUM(AE50:AE69)/(1+Parameters_Results!$D$12)^('Expected flows'!AE$8-'Expected flows'!$C$8)</f>
        <v>0.31954435918617141</v>
      </c>
      <c r="AF83" s="22">
        <f>SUM(AF50:AF69)/(1+Parameters_Results!$D$12)^('Expected flows'!AF$8-'Expected flows'!$C$8)</f>
        <v>0.30145091685094305</v>
      </c>
      <c r="AG83" s="22">
        <f>SUM(AG50:AG69)/(1+Parameters_Results!$D$12)^('Expected flows'!AG$8-'Expected flows'!$C$8)</f>
        <v>0.28521549884599084</v>
      </c>
      <c r="AH83" s="22">
        <f>SUM(AH50:AH69)/(1+Parameters_Results!$D$12)^('Expected flows'!AH$8-'Expected flows'!$C$8)</f>
        <v>0.26985220781644481</v>
      </c>
      <c r="AI83" s="22">
        <f>SUM(AI50:AI69)/(1+Parameters_Results!$D$12)^('Expected flows'!AI$8-'Expected flows'!$C$8)</f>
        <v>0.25531433047781454</v>
      </c>
      <c r="AJ83" s="22">
        <f>SUM(AJ50:AJ69)/(1+Parameters_Results!$D$12)^('Expected flows'!AJ$8-'Expected flows'!$C$8)</f>
        <v>0.24155764755831421</v>
      </c>
      <c r="AK83" s="22">
        <f>SUM(AK50:AK69)/(1+Parameters_Results!$D$12)^('Expected flows'!AK$8-'Expected flows'!$C$8)</f>
        <v>0.22854030112656781</v>
      </c>
      <c r="AL83" s="22">
        <f>SUM(AL50:AL69)/(1+Parameters_Results!$D$12)^('Expected flows'!AL$8-'Expected flows'!$C$8)</f>
        <v>0.21622266894803269</v>
      </c>
      <c r="AM83" s="22">
        <f>SUM(AM50:AM69)/(1+Parameters_Results!$D$12)^('Expected flows'!AM$8-'Expected flows'!$C$8)</f>
        <v>0.20456724549952082</v>
      </c>
      <c r="AN83" s="22">
        <f>SUM(AN50:AN69)/(1+Parameters_Results!$D$12)^('Expected flows'!AN$8-'Expected flows'!$C$8)</f>
        <v>0.19353852929062954</v>
      </c>
      <c r="AO83" s="22">
        <f>SUM(AO50:AO69)/(1+Parameters_Results!$D$12)^('Expected flows'!AO$8-'Expected flows'!$C$8)</f>
        <v>0.18310291615932167</v>
      </c>
      <c r="AP83" s="22">
        <f>SUM(AP50:AP69)/(1+Parameters_Results!$D$12)^('Expected flows'!AP$8-'Expected flows'!$C$8)</f>
        <v>0.17322859822635495</v>
      </c>
      <c r="AQ83" s="22">
        <f>SUM(AQ50:AQ69)/(1+Parameters_Results!$D$12)^('Expected flows'!AQ$8-'Expected flows'!$C$8)</f>
        <v>0</v>
      </c>
      <c r="AR83" s="22">
        <f>SUM(AR50:AR69)/(1+Parameters_Results!$D$12)^('Expected flows'!AR$8-'Expected flows'!$C$8)</f>
        <v>0</v>
      </c>
      <c r="AS83" s="22">
        <f>SUM(AS50:AS69)/(1+Parameters_Results!$D$12)^('Expected flows'!AS$8-'Expected flows'!$C$8)</f>
        <v>0</v>
      </c>
      <c r="AT83" s="22">
        <f>SUM(AT50:AT69)/(1+Parameters_Results!$D$12)^('Expected flows'!AT$8-'Expected flows'!$C$8)</f>
        <v>0</v>
      </c>
      <c r="AU83" s="22">
        <f>SUM(AU50:AU69)/(1+Parameters_Results!$D$12)^('Expected flows'!AU$8-'Expected flows'!$C$8)</f>
        <v>0</v>
      </c>
      <c r="AV83" s="22">
        <f>SUM(AV50:AV69)/(1+Parameters_Results!$D$12)^('Expected flows'!AV$8-'Expected flows'!$C$8)</f>
        <v>0</v>
      </c>
      <c r="AW83" s="22">
        <f>SUM(AW50:AW69)/(1+Parameters_Results!$D$12)^('Expected flows'!AW$8-'Expected flows'!$C$8)</f>
        <v>0</v>
      </c>
      <c r="AX83" s="22">
        <f>SUM(AX50:AX69)/(1+Parameters_Results!$D$12)^('Expected flows'!AX$8-'Expected flows'!$C$8)</f>
        <v>0</v>
      </c>
      <c r="AY83" s="22">
        <f>SUM(AY50:AY69)/(1+Parameters_Results!$D$12)^('Expected flows'!AY$8-'Expected flows'!$C$8)</f>
        <v>0</v>
      </c>
      <c r="AZ83" s="22">
        <f>SUM(AZ50:AZ69)/(1+Parameters_Results!$D$12)^('Expected flows'!AZ$8-'Expected flows'!$C$8)</f>
        <v>0</v>
      </c>
      <c r="BA83" s="22">
        <f>SUM(BA50:BA69)/(1+Parameters_Results!$D$12)^('Expected flows'!BA$8-'Expected flows'!$C$8)</f>
        <v>0</v>
      </c>
      <c r="BB83" s="22">
        <f>SUM(BB50:BB69)/(1+Parameters_Results!$D$12)^('Expected flows'!BB$8-'Expected flows'!$C$8)</f>
        <v>0</v>
      </c>
      <c r="BC83" s="22">
        <f>SUM(BC50:BC69)/(1+Parameters_Results!$D$12)^('Expected flows'!BC$8-'Expected flows'!$C$8)</f>
        <v>0</v>
      </c>
      <c r="BD83" s="22">
        <f>SUM(BD50:BD69)/(1+Parameters_Results!$D$12)^('Expected flows'!BD$8-'Expected flows'!$C$8)</f>
        <v>0</v>
      </c>
      <c r="BE83" s="22">
        <f>SUM(BE50:BE69)/(1+Parameters_Results!$D$12)^('Expected flows'!BE$8-'Expected flows'!$C$8)</f>
        <v>0</v>
      </c>
      <c r="BF83" s="22">
        <f>SUM(BF50:BF69)/(1+Parameters_Results!$D$12)^('Expected flows'!BF$8-'Expected flows'!$C$8)</f>
        <v>0</v>
      </c>
      <c r="BG83" s="22">
        <f>SUM(BG50:BG69)/(1+Parameters_Results!$D$12)^('Expected flows'!BG$8-'Expected flows'!$C$8)</f>
        <v>0</v>
      </c>
      <c r="BH83" s="22">
        <f>SUM(BH50:BH69)/(1+Parameters_Results!$D$12)^('Expected flows'!BH$8-'Expected flows'!$C$8)</f>
        <v>0</v>
      </c>
      <c r="BI83" s="22">
        <f>SUM(BI50:BI69)/(1+Parameters_Results!$D$12)^('Expected flows'!BI$8-'Expected flows'!$C$8)</f>
        <v>0</v>
      </c>
      <c r="BJ83" s="22">
        <f>SUM(BJ50:BJ69)/(1+Parameters_Results!$D$12)^('Expected flows'!BJ$8-'Expected flows'!$C$8)</f>
        <v>0</v>
      </c>
      <c r="BK83" s="22">
        <f>SUM(BK50:BK69)/(1+Parameters_Results!$D$12)^('Expected flows'!BK$8-'Expected flows'!$C$8)</f>
        <v>0</v>
      </c>
      <c r="BL83" s="22">
        <f>SUM(BL50:BL69)/(1+Parameters_Results!$D$12)^('Expected flows'!BL$8-'Expected flows'!$C$8)</f>
        <v>0</v>
      </c>
      <c r="BM83" s="22">
        <f>SUM(BM50:BM69)/(1+Parameters_Results!$D$12)^('Expected flows'!BM$8-'Expected flows'!$C$8)</f>
        <v>0</v>
      </c>
      <c r="BN83" s="22">
        <f>SUM(BN50:BN69)/(1+Parameters_Results!$D$12)^('Expected flows'!BN$8-'Expected flows'!$C$8)</f>
        <v>0</v>
      </c>
      <c r="BO83" s="22">
        <f>SUM(BO50:BO69)/(1+Parameters_Results!$D$12)^('Expected flows'!BO$8-'Expected flows'!$C$8)</f>
        <v>0</v>
      </c>
      <c r="BP83" s="22">
        <f>SUM(BP50:BP69)/(1+Parameters_Results!$D$12)^('Expected flows'!BP$8-'Expected flows'!$C$8)</f>
        <v>0</v>
      </c>
      <c r="BQ83" s="22">
        <f>SUM(BQ50:BQ69)/(1+Parameters_Results!$D$12)^('Expected flows'!BQ$8-'Expected flows'!$C$8)</f>
        <v>0</v>
      </c>
      <c r="BR83" s="22">
        <f>SUM(BR50:BR69)/(1+Parameters_Results!$D$12)^('Expected flows'!BR$8-'Expected flows'!$C$8)</f>
        <v>0</v>
      </c>
      <c r="BS83" s="22">
        <f>SUM(BS50:BS69)/(1+Parameters_Results!$D$12)^('Expected flows'!BS$8-'Expected flows'!$C$8)</f>
        <v>0</v>
      </c>
      <c r="BT83" s="22">
        <f>SUM(BT50:BT69)/(1+Parameters_Results!$D$12)^('Expected flows'!BT$8-'Expected flows'!$C$8)</f>
        <v>0</v>
      </c>
      <c r="BU83" s="22">
        <f>SUM(BU50:BU69)/(1+Parameters_Results!$D$12)^('Expected flows'!BU$8-'Expected flows'!$C$8)</f>
        <v>0</v>
      </c>
      <c r="BV83" s="22">
        <f>SUM(BV50:BV69)/(1+Parameters_Results!$D$12)^('Expected flows'!BV$8-'Expected flows'!$C$8)</f>
        <v>0</v>
      </c>
      <c r="BW83" s="22">
        <f>SUM(BW50:BW69)/(1+Parameters_Results!$D$12)^('Expected flows'!BW$8-'Expected flows'!$C$8)</f>
        <v>0</v>
      </c>
      <c r="BX83" s="22">
        <f>SUM(BX50:BX69)/(1+Parameters_Results!$D$12)^('Expected flows'!BX$8-'Expected flows'!$C$8)</f>
        <v>0</v>
      </c>
      <c r="BY83" s="22">
        <f>SUM(BY50:BY69)/(1+Parameters_Results!$D$12)^('Expected flows'!BY$8-'Expected flows'!$C$8)</f>
        <v>0</v>
      </c>
      <c r="BZ83" s="22">
        <f>SUM(BZ50:BZ69)/(1+Parameters_Results!$D$12)^('Expected flows'!BZ$8-'Expected flows'!$C$8)</f>
        <v>0</v>
      </c>
      <c r="CA83" s="22">
        <f>SUM(CA50:CA69)/(1+Parameters_Results!$D$12)^('Expected flows'!CA$8-'Expected flows'!$C$8)</f>
        <v>0</v>
      </c>
      <c r="CB83" s="22">
        <f>SUM(CB50:CB69)/(1+Parameters_Results!$D$12)^('Expected flows'!CB$8-'Expected flows'!$C$8)</f>
        <v>0</v>
      </c>
      <c r="CC83" s="22">
        <f>SUM(CC50:CC69)/(1+Parameters_Results!$D$12)^('Expected flows'!CC$8-'Expected flows'!$C$8)</f>
        <v>0</v>
      </c>
      <c r="CD83" s="46">
        <f>SUM(CD50:CD69)/(1+Parameters_Results!$D$12)^('Expected flows'!CD$8-'Expected flows'!$C$8)</f>
        <v>0</v>
      </c>
    </row>
    <row r="84" spans="1:82">
      <c r="A84" s="21" t="s">
        <v>107</v>
      </c>
      <c r="B84" s="22"/>
      <c r="C84" s="22">
        <f>SUM(C70:C80)/(1+Parameters_Results!$D$12)^('Expected flows'!C$8-'Expected flows'!$C$8)</f>
        <v>-1.2246131200000399E-2</v>
      </c>
      <c r="D84" s="22">
        <f>SUM(D70:D80)/(1+Parameters_Results!$D$12)^('Expected flows'!D$8-'Expected flows'!$C$8)</f>
        <v>0.22059195320754724</v>
      </c>
      <c r="E84" s="22">
        <f>SUM(E70:E80)/(1+Parameters_Results!$D$12)^('Expected flows'!E$8-'Expected flows'!$C$8)</f>
        <v>0.44189015948736221</v>
      </c>
      <c r="F84" s="22">
        <f>SUM(F70:F80)/(1+Parameters_Results!$D$12)^('Expected flows'!F$8-'Expected flows'!$C$8)</f>
        <v>3.7784517581627779</v>
      </c>
      <c r="G84" s="22">
        <f>SUM(G70:G80)/(1+Parameters_Results!$D$12)^('Expected flows'!G$8-'Expected flows'!$C$8)</f>
        <v>3.825262994106442</v>
      </c>
      <c r="H84" s="22">
        <f>SUM(H70:H80)/(1+Parameters_Results!$D$12)^('Expected flows'!H$8-'Expected flows'!$C$8)</f>
        <v>4.0989647035722596</v>
      </c>
      <c r="I84" s="22">
        <f>SUM(I70:I80)/(1+Parameters_Results!$D$12)^('Expected flows'!I$8-'Expected flows'!$C$8)</f>
        <v>4.3304880080398886</v>
      </c>
      <c r="J84" s="22">
        <f>SUM(J70:J80)/(1+Parameters_Results!$D$12)^('Expected flows'!J$8-'Expected flows'!$C$8)</f>
        <v>4.5231176753267732</v>
      </c>
      <c r="K84" s="22">
        <f>SUM(K70:K80)/(1+Parameters_Results!$D$12)^('Expected flows'!K$8-'Expected flows'!$C$8)</f>
        <v>4.6803731768448715</v>
      </c>
      <c r="L84" s="22">
        <f>SUM(L70:L80)/(1+Parameters_Results!$D$12)^('Expected flows'!L$8-'Expected flows'!$C$8)</f>
        <v>4.806145400469032</v>
      </c>
      <c r="M84" s="22">
        <f>SUM(M70:M80)/(1+Parameters_Results!$D$12)^('Expected flows'!M$8-'Expected flows'!$C$8)</f>
        <v>5.1029398614642689</v>
      </c>
      <c r="N84" s="22">
        <f>SUM(N70:N80)/(1+Parameters_Results!$D$12)^('Expected flows'!N$8-'Expected flows'!$C$8)</f>
        <v>5.1502563451204333</v>
      </c>
      <c r="O84" s="22">
        <f>SUM(O70:O80)/(1+Parameters_Results!$D$12)^('Expected flows'!O$8-'Expected flows'!$C$8)</f>
        <v>5.2025802209316039</v>
      </c>
      <c r="P84" s="22">
        <f>SUM(P70:P80)/(1+Parameters_Results!$D$12)^('Expected flows'!P$8-'Expected flows'!$C$8)</f>
        <v>5.1912546403429953</v>
      </c>
      <c r="Q84" s="22">
        <f>SUM(Q70:Q80)/(1+Parameters_Results!$D$12)^('Expected flows'!Q$8-'Expected flows'!$C$8)</f>
        <v>5.165586556330716</v>
      </c>
      <c r="R84" s="22">
        <f>SUM(R70:R80)/(1+Parameters_Results!$D$12)^('Expected flows'!R$8-'Expected flows'!$C$8)</f>
        <v>5.1631392196639521</v>
      </c>
      <c r="S84" s="22">
        <f>SUM(S70:S80)/(1+Parameters_Results!$D$12)^('Expected flows'!S$8-'Expected flows'!$C$8)</f>
        <v>5.1574433656106633</v>
      </c>
      <c r="T84" s="22">
        <f>SUM(T70:T80)/(1+Parameters_Results!$D$12)^('Expected flows'!T$8-'Expected flows'!$C$8)</f>
        <v>5.125576325248562</v>
      </c>
      <c r="U84" s="22">
        <f>SUM(U70:U80)/(1+Parameters_Results!$D$12)^('Expected flows'!U$8-'Expected flows'!$C$8)</f>
        <v>5.0491007641095713</v>
      </c>
      <c r="V84" s="22">
        <f>SUM(V70:V80)/(1+Parameters_Results!$D$12)^('Expected flows'!V$8-'Expected flows'!$C$8)</f>
        <v>4.9855722020023316</v>
      </c>
      <c r="W84" s="22">
        <f>SUM(W70:W80)/(1+Parameters_Results!$D$12)^('Expected flows'!W$8-'Expected flows'!$C$8)</f>
        <v>4.6972063570503906</v>
      </c>
      <c r="X84" s="22">
        <f>SUM(X70:X80)/(1+Parameters_Results!$D$12)^('Expected flows'!X$8-'Expected flows'!$C$8)</f>
        <v>4.4258044596033432</v>
      </c>
      <c r="Y84" s="22">
        <f>SUM(Y70:Y80)/(1+Parameters_Results!$D$12)^('Expected flows'!Y$8-'Expected flows'!$C$8)</f>
        <v>4.1700775162946728</v>
      </c>
      <c r="Z84" s="22">
        <f>SUM(Z70:Z80)/(1+Parameters_Results!$D$12)^('Expected flows'!Z$8-'Expected flows'!$C$8)</f>
        <v>3.9291205722155262</v>
      </c>
      <c r="AA84" s="22">
        <f>SUM(AA70:AA80)/(1+Parameters_Results!$D$12)^('Expected flows'!AA$8-'Expected flows'!$C$8)</f>
        <v>3.7020808978304047</v>
      </c>
      <c r="AB84" s="22">
        <f>SUM(AB70:AB80)/(1+Parameters_Results!$D$12)^('Expected flows'!AB$8-'Expected flows'!$C$8)</f>
        <v>3.4881549761346848</v>
      </c>
      <c r="AC84" s="22">
        <f>SUM(AC70:AC80)/(1+Parameters_Results!$D$12)^('Expected flows'!AC$8-'Expected flows'!$C$8)</f>
        <v>3.2865856635592081</v>
      </c>
      <c r="AD84" s="22">
        <f>SUM(AD70:AD80)/(1+Parameters_Results!$D$12)^('Expected flows'!AD$8-'Expected flows'!$C$8)</f>
        <v>3.0966595146055855</v>
      </c>
      <c r="AE84" s="22">
        <f>SUM(AE70:AE80)/(1+Parameters_Results!$D$12)^('Expected flows'!AE$8-'Expected flows'!$C$8)</f>
        <v>2.9177042607730814</v>
      </c>
      <c r="AF84" s="22">
        <f>SUM(AF70:AF80)/(1+Parameters_Results!$D$12)^('Expected flows'!AF$8-'Expected flows'!$C$8)</f>
        <v>2.749086434881939</v>
      </c>
      <c r="AG84" s="22">
        <f>SUM(AG70:AG80)/(1+Parameters_Results!$D$12)^('Expected flows'!AG$8-'Expected flows'!$C$8)</f>
        <v>2.5906065103697009</v>
      </c>
      <c r="AH84" s="22">
        <f>SUM(AH70:AH80)/(1+Parameters_Results!$D$12)^('Expected flows'!AH$8-'Expected flows'!$C$8)</f>
        <v>2.4412596716819381</v>
      </c>
      <c r="AI84" s="22">
        <f>SUM(AI70:AI80)/(1+Parameters_Results!$D$12)^('Expected flows'!AI$8-'Expected flows'!$C$8)</f>
        <v>2.3005197522214398</v>
      </c>
      <c r="AJ84" s="22">
        <f>SUM(AJ70:AJ80)/(1+Parameters_Results!$D$12)^('Expected flows'!AJ$8-'Expected flows'!$C$8)</f>
        <v>2.1678908891309305</v>
      </c>
      <c r="AK84" s="22">
        <f>SUM(AK70:AK80)/(1+Parameters_Results!$D$12)^('Expected flows'!AK$8-'Expected flows'!$C$8)</f>
        <v>2.0429057785120435</v>
      </c>
      <c r="AL84" s="22">
        <f>SUM(AL70:AL80)/(1+Parameters_Results!$D$12)^('Expected flows'!AL$8-'Expected flows'!$C$8)</f>
        <v>1.9251240310738722</v>
      </c>
      <c r="AM84" s="22">
        <f>SUM(AM70:AM80)/(1+Parameters_Results!$D$12)^('Expected flows'!AM$8-'Expected flows'!$C$8)</f>
        <v>1.8141306224319733</v>
      </c>
      <c r="AN84" s="22">
        <f>SUM(AN70:AN80)/(1+Parameters_Results!$D$12)^('Expected flows'!AN$8-'Expected flows'!$C$8)</f>
        <v>1.7095344326111706</v>
      </c>
      <c r="AO84" s="22">
        <f>SUM(AO70:AO80)/(1+Parameters_Results!$D$12)^('Expected flows'!AO$8-'Expected flows'!$C$8)</f>
        <v>1.6109668696188211</v>
      </c>
      <c r="AP84" s="22">
        <f>SUM(AP70:AP80)/(1+Parameters_Results!$D$12)^('Expected flows'!AP$8-'Expected flows'!$C$8)</f>
        <v>1.5180805722505615</v>
      </c>
      <c r="AQ84" s="22">
        <f>SUM(AQ70:AQ80)/(1+Parameters_Results!$D$12)^('Expected flows'!AQ$8-'Expected flows'!$C$8)</f>
        <v>0</v>
      </c>
      <c r="AR84" s="22">
        <f>SUM(AR70:AR80)/(1+Parameters_Results!$D$12)^('Expected flows'!AR$8-'Expected flows'!$C$8)</f>
        <v>0</v>
      </c>
      <c r="AS84" s="22">
        <f>SUM(AS70:AS80)/(1+Parameters_Results!$D$12)^('Expected flows'!AS$8-'Expected flows'!$C$8)</f>
        <v>0</v>
      </c>
      <c r="AT84" s="22">
        <f>SUM(AT70:AT80)/(1+Parameters_Results!$D$12)^('Expected flows'!AT$8-'Expected flows'!$C$8)</f>
        <v>0</v>
      </c>
      <c r="AU84" s="22">
        <f>SUM(AU70:AU80)/(1+Parameters_Results!$D$12)^('Expected flows'!AU$8-'Expected flows'!$C$8)</f>
        <v>0</v>
      </c>
      <c r="AV84" s="22">
        <f>SUM(AV70:AV80)/(1+Parameters_Results!$D$12)^('Expected flows'!AV$8-'Expected flows'!$C$8)</f>
        <v>0</v>
      </c>
      <c r="AW84" s="22">
        <f>SUM(AW70:AW80)/(1+Parameters_Results!$D$12)^('Expected flows'!AW$8-'Expected flows'!$C$8)</f>
        <v>0</v>
      </c>
      <c r="AX84" s="22">
        <f>SUM(AX70:AX80)/(1+Parameters_Results!$D$12)^('Expected flows'!AX$8-'Expected flows'!$C$8)</f>
        <v>0</v>
      </c>
      <c r="AY84" s="22">
        <f>SUM(AY70:AY80)/(1+Parameters_Results!$D$12)^('Expected flows'!AY$8-'Expected flows'!$C$8)</f>
        <v>0</v>
      </c>
      <c r="AZ84" s="22">
        <f>SUM(AZ70:AZ80)/(1+Parameters_Results!$D$12)^('Expected flows'!AZ$8-'Expected flows'!$C$8)</f>
        <v>0</v>
      </c>
      <c r="BA84" s="22">
        <f>SUM(BA70:BA80)/(1+Parameters_Results!$D$12)^('Expected flows'!BA$8-'Expected flows'!$C$8)</f>
        <v>0</v>
      </c>
      <c r="BB84" s="22">
        <f>SUM(BB70:BB80)/(1+Parameters_Results!$D$12)^('Expected flows'!BB$8-'Expected flows'!$C$8)</f>
        <v>0</v>
      </c>
      <c r="BC84" s="22">
        <f>SUM(BC70:BC80)/(1+Parameters_Results!$D$12)^('Expected flows'!BC$8-'Expected flows'!$C$8)</f>
        <v>0</v>
      </c>
      <c r="BD84" s="22">
        <f>SUM(BD70:BD80)/(1+Parameters_Results!$D$12)^('Expected flows'!BD$8-'Expected flows'!$C$8)</f>
        <v>0</v>
      </c>
      <c r="BE84" s="22">
        <f>SUM(BE70:BE80)/(1+Parameters_Results!$D$12)^('Expected flows'!BE$8-'Expected flows'!$C$8)</f>
        <v>0</v>
      </c>
      <c r="BF84" s="22">
        <f>SUM(BF70:BF80)/(1+Parameters_Results!$D$12)^('Expected flows'!BF$8-'Expected flows'!$C$8)</f>
        <v>0</v>
      </c>
      <c r="BG84" s="22">
        <f>SUM(BG70:BG80)/(1+Parameters_Results!$D$12)^('Expected flows'!BG$8-'Expected flows'!$C$8)</f>
        <v>0</v>
      </c>
      <c r="BH84" s="22">
        <f>SUM(BH70:BH80)/(1+Parameters_Results!$D$12)^('Expected flows'!BH$8-'Expected flows'!$C$8)</f>
        <v>0</v>
      </c>
      <c r="BI84" s="22">
        <f>SUM(BI70:BI80)/(1+Parameters_Results!$D$12)^('Expected flows'!BI$8-'Expected flows'!$C$8)</f>
        <v>0</v>
      </c>
      <c r="BJ84" s="22">
        <f>SUM(BJ70:BJ80)/(1+Parameters_Results!$D$12)^('Expected flows'!BJ$8-'Expected flows'!$C$8)</f>
        <v>0</v>
      </c>
      <c r="BK84" s="22">
        <f>SUM(BK70:BK80)/(1+Parameters_Results!$D$12)^('Expected flows'!BK$8-'Expected flows'!$C$8)</f>
        <v>0</v>
      </c>
      <c r="BL84" s="22">
        <f>SUM(BL70:BL80)/(1+Parameters_Results!$D$12)^('Expected flows'!BL$8-'Expected flows'!$C$8)</f>
        <v>0</v>
      </c>
      <c r="BM84" s="22">
        <f>SUM(BM70:BM80)/(1+Parameters_Results!$D$12)^('Expected flows'!BM$8-'Expected flows'!$C$8)</f>
        <v>0</v>
      </c>
      <c r="BN84" s="22">
        <f>SUM(BN70:BN80)/(1+Parameters_Results!$D$12)^('Expected flows'!BN$8-'Expected flows'!$C$8)</f>
        <v>0</v>
      </c>
      <c r="BO84" s="22">
        <f>SUM(BO70:BO80)/(1+Parameters_Results!$D$12)^('Expected flows'!BO$8-'Expected flows'!$C$8)</f>
        <v>0</v>
      </c>
      <c r="BP84" s="22">
        <f>SUM(BP70:BP80)/(1+Parameters_Results!$D$12)^('Expected flows'!BP$8-'Expected flows'!$C$8)</f>
        <v>0</v>
      </c>
      <c r="BQ84" s="22">
        <f>SUM(BQ70:BQ80)/(1+Parameters_Results!$D$12)^('Expected flows'!BQ$8-'Expected flows'!$C$8)</f>
        <v>0</v>
      </c>
      <c r="BR84" s="22">
        <f>SUM(BR70:BR80)/(1+Parameters_Results!$D$12)^('Expected flows'!BR$8-'Expected flows'!$C$8)</f>
        <v>0</v>
      </c>
      <c r="BS84" s="22">
        <f>SUM(BS70:BS80)/(1+Parameters_Results!$D$12)^('Expected flows'!BS$8-'Expected flows'!$C$8)</f>
        <v>0</v>
      </c>
      <c r="BT84" s="22">
        <f>SUM(BT70:BT80)/(1+Parameters_Results!$D$12)^('Expected flows'!BT$8-'Expected flows'!$C$8)</f>
        <v>0</v>
      </c>
      <c r="BU84" s="22">
        <f>SUM(BU70:BU80)/(1+Parameters_Results!$D$12)^('Expected flows'!BU$8-'Expected flows'!$C$8)</f>
        <v>0</v>
      </c>
      <c r="BV84" s="22">
        <f>SUM(BV70:BV80)/(1+Parameters_Results!$D$12)^('Expected flows'!BV$8-'Expected flows'!$C$8)</f>
        <v>0</v>
      </c>
      <c r="BW84" s="22">
        <f>SUM(BW70:BW80)/(1+Parameters_Results!$D$12)^('Expected flows'!BW$8-'Expected flows'!$C$8)</f>
        <v>0</v>
      </c>
      <c r="BX84" s="22">
        <f>SUM(BX70:BX80)/(1+Parameters_Results!$D$12)^('Expected flows'!BX$8-'Expected flows'!$C$8)</f>
        <v>0</v>
      </c>
      <c r="BY84" s="22">
        <f>SUM(BY70:BY80)/(1+Parameters_Results!$D$12)^('Expected flows'!BY$8-'Expected flows'!$C$8)</f>
        <v>0</v>
      </c>
      <c r="BZ84" s="22">
        <f>SUM(BZ70:BZ80)/(1+Parameters_Results!$D$12)^('Expected flows'!BZ$8-'Expected flows'!$C$8)</f>
        <v>0</v>
      </c>
      <c r="CA84" s="22">
        <f>SUM(CA70:CA80)/(1+Parameters_Results!$D$12)^('Expected flows'!CA$8-'Expected flows'!$C$8)</f>
        <v>0</v>
      </c>
      <c r="CB84" s="22">
        <f>SUM(CB70:CB80)/(1+Parameters_Results!$D$12)^('Expected flows'!CB$8-'Expected flows'!$C$8)</f>
        <v>0</v>
      </c>
      <c r="CC84" s="22">
        <f>SUM(CC70:CC80)/(1+Parameters_Results!$D$12)^('Expected flows'!CC$8-'Expected flows'!$C$8)</f>
        <v>0</v>
      </c>
      <c r="CD84" s="46">
        <f>SUM(CD70:CD80)/(1+Parameters_Results!$D$12)^('Expected flows'!CD$8-'Expected flows'!$C$8)</f>
        <v>0</v>
      </c>
    </row>
    <row r="85" spans="1:82">
      <c r="A85" s="21"/>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46"/>
    </row>
    <row r="86" spans="1:82">
      <c r="A86" s="142" t="s">
        <v>50</v>
      </c>
      <c r="B86" s="55"/>
      <c r="C86" s="140">
        <f>SUM(C84:ZZ84)-SUM(C83:ZZ83)</f>
        <v>46.727107279860945</v>
      </c>
      <c r="D86" s="22"/>
      <c r="E86" s="17" t="s">
        <v>27</v>
      </c>
      <c r="F86" s="22"/>
      <c r="G86" s="22">
        <f>SUM(C83:ZZ83)</f>
        <v>91.842881701832397</v>
      </c>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46"/>
    </row>
    <row r="87" spans="1:82" ht="15" thickBot="1">
      <c r="A87" s="143" t="s">
        <v>51</v>
      </c>
      <c r="B87" s="73"/>
      <c r="C87" s="141">
        <f>SUM(C84:ZZ84)/SUM(C83:ZZ83)</f>
        <v>1.508772225065415</v>
      </c>
      <c r="D87" s="34"/>
      <c r="E87" s="34" t="s">
        <v>28</v>
      </c>
      <c r="F87" s="34"/>
      <c r="G87" s="34">
        <f>SUM(C84:ZZ84)</f>
        <v>138.56998898169334</v>
      </c>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72"/>
    </row>
    <row r="88" spans="1:82" ht="15" thickBot="1">
      <c r="A88" s="10"/>
    </row>
    <row r="89" spans="1:82" s="12" customFormat="1">
      <c r="A89" s="151" t="s">
        <v>106</v>
      </c>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50"/>
    </row>
    <row r="90" spans="1:82">
      <c r="A90" s="21" t="s">
        <v>3</v>
      </c>
      <c r="B90" s="22"/>
      <c r="C90" s="22">
        <f>Parameters_Results!$D$10+COLUMN()-2</f>
        <v>2021</v>
      </c>
      <c r="D90" s="22">
        <f>Parameters_Results!$D$10+COLUMN()-2</f>
        <v>2022</v>
      </c>
      <c r="E90" s="22">
        <f>Parameters_Results!$D$10+COLUMN()-2</f>
        <v>2023</v>
      </c>
      <c r="F90" s="22">
        <f>Parameters_Results!$D$10+COLUMN()-2</f>
        <v>2024</v>
      </c>
      <c r="G90" s="22">
        <f>Parameters_Results!$D$10+COLUMN()-2</f>
        <v>2025</v>
      </c>
      <c r="H90" s="22">
        <f>Parameters_Results!$D$10+COLUMN()-2</f>
        <v>2026</v>
      </c>
      <c r="I90" s="22">
        <f>Parameters_Results!$D$10+COLUMN()-2</f>
        <v>2027</v>
      </c>
      <c r="J90" s="22">
        <f>Parameters_Results!$D$10+COLUMN()-2</f>
        <v>2028</v>
      </c>
      <c r="K90" s="22">
        <f>Parameters_Results!$D$10+COLUMN()-2</f>
        <v>2029</v>
      </c>
      <c r="L90" s="22">
        <f>Parameters_Results!$D$10+COLUMN()-2</f>
        <v>2030</v>
      </c>
      <c r="M90" s="22">
        <f>Parameters_Results!$D$10+COLUMN()-2</f>
        <v>2031</v>
      </c>
      <c r="N90" s="22">
        <f>Parameters_Results!$D$10+COLUMN()-2</f>
        <v>2032</v>
      </c>
      <c r="O90" s="22">
        <f>Parameters_Results!$D$10+COLUMN()-2</f>
        <v>2033</v>
      </c>
      <c r="P90" s="22">
        <f>Parameters_Results!$D$10+COLUMN()-2</f>
        <v>2034</v>
      </c>
      <c r="Q90" s="22">
        <f>Parameters_Results!$D$10+COLUMN()-2</f>
        <v>2035</v>
      </c>
      <c r="R90" s="22">
        <f>Parameters_Results!$D$10+COLUMN()-2</f>
        <v>2036</v>
      </c>
      <c r="S90" s="22">
        <f>Parameters_Results!$D$10+COLUMN()-2</f>
        <v>2037</v>
      </c>
      <c r="T90" s="22">
        <f>Parameters_Results!$D$10+COLUMN()-2</f>
        <v>2038</v>
      </c>
      <c r="U90" s="22">
        <f>Parameters_Results!$D$10+COLUMN()-2</f>
        <v>2039</v>
      </c>
      <c r="V90" s="22">
        <f>Parameters_Results!$D$10+COLUMN()-2</f>
        <v>2040</v>
      </c>
      <c r="W90" s="22">
        <f>Parameters_Results!$D$10+COLUMN()-2</f>
        <v>2041</v>
      </c>
      <c r="X90" s="22">
        <f>Parameters_Results!$D$10+COLUMN()-2</f>
        <v>2042</v>
      </c>
      <c r="Y90" s="22">
        <f>Parameters_Results!$D$10+COLUMN()-2</f>
        <v>2043</v>
      </c>
      <c r="Z90" s="22">
        <f>Parameters_Results!$D$10+COLUMN()-2</f>
        <v>2044</v>
      </c>
      <c r="AA90" s="22">
        <f>Parameters_Results!$D$10+COLUMN()-2</f>
        <v>2045</v>
      </c>
      <c r="AB90" s="22">
        <f>Parameters_Results!$D$10+COLUMN()-2</f>
        <v>2046</v>
      </c>
      <c r="AC90" s="22">
        <f>Parameters_Results!$D$10+COLUMN()-2</f>
        <v>2047</v>
      </c>
      <c r="AD90" s="22">
        <f>Parameters_Results!$D$10+COLUMN()-2</f>
        <v>2048</v>
      </c>
      <c r="AE90" s="22">
        <f>Parameters_Results!$D$10+COLUMN()-2</f>
        <v>2049</v>
      </c>
      <c r="AF90" s="22">
        <f>Parameters_Results!$D$10+COLUMN()-2</f>
        <v>2050</v>
      </c>
      <c r="AG90" s="22">
        <f>Parameters_Results!$D$10+COLUMN()-2</f>
        <v>2051</v>
      </c>
      <c r="AH90" s="22">
        <f>Parameters_Results!$D$10+COLUMN()-2</f>
        <v>2052</v>
      </c>
      <c r="AI90" s="22">
        <f>Parameters_Results!$D$10+COLUMN()-2</f>
        <v>2053</v>
      </c>
      <c r="AJ90" s="22">
        <f>Parameters_Results!$D$10+COLUMN()-2</f>
        <v>2054</v>
      </c>
      <c r="AK90" s="22">
        <f>Parameters_Results!$D$10+COLUMN()-2</f>
        <v>2055</v>
      </c>
      <c r="AL90" s="22">
        <f>Parameters_Results!$D$10+COLUMN()-2</f>
        <v>2056</v>
      </c>
      <c r="AM90" s="22">
        <f>Parameters_Results!$D$10+COLUMN()-2</f>
        <v>2057</v>
      </c>
      <c r="AN90" s="22">
        <f>Parameters_Results!$D$10+COLUMN()-2</f>
        <v>2058</v>
      </c>
      <c r="AO90" s="22">
        <f>Parameters_Results!$D$10+COLUMN()-2</f>
        <v>2059</v>
      </c>
      <c r="AP90" s="22">
        <f>Parameters_Results!$D$10+COLUMN()-2</f>
        <v>2060</v>
      </c>
      <c r="AQ90" s="22">
        <f>Parameters_Results!$D$10+COLUMN()-2</f>
        <v>2061</v>
      </c>
      <c r="AR90" s="22">
        <f>Parameters_Results!$D$10+COLUMN()-2</f>
        <v>2062</v>
      </c>
      <c r="AS90" s="22">
        <f>Parameters_Results!$D$10+COLUMN()-2</f>
        <v>2063</v>
      </c>
      <c r="AT90" s="22">
        <f>Parameters_Results!$D$10+COLUMN()-2</f>
        <v>2064</v>
      </c>
      <c r="AU90" s="22">
        <f>Parameters_Results!$D$10+COLUMN()-2</f>
        <v>2065</v>
      </c>
      <c r="AV90" s="22">
        <f>Parameters_Results!$D$10+COLUMN()-2</f>
        <v>2066</v>
      </c>
      <c r="AW90" s="22">
        <f>Parameters_Results!$D$10+COLUMN()-2</f>
        <v>2067</v>
      </c>
      <c r="AX90" s="22">
        <f>Parameters_Results!$D$10+COLUMN()-2</f>
        <v>2068</v>
      </c>
      <c r="AY90" s="22">
        <f>Parameters_Results!$D$10+COLUMN()-2</f>
        <v>2069</v>
      </c>
      <c r="AZ90" s="22">
        <f>Parameters_Results!$D$10+COLUMN()-2</f>
        <v>2070</v>
      </c>
      <c r="BA90" s="22">
        <f>Parameters_Results!$D$10+COLUMN()-2</f>
        <v>2071</v>
      </c>
      <c r="BB90" s="22">
        <f>Parameters_Results!$D$10+COLUMN()-2</f>
        <v>2072</v>
      </c>
      <c r="BC90" s="22">
        <f>Parameters_Results!$D$10+COLUMN()-2</f>
        <v>2073</v>
      </c>
      <c r="BD90" s="22">
        <f>Parameters_Results!$D$10+COLUMN()-2</f>
        <v>2074</v>
      </c>
      <c r="BE90" s="22">
        <f>Parameters_Results!$D$10+COLUMN()-2</f>
        <v>2075</v>
      </c>
      <c r="BF90" s="22">
        <f>Parameters_Results!$D$10+COLUMN()-2</f>
        <v>2076</v>
      </c>
      <c r="BG90" s="22">
        <f>Parameters_Results!$D$10+COLUMN()-2</f>
        <v>2077</v>
      </c>
      <c r="BH90" s="22">
        <f>Parameters_Results!$D$10+COLUMN()-2</f>
        <v>2078</v>
      </c>
      <c r="BI90" s="22">
        <f>Parameters_Results!$D$10+COLUMN()-2</f>
        <v>2079</v>
      </c>
      <c r="BJ90" s="22">
        <f>Parameters_Results!$D$10+COLUMN()-2</f>
        <v>2080</v>
      </c>
      <c r="BK90" s="22">
        <f>Parameters_Results!$D$10+COLUMN()-2</f>
        <v>2081</v>
      </c>
      <c r="BL90" s="22">
        <f>Parameters_Results!$D$10+COLUMN()-2</f>
        <v>2082</v>
      </c>
      <c r="BM90" s="22">
        <f>Parameters_Results!$D$10+COLUMN()-2</f>
        <v>2083</v>
      </c>
      <c r="BN90" s="22">
        <f>Parameters_Results!$D$10+COLUMN()-2</f>
        <v>2084</v>
      </c>
      <c r="BO90" s="22">
        <f>Parameters_Results!$D$10+COLUMN()-2</f>
        <v>2085</v>
      </c>
      <c r="BP90" s="22">
        <f>Parameters_Results!$D$10+COLUMN()-2</f>
        <v>2086</v>
      </c>
      <c r="BQ90" s="22">
        <f>Parameters_Results!$D$10+COLUMN()-2</f>
        <v>2087</v>
      </c>
      <c r="BR90" s="22">
        <f>Parameters_Results!$D$10+COLUMN()-2</f>
        <v>2088</v>
      </c>
      <c r="BS90" s="22">
        <f>Parameters_Results!$D$10+COLUMN()-2</f>
        <v>2089</v>
      </c>
      <c r="BT90" s="22">
        <f>Parameters_Results!$D$10+COLUMN()-2</f>
        <v>2090</v>
      </c>
      <c r="BU90" s="22">
        <f>Parameters_Results!$D$10+COLUMN()-2</f>
        <v>2091</v>
      </c>
      <c r="BV90" s="22">
        <f>Parameters_Results!$D$10+COLUMN()-2</f>
        <v>2092</v>
      </c>
      <c r="BW90" s="22">
        <f>Parameters_Results!$D$10+COLUMN()-2</f>
        <v>2093</v>
      </c>
      <c r="BX90" s="22">
        <f>Parameters_Results!$D$10+COLUMN()-2</f>
        <v>2094</v>
      </c>
      <c r="BY90" s="22">
        <f>Parameters_Results!$D$10+COLUMN()-2</f>
        <v>2095</v>
      </c>
      <c r="BZ90" s="22">
        <f>Parameters_Results!$D$10+COLUMN()-2</f>
        <v>2096</v>
      </c>
      <c r="CA90" s="22">
        <f>Parameters_Results!$D$10+COLUMN()-2</f>
        <v>2097</v>
      </c>
      <c r="CB90" s="22">
        <f>Parameters_Results!$D$10+COLUMN()-2</f>
        <v>2098</v>
      </c>
      <c r="CC90" s="22">
        <f>Parameters_Results!$D$10+COLUMN()-2</f>
        <v>2099</v>
      </c>
      <c r="CD90" s="46">
        <f>Parameters_Results!$D$10+COLUMN()-2</f>
        <v>2100</v>
      </c>
    </row>
    <row r="91" spans="1:82">
      <c r="A91" s="314" t="s">
        <v>0</v>
      </c>
      <c r="B91" s="135" t="s">
        <v>149</v>
      </c>
      <c r="D91" s="43"/>
      <c r="E91" s="43"/>
      <c r="F91" s="43"/>
      <c r="G91" s="43"/>
      <c r="H91" s="43"/>
      <c r="I91" s="43"/>
      <c r="J91" s="43"/>
      <c r="K91" s="43"/>
      <c r="L91" s="43"/>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row>
    <row r="92" spans="1:82">
      <c r="A92" s="314"/>
      <c r="B92" t="s">
        <v>150</v>
      </c>
      <c r="C92" s="22">
        <f>C51</f>
        <v>0.23650000000000002</v>
      </c>
      <c r="D92" s="22">
        <f t="shared" ref="D92:V92" si="0">D51</f>
        <v>1.9459</v>
      </c>
      <c r="E92" s="22">
        <f t="shared" si="0"/>
        <v>2.5190000000000001</v>
      </c>
      <c r="F92" s="22">
        <f t="shared" si="0"/>
        <v>1.9844000000000002</v>
      </c>
      <c r="G92" s="22">
        <f t="shared" si="0"/>
        <v>0.26069999999999999</v>
      </c>
      <c r="H92" s="22">
        <f t="shared" si="0"/>
        <v>0</v>
      </c>
      <c r="I92" s="22">
        <f t="shared" si="0"/>
        <v>0</v>
      </c>
      <c r="J92" s="22">
        <f t="shared" si="0"/>
        <v>0</v>
      </c>
      <c r="K92" s="22">
        <f t="shared" si="0"/>
        <v>0</v>
      </c>
      <c r="L92" s="22">
        <f t="shared" si="0"/>
        <v>0</v>
      </c>
      <c r="M92" s="22">
        <f t="shared" si="0"/>
        <v>0</v>
      </c>
      <c r="N92" s="22">
        <f t="shared" si="0"/>
        <v>0</v>
      </c>
      <c r="O92" s="22">
        <f t="shared" si="0"/>
        <v>0</v>
      </c>
      <c r="P92" s="22">
        <f t="shared" si="0"/>
        <v>0</v>
      </c>
      <c r="Q92" s="22">
        <f t="shared" si="0"/>
        <v>0</v>
      </c>
      <c r="R92" s="22">
        <f t="shared" si="0"/>
        <v>0</v>
      </c>
      <c r="S92" s="22">
        <f t="shared" si="0"/>
        <v>0</v>
      </c>
      <c r="T92" s="22">
        <f t="shared" si="0"/>
        <v>0</v>
      </c>
      <c r="U92" s="22">
        <f t="shared" si="0"/>
        <v>0</v>
      </c>
      <c r="V92" s="22">
        <f t="shared" si="0"/>
        <v>0</v>
      </c>
      <c r="W92" s="22">
        <f t="shared" ref="W92:AP92" si="1">W51</f>
        <v>0</v>
      </c>
      <c r="X92" s="22">
        <f t="shared" si="1"/>
        <v>0</v>
      </c>
      <c r="Y92" s="22">
        <f t="shared" si="1"/>
        <v>0</v>
      </c>
      <c r="Z92" s="22">
        <f t="shared" si="1"/>
        <v>0</v>
      </c>
      <c r="AA92" s="22">
        <f t="shared" si="1"/>
        <v>0</v>
      </c>
      <c r="AB92" s="22">
        <f t="shared" si="1"/>
        <v>0</v>
      </c>
      <c r="AC92" s="22">
        <f t="shared" si="1"/>
        <v>0</v>
      </c>
      <c r="AD92" s="22">
        <f t="shared" si="1"/>
        <v>0</v>
      </c>
      <c r="AE92" s="22">
        <f t="shared" si="1"/>
        <v>0</v>
      </c>
      <c r="AF92" s="22">
        <f t="shared" si="1"/>
        <v>0</v>
      </c>
      <c r="AG92" s="22">
        <f t="shared" si="1"/>
        <v>0</v>
      </c>
      <c r="AH92" s="22">
        <f t="shared" si="1"/>
        <v>0</v>
      </c>
      <c r="AI92" s="22">
        <f t="shared" si="1"/>
        <v>0</v>
      </c>
      <c r="AJ92" s="22">
        <f t="shared" si="1"/>
        <v>0</v>
      </c>
      <c r="AK92" s="22">
        <f t="shared" si="1"/>
        <v>0</v>
      </c>
      <c r="AL92" s="22">
        <f t="shared" si="1"/>
        <v>0</v>
      </c>
      <c r="AM92" s="22">
        <f t="shared" si="1"/>
        <v>0</v>
      </c>
      <c r="AN92" s="22">
        <f t="shared" si="1"/>
        <v>0</v>
      </c>
      <c r="AO92" s="22">
        <f t="shared" si="1"/>
        <v>0</v>
      </c>
      <c r="AP92" s="22">
        <f t="shared" si="1"/>
        <v>0</v>
      </c>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row>
    <row r="93" spans="1:82">
      <c r="A93" s="314"/>
      <c r="B93" t="s">
        <v>151</v>
      </c>
      <c r="C93" s="22">
        <f>C52</f>
        <v>7.2600000000000012E-2</v>
      </c>
      <c r="D93" s="22">
        <f t="shared" ref="D93:V93" si="2">D52</f>
        <v>0.59510000000000007</v>
      </c>
      <c r="E93" s="22">
        <f t="shared" si="2"/>
        <v>0.77110000000000001</v>
      </c>
      <c r="F93" s="22">
        <f t="shared" si="2"/>
        <v>0.60720000000000007</v>
      </c>
      <c r="G93" s="22">
        <f t="shared" si="2"/>
        <v>8.0299999999999996E-2</v>
      </c>
      <c r="H93" s="22">
        <f t="shared" si="2"/>
        <v>0</v>
      </c>
      <c r="I93" s="22">
        <f t="shared" si="2"/>
        <v>0</v>
      </c>
      <c r="J93" s="22">
        <f t="shared" si="2"/>
        <v>0</v>
      </c>
      <c r="K93" s="22">
        <f t="shared" si="2"/>
        <v>0</v>
      </c>
      <c r="L93" s="22">
        <f t="shared" si="2"/>
        <v>0</v>
      </c>
      <c r="M93" s="22">
        <f t="shared" si="2"/>
        <v>0</v>
      </c>
      <c r="N93" s="22">
        <f t="shared" si="2"/>
        <v>0</v>
      </c>
      <c r="O93" s="22">
        <f t="shared" si="2"/>
        <v>0</v>
      </c>
      <c r="P93" s="22">
        <f t="shared" si="2"/>
        <v>0</v>
      </c>
      <c r="Q93" s="22">
        <f t="shared" si="2"/>
        <v>0</v>
      </c>
      <c r="R93" s="22">
        <f t="shared" si="2"/>
        <v>0</v>
      </c>
      <c r="S93" s="22">
        <f t="shared" si="2"/>
        <v>0</v>
      </c>
      <c r="T93" s="22">
        <f t="shared" si="2"/>
        <v>0</v>
      </c>
      <c r="U93" s="22">
        <f t="shared" si="2"/>
        <v>0</v>
      </c>
      <c r="V93" s="22">
        <f t="shared" si="2"/>
        <v>0</v>
      </c>
      <c r="W93" s="22">
        <f t="shared" ref="W93:AP93" si="3">W52</f>
        <v>0</v>
      </c>
      <c r="X93" s="22">
        <f t="shared" si="3"/>
        <v>0</v>
      </c>
      <c r="Y93" s="22">
        <f t="shared" si="3"/>
        <v>0</v>
      </c>
      <c r="Z93" s="22">
        <f t="shared" si="3"/>
        <v>0</v>
      </c>
      <c r="AA93" s="22">
        <f t="shared" si="3"/>
        <v>0</v>
      </c>
      <c r="AB93" s="22">
        <f t="shared" si="3"/>
        <v>0</v>
      </c>
      <c r="AC93" s="22">
        <f t="shared" si="3"/>
        <v>0</v>
      </c>
      <c r="AD93" s="22">
        <f t="shared" si="3"/>
        <v>0</v>
      </c>
      <c r="AE93" s="22">
        <f t="shared" si="3"/>
        <v>0</v>
      </c>
      <c r="AF93" s="22">
        <f t="shared" si="3"/>
        <v>0</v>
      </c>
      <c r="AG93" s="22">
        <f t="shared" si="3"/>
        <v>0</v>
      </c>
      <c r="AH93" s="22">
        <f t="shared" si="3"/>
        <v>0</v>
      </c>
      <c r="AI93" s="22">
        <f t="shared" si="3"/>
        <v>0</v>
      </c>
      <c r="AJ93" s="22">
        <f t="shared" si="3"/>
        <v>0</v>
      </c>
      <c r="AK93" s="22">
        <f t="shared" si="3"/>
        <v>0</v>
      </c>
      <c r="AL93" s="22">
        <f t="shared" si="3"/>
        <v>0</v>
      </c>
      <c r="AM93" s="22">
        <f t="shared" si="3"/>
        <v>0</v>
      </c>
      <c r="AN93" s="22">
        <f t="shared" si="3"/>
        <v>0</v>
      </c>
      <c r="AO93" s="22">
        <f t="shared" si="3"/>
        <v>0</v>
      </c>
      <c r="AP93" s="22">
        <f t="shared" si="3"/>
        <v>0</v>
      </c>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row>
    <row r="94" spans="1:82">
      <c r="A94" s="314"/>
      <c r="B94" s="22" t="s">
        <v>152</v>
      </c>
      <c r="C94" s="22">
        <f>C53*(1+'Extrapolation disasters'!D138)+'Extrapolation disasters'!CI138+'Extrapolation disasters'!FN138</f>
        <v>1.2084632622222223E-2</v>
      </c>
      <c r="D94" s="22">
        <f>D53*(1+'Extrapolation disasters'!E138)+'Extrapolation disasters'!CJ138+'Extrapolation disasters'!FO138</f>
        <v>4.3137498755555552E-2</v>
      </c>
      <c r="E94" s="22">
        <f>E53*(1+'Extrapolation disasters'!F138)+'Extrapolation disasters'!CK138+'Extrapolation disasters'!FP138</f>
        <v>6.4170531288888888E-2</v>
      </c>
      <c r="F94" s="22">
        <f>F53*(1+'Extrapolation disasters'!G138)+'Extrapolation disasters'!CL138+'Extrapolation disasters'!FQ138</f>
        <v>0.20937994062222223</v>
      </c>
      <c r="G94" s="22">
        <f>G53*(1+'Extrapolation disasters'!H138)+'Extrapolation disasters'!CM138+'Extrapolation disasters'!FR138</f>
        <v>0.61450692955555553</v>
      </c>
      <c r="H94" s="22">
        <f>H53*(1+'Extrapolation disasters'!I138)+'Extrapolation disasters'!CN138+'Extrapolation disasters'!FS138</f>
        <v>0.61493637768888887</v>
      </c>
      <c r="I94" s="22">
        <f>I53*(1+'Extrapolation disasters'!J138)+'Extrapolation disasters'!CO138+'Extrapolation disasters'!FT138</f>
        <v>0.6153658258222221</v>
      </c>
      <c r="J94" s="22">
        <f>J53*(1+'Extrapolation disasters'!K138)+'Extrapolation disasters'!CP138+'Extrapolation disasters'!FU138</f>
        <v>0.61579527395555556</v>
      </c>
      <c r="K94" s="22">
        <f>K53*(1+'Extrapolation disasters'!L138)+'Extrapolation disasters'!CQ138+'Extrapolation disasters'!FV138</f>
        <v>0.61622472208888879</v>
      </c>
      <c r="L94" s="22">
        <f>L53*(1+'Extrapolation disasters'!M138)+'Extrapolation disasters'!CR138+'Extrapolation disasters'!FW138</f>
        <v>0.61665417022222224</v>
      </c>
      <c r="M94" s="22">
        <f>M53*(1+'Extrapolation disasters'!N138)+'Extrapolation disasters'!CS138+'Extrapolation disasters'!FX138</f>
        <v>0.61708361835555547</v>
      </c>
      <c r="N94" s="22">
        <f>N53*(1+'Extrapolation disasters'!O138)+'Extrapolation disasters'!CT138+'Extrapolation disasters'!FY138</f>
        <v>0.61751306648888893</v>
      </c>
      <c r="O94" s="22">
        <f>O53*(1+'Extrapolation disasters'!P138)+'Extrapolation disasters'!CU138+'Extrapolation disasters'!FZ138</f>
        <v>0.61794251462222216</v>
      </c>
      <c r="P94" s="22">
        <f>P53*(1+'Extrapolation disasters'!Q138)+'Extrapolation disasters'!CV138+'Extrapolation disasters'!GA138</f>
        <v>0.6183719627555555</v>
      </c>
      <c r="Q94" s="22">
        <f>Q53*(1+'Extrapolation disasters'!R138)+'Extrapolation disasters'!CW138+'Extrapolation disasters'!GB138</f>
        <v>0.61880141088888885</v>
      </c>
      <c r="R94" s="22">
        <f>R53*(1+'Extrapolation disasters'!S138)+'Extrapolation disasters'!CX138+'Extrapolation disasters'!GC138</f>
        <v>0.61923085902222219</v>
      </c>
      <c r="S94" s="22">
        <f>S53*(1+'Extrapolation disasters'!T138)+'Extrapolation disasters'!CY138+'Extrapolation disasters'!GD138</f>
        <v>0.61966030715555553</v>
      </c>
      <c r="T94" s="22">
        <f>T53*(1+'Extrapolation disasters'!U138)+'Extrapolation disasters'!CZ138+'Extrapolation disasters'!GE138</f>
        <v>0.62008975528888888</v>
      </c>
      <c r="U94" s="22">
        <f>U53*(1+'Extrapolation disasters'!V138)+'Extrapolation disasters'!DA138+'Extrapolation disasters'!GF138</f>
        <v>0.62051920342222211</v>
      </c>
      <c r="V94" s="22">
        <f>V53*(1+'Extrapolation disasters'!W138)+'Extrapolation disasters'!DB138+'Extrapolation disasters'!GG138</f>
        <v>0.62094865155555556</v>
      </c>
      <c r="W94" s="22">
        <f>W53*(1+'Extrapolation disasters'!X138)+'Extrapolation disasters'!DC138+'Extrapolation disasters'!GH138</f>
        <v>0.6213780996888888</v>
      </c>
      <c r="X94" s="22">
        <f>X53*(1+'Extrapolation disasters'!Y138)+'Extrapolation disasters'!DD138+'Extrapolation disasters'!GI138</f>
        <v>0.62180754782222214</v>
      </c>
      <c r="Y94" s="22">
        <f>Y53*(1+'Extrapolation disasters'!Z138)+'Extrapolation disasters'!DE138+'Extrapolation disasters'!GJ138</f>
        <v>0.62223699595555548</v>
      </c>
      <c r="Z94" s="22">
        <f>Z53*(1+'Extrapolation disasters'!AA138)+'Extrapolation disasters'!DF138+'Extrapolation disasters'!GK138</f>
        <v>0.62266644408888894</v>
      </c>
      <c r="AA94" s="22">
        <f>AA53*(1+'Extrapolation disasters'!AB138)+'Extrapolation disasters'!DG138+'Extrapolation disasters'!GL138</f>
        <v>0.62309589222222217</v>
      </c>
      <c r="AB94" s="22">
        <f>AB53*(1+'Extrapolation disasters'!AC138)+'Extrapolation disasters'!DH138+'Extrapolation disasters'!GM138</f>
        <v>0.62352534035555551</v>
      </c>
      <c r="AC94" s="22">
        <f>AC53*(1+'Extrapolation disasters'!AD138)+'Extrapolation disasters'!DI138+'Extrapolation disasters'!GN138</f>
        <v>0.62395478848888886</v>
      </c>
      <c r="AD94" s="22">
        <f>AD53*(1+'Extrapolation disasters'!AE138)+'Extrapolation disasters'!DJ138+'Extrapolation disasters'!GO138</f>
        <v>0.6243842366222222</v>
      </c>
      <c r="AE94" s="22">
        <f>AE53*(1+'Extrapolation disasters'!AF138)+'Extrapolation disasters'!DK138+'Extrapolation disasters'!GP138</f>
        <v>0.62481368475555543</v>
      </c>
      <c r="AF94" s="22">
        <f>AF53*(1+'Extrapolation disasters'!AG138)+'Extrapolation disasters'!DL138+'Extrapolation disasters'!GQ138</f>
        <v>0.625243132888889</v>
      </c>
      <c r="AG94" s="22">
        <f>AG53*(1+'Extrapolation disasters'!AH138)+'Extrapolation disasters'!DM138+'Extrapolation disasters'!GR138</f>
        <v>0.62667470802222214</v>
      </c>
      <c r="AH94" s="22">
        <f>AH53*(1+'Extrapolation disasters'!AI138)+'Extrapolation disasters'!DN138+'Extrapolation disasters'!GS138</f>
        <v>0.62810676235555529</v>
      </c>
      <c r="AI94" s="22">
        <f>AI53*(1+'Extrapolation disasters'!AJ138)+'Extrapolation disasters'!DO138+'Extrapolation disasters'!GT138</f>
        <v>0.62953929588888879</v>
      </c>
      <c r="AJ94" s="22">
        <f>AJ53*(1+'Extrapolation disasters'!AK138)+'Extrapolation disasters'!DP138+'Extrapolation disasters'!GU138</f>
        <v>0.6309723086222222</v>
      </c>
      <c r="AK94" s="22">
        <f>AK53*(1+'Extrapolation disasters'!AL138)+'Extrapolation disasters'!DQ138+'Extrapolation disasters'!GV138</f>
        <v>0.63240580055555562</v>
      </c>
      <c r="AL94" s="22">
        <f>AL53*(1+'Extrapolation disasters'!AM138)+'Extrapolation disasters'!DR138+'Extrapolation disasters'!GW138</f>
        <v>0.63383977168888872</v>
      </c>
      <c r="AM94" s="22">
        <f>AM53*(1+'Extrapolation disasters'!AN138)+'Extrapolation disasters'!DS138+'Extrapolation disasters'!GX138</f>
        <v>0.63527422202222228</v>
      </c>
      <c r="AN94" s="22">
        <f>AN53*(1+'Extrapolation disasters'!AO138)+'Extrapolation disasters'!DT138+'Extrapolation disasters'!GY138</f>
        <v>0.63670915155555563</v>
      </c>
      <c r="AO94" s="22">
        <f>AO53*(1+'Extrapolation disasters'!AP138)+'Extrapolation disasters'!DU138+'Extrapolation disasters'!GZ138</f>
        <v>0.63814456028888877</v>
      </c>
      <c r="AP94" s="22">
        <f>AP53*(1+'Extrapolation disasters'!AQ138)+'Extrapolation disasters'!DV138+'Extrapolation disasters'!HA138</f>
        <v>0.63958044822222204</v>
      </c>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row>
    <row r="95" spans="1:82">
      <c r="A95" s="314"/>
      <c r="B95" s="43" t="s">
        <v>183</v>
      </c>
      <c r="C95" s="22">
        <f>C54*(1+'Extrapolation disasters'!D139+'Extrapolation disasters'!CI139+'Extrapolation disasters'!FN139)</f>
        <v>-1.5143028000000002E-3</v>
      </c>
      <c r="D95" s="22">
        <f>D54*(1+'Extrapolation disasters'!E139+'Extrapolation disasters'!CJ139+'Extrapolation disasters'!FO139)</f>
        <v>-1.5143454959999996E-3</v>
      </c>
      <c r="E95" s="22">
        <f>E54*(1+'Extrapolation disasters'!F139+'Extrapolation disasters'!CK139+'Extrapolation disasters'!FP139)</f>
        <v>-1.5143880879999996E-3</v>
      </c>
      <c r="F95" s="22">
        <f>F54*(1+'Extrapolation disasters'!G139+'Extrapolation disasters'!CL139+'Extrapolation disasters'!FQ139)</f>
        <v>-5.4519500735999999E-3</v>
      </c>
      <c r="G95" s="22">
        <f>G54*(1+'Extrapolation disasters'!H139+'Extrapolation disasters'!CM139+'Extrapolation disasters'!FR139)</f>
        <v>-1.6558237696000001E-2</v>
      </c>
      <c r="H95" s="22">
        <f>H54*(1+'Extrapolation disasters'!I139+'Extrapolation disasters'!CN139+'Extrapolation disasters'!FS139)</f>
        <v>-1.6558699957333334E-2</v>
      </c>
      <c r="I95" s="22">
        <f>I54*(1+'Extrapolation disasters'!J139+'Extrapolation disasters'!CO139+'Extrapolation disasters'!FT139)</f>
        <v>-1.6559161081600004E-2</v>
      </c>
      <c r="J95" s="22">
        <f>J54*(1+'Extrapolation disasters'!K139+'Extrapolation disasters'!CP139+'Extrapolation disasters'!FU139)</f>
        <v>-1.65596210688E-2</v>
      </c>
      <c r="K95" s="22">
        <f>K54*(1+'Extrapolation disasters'!L139+'Extrapolation disasters'!CQ139+'Extrapolation disasters'!FV139)</f>
        <v>-1.6560079918933334E-2</v>
      </c>
      <c r="L95" s="22">
        <f>L54*(1+'Extrapolation disasters'!M139+'Extrapolation disasters'!CR139+'Extrapolation disasters'!FW139)</f>
        <v>-1.6560537631999998E-2</v>
      </c>
      <c r="M95" s="22">
        <f>M54*(1+'Extrapolation disasters'!N139+'Extrapolation disasters'!CS139+'Extrapolation disasters'!FX139)</f>
        <v>-1.6564299136000001E-2</v>
      </c>
      <c r="N95" s="22">
        <f>N54*(1+'Extrapolation disasters'!O139+'Extrapolation disasters'!CT139+'Extrapolation disasters'!FY139)</f>
        <v>-1.6568058365866667E-2</v>
      </c>
      <c r="O95" s="22">
        <f>O54*(1+'Extrapolation disasters'!P139+'Extrapolation disasters'!CU139+'Extrapolation disasters'!FZ139)</f>
        <v>-1.65718153216E-2</v>
      </c>
      <c r="P95" s="22">
        <f>P54*(1+'Extrapolation disasters'!Q139+'Extrapolation disasters'!CV139+'Extrapolation disasters'!GA139)</f>
        <v>-1.6575570003200001E-2</v>
      </c>
      <c r="Q95" s="22">
        <f>Q54*(1+'Extrapolation disasters'!R139+'Extrapolation disasters'!CW139+'Extrapolation disasters'!GB139)</f>
        <v>-1.6579322410666668E-2</v>
      </c>
      <c r="R95" s="22">
        <f>R54*(1+'Extrapolation disasters'!S139+'Extrapolation disasters'!CX139+'Extrapolation disasters'!GC139)</f>
        <v>-1.6583072543999999E-2</v>
      </c>
      <c r="S95" s="22">
        <f>S54*(1+'Extrapolation disasters'!T139+'Extrapolation disasters'!CY139+'Extrapolation disasters'!GD139)</f>
        <v>-1.65868204032E-2</v>
      </c>
      <c r="T95" s="22">
        <f>T54*(1+'Extrapolation disasters'!U139+'Extrapolation disasters'!CZ139+'Extrapolation disasters'!GE139)</f>
        <v>-1.6590565988266671E-2</v>
      </c>
      <c r="U95" s="22">
        <f>U54*(1+'Extrapolation disasters'!V139+'Extrapolation disasters'!DA139+'Extrapolation disasters'!GF139)</f>
        <v>-1.6594309299200003E-2</v>
      </c>
      <c r="V95" s="22">
        <f>V54*(1+'Extrapolation disasters'!W139+'Extrapolation disasters'!DB139+'Extrapolation disasters'!GG139)</f>
        <v>-1.6598050336000002E-2</v>
      </c>
      <c r="W95" s="22">
        <f>W54*(1+'Extrapolation disasters'!X139+'Extrapolation disasters'!DC139+'Extrapolation disasters'!GH139)</f>
        <v>-1.6196867413333333E-2</v>
      </c>
      <c r="X95" s="22">
        <f>X54*(1+'Extrapolation disasters'!Y139+'Extrapolation disasters'!DD139+'Extrapolation disasters'!GI139)</f>
        <v>-1.6200512767999997E-2</v>
      </c>
      <c r="Y95" s="22">
        <f>Y54*(1+'Extrapolation disasters'!Z139+'Extrapolation disasters'!DE139+'Extrapolation disasters'!GJ139)</f>
        <v>-1.6204155904000001E-2</v>
      </c>
      <c r="Z95" s="22">
        <f>Z54*(1+'Extrapolation disasters'!AA139+'Extrapolation disasters'!DF139+'Extrapolation disasters'!GK139)</f>
        <v>-1.6207796821333331E-2</v>
      </c>
      <c r="AA95" s="22">
        <f>AA54*(1+'Extrapolation disasters'!AB139+'Extrapolation disasters'!DG139+'Extrapolation disasters'!GL139)</f>
        <v>-1.6211435519999998E-2</v>
      </c>
      <c r="AB95" s="22">
        <f>AB54*(1+'Extrapolation disasters'!AC139+'Extrapolation disasters'!DH139+'Extrapolation disasters'!GM139)</f>
        <v>-1.6215071999999997E-2</v>
      </c>
      <c r="AC95" s="22">
        <f>AC54*(1+'Extrapolation disasters'!AD139+'Extrapolation disasters'!DI139+'Extrapolation disasters'!GN139)</f>
        <v>-1.6218706261333333E-2</v>
      </c>
      <c r="AD95" s="22">
        <f>AD54*(1+'Extrapolation disasters'!AE139+'Extrapolation disasters'!DJ139+'Extrapolation disasters'!GO139)</f>
        <v>-1.6222338303999998E-2</v>
      </c>
      <c r="AE95" s="22">
        <f>AE54*(1+'Extrapolation disasters'!AF139+'Extrapolation disasters'!DK139+'Extrapolation disasters'!GP139)</f>
        <v>-1.6225968128E-2</v>
      </c>
      <c r="AF95" s="22">
        <f>AF54*(1+'Extrapolation disasters'!AG139+'Extrapolation disasters'!DL139+'Extrapolation disasters'!GQ139)</f>
        <v>-1.6229595733333334E-2</v>
      </c>
      <c r="AG95" s="22">
        <f>AG54*(1+'Extrapolation disasters'!AH139+'Extrapolation disasters'!DM139+'Extrapolation disasters'!GR139)</f>
        <v>-1.6229395285333334E-2</v>
      </c>
      <c r="AH95" s="22">
        <f>AH54*(1+'Extrapolation disasters'!AI139+'Extrapolation disasters'!DN139+'Extrapolation disasters'!GS139)</f>
        <v>-1.6228669055999997E-2</v>
      </c>
      <c r="AI95" s="22">
        <f>AI54*(1+'Extrapolation disasters'!AJ139+'Extrapolation disasters'!DO139+'Extrapolation disasters'!GT139)</f>
        <v>-1.6227416277333331E-2</v>
      </c>
      <c r="AJ95" s="22">
        <f>AJ54*(1+'Extrapolation disasters'!AK139+'Extrapolation disasters'!DP139+'Extrapolation disasters'!GU139)</f>
        <v>-1.6225636181333335E-2</v>
      </c>
      <c r="AK95" s="22">
        <f>AK54*(1+'Extrapolation disasters'!AL139+'Extrapolation disasters'!DQ139+'Extrapolation disasters'!GV139)</f>
        <v>-1.6223328000000002E-2</v>
      </c>
      <c r="AL95" s="22">
        <f>AL54*(1+'Extrapolation disasters'!AM139+'Extrapolation disasters'!DR139+'Extrapolation disasters'!GW139)</f>
        <v>-1.6220490965333335E-2</v>
      </c>
      <c r="AM95" s="22">
        <f>AM54*(1+'Extrapolation disasters'!AN139+'Extrapolation disasters'!DS139+'Extrapolation disasters'!GX139)</f>
        <v>-1.6217124309333336E-2</v>
      </c>
      <c r="AN95" s="22">
        <f>AN54*(1+'Extrapolation disasters'!AO139+'Extrapolation disasters'!DT139+'Extrapolation disasters'!GY139)</f>
        <v>-1.6213227263999999E-2</v>
      </c>
      <c r="AO95" s="22">
        <f>AO54*(1+'Extrapolation disasters'!AP139+'Extrapolation disasters'!DU139+'Extrapolation disasters'!GZ139)</f>
        <v>-1.6208799061333334E-2</v>
      </c>
      <c r="AP95" s="22">
        <f>AP54*(1+'Extrapolation disasters'!AQ139+'Extrapolation disasters'!DV139+'Extrapolation disasters'!HA139)</f>
        <v>-1.6203838933333329E-2</v>
      </c>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row>
    <row r="96" spans="1:82">
      <c r="A96" s="314"/>
      <c r="B96" s="135" t="s">
        <v>153</v>
      </c>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row>
    <row r="97" spans="1:82">
      <c r="A97" s="314"/>
      <c r="B97" t="s">
        <v>154</v>
      </c>
      <c r="C97" s="22">
        <f t="shared" ref="C97:V97" si="4">C56</f>
        <v>3.7400000000000003E-2</v>
      </c>
      <c r="D97" s="22">
        <f t="shared" si="4"/>
        <v>1.1538999999999999</v>
      </c>
      <c r="E97" s="22">
        <f t="shared" si="4"/>
        <v>1.4938000000000002</v>
      </c>
      <c r="F97" s="22">
        <f t="shared" si="4"/>
        <v>1.1770000000000003</v>
      </c>
      <c r="G97" s="22">
        <f t="shared" si="4"/>
        <v>0.15509999999999999</v>
      </c>
      <c r="H97" s="22">
        <f t="shared" si="4"/>
        <v>0</v>
      </c>
      <c r="I97" s="22">
        <f t="shared" si="4"/>
        <v>0</v>
      </c>
      <c r="J97" s="22">
        <f t="shared" si="4"/>
        <v>0</v>
      </c>
      <c r="K97" s="22">
        <f t="shared" si="4"/>
        <v>0</v>
      </c>
      <c r="L97" s="22">
        <f t="shared" si="4"/>
        <v>0</v>
      </c>
      <c r="M97" s="22">
        <f t="shared" si="4"/>
        <v>0</v>
      </c>
      <c r="N97" s="22">
        <f t="shared" si="4"/>
        <v>0</v>
      </c>
      <c r="O97" s="22">
        <f t="shared" si="4"/>
        <v>0</v>
      </c>
      <c r="P97" s="22">
        <f t="shared" si="4"/>
        <v>0</v>
      </c>
      <c r="Q97" s="22">
        <f t="shared" si="4"/>
        <v>0</v>
      </c>
      <c r="R97" s="22">
        <f t="shared" si="4"/>
        <v>0</v>
      </c>
      <c r="S97" s="22">
        <f t="shared" si="4"/>
        <v>0</v>
      </c>
      <c r="T97" s="22">
        <f t="shared" si="4"/>
        <v>0</v>
      </c>
      <c r="U97" s="22">
        <f t="shared" si="4"/>
        <v>0</v>
      </c>
      <c r="V97" s="22">
        <f t="shared" si="4"/>
        <v>0</v>
      </c>
      <c r="W97" s="22">
        <f t="shared" ref="W97:AP97" si="5">W56</f>
        <v>0</v>
      </c>
      <c r="X97" s="22">
        <f t="shared" si="5"/>
        <v>0</v>
      </c>
      <c r="Y97" s="22">
        <f t="shared" si="5"/>
        <v>0</v>
      </c>
      <c r="Z97" s="22">
        <f t="shared" si="5"/>
        <v>0</v>
      </c>
      <c r="AA97" s="22">
        <f t="shared" si="5"/>
        <v>0</v>
      </c>
      <c r="AB97" s="22">
        <f t="shared" si="5"/>
        <v>0</v>
      </c>
      <c r="AC97" s="22">
        <f t="shared" si="5"/>
        <v>0</v>
      </c>
      <c r="AD97" s="22">
        <f t="shared" si="5"/>
        <v>0</v>
      </c>
      <c r="AE97" s="22">
        <f t="shared" si="5"/>
        <v>0</v>
      </c>
      <c r="AF97" s="22">
        <f t="shared" si="5"/>
        <v>0</v>
      </c>
      <c r="AG97" s="22">
        <f t="shared" si="5"/>
        <v>0</v>
      </c>
      <c r="AH97" s="22">
        <f t="shared" si="5"/>
        <v>0</v>
      </c>
      <c r="AI97" s="22">
        <f t="shared" si="5"/>
        <v>0</v>
      </c>
      <c r="AJ97" s="22">
        <f t="shared" si="5"/>
        <v>0</v>
      </c>
      <c r="AK97" s="22">
        <f t="shared" si="5"/>
        <v>0</v>
      </c>
      <c r="AL97" s="22">
        <f t="shared" si="5"/>
        <v>0</v>
      </c>
      <c r="AM97" s="22">
        <f t="shared" si="5"/>
        <v>0</v>
      </c>
      <c r="AN97" s="22">
        <f t="shared" si="5"/>
        <v>0</v>
      </c>
      <c r="AO97" s="22">
        <f t="shared" si="5"/>
        <v>0</v>
      </c>
      <c r="AP97" s="22">
        <f t="shared" si="5"/>
        <v>0</v>
      </c>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row>
    <row r="98" spans="1:82">
      <c r="A98" s="314"/>
      <c r="B98" t="s">
        <v>155</v>
      </c>
      <c r="C98" s="22">
        <f t="shared" ref="C98:V98" si="6">C57</f>
        <v>3.5200000000000002E-2</v>
      </c>
      <c r="D98" s="22">
        <f t="shared" si="6"/>
        <v>1.0780000000000001</v>
      </c>
      <c r="E98" s="22">
        <f t="shared" si="6"/>
        <v>1.3958999999999999</v>
      </c>
      <c r="F98" s="22">
        <f t="shared" si="6"/>
        <v>1.0989</v>
      </c>
      <c r="G98" s="22">
        <f t="shared" si="6"/>
        <v>0.14520000000000002</v>
      </c>
      <c r="H98" s="22">
        <f t="shared" si="6"/>
        <v>0</v>
      </c>
      <c r="I98" s="22">
        <f t="shared" si="6"/>
        <v>0</v>
      </c>
      <c r="J98" s="22">
        <f t="shared" si="6"/>
        <v>0</v>
      </c>
      <c r="K98" s="22">
        <f t="shared" si="6"/>
        <v>0</v>
      </c>
      <c r="L98" s="22">
        <f t="shared" si="6"/>
        <v>0</v>
      </c>
      <c r="M98" s="22">
        <f t="shared" si="6"/>
        <v>0</v>
      </c>
      <c r="N98" s="22">
        <f t="shared" si="6"/>
        <v>0</v>
      </c>
      <c r="O98" s="22">
        <f t="shared" si="6"/>
        <v>0</v>
      </c>
      <c r="P98" s="22">
        <f t="shared" si="6"/>
        <v>0</v>
      </c>
      <c r="Q98" s="22">
        <f t="shared" si="6"/>
        <v>0</v>
      </c>
      <c r="R98" s="22">
        <f t="shared" si="6"/>
        <v>0</v>
      </c>
      <c r="S98" s="22">
        <f t="shared" si="6"/>
        <v>0</v>
      </c>
      <c r="T98" s="22">
        <f t="shared" si="6"/>
        <v>0</v>
      </c>
      <c r="U98" s="22">
        <f t="shared" si="6"/>
        <v>0</v>
      </c>
      <c r="V98" s="22">
        <f t="shared" si="6"/>
        <v>0</v>
      </c>
      <c r="W98" s="22">
        <f t="shared" ref="W98:AP98" si="7">W57</f>
        <v>0</v>
      </c>
      <c r="X98" s="22">
        <f t="shared" si="7"/>
        <v>0</v>
      </c>
      <c r="Y98" s="22">
        <f t="shared" si="7"/>
        <v>0</v>
      </c>
      <c r="Z98" s="22">
        <f t="shared" si="7"/>
        <v>0</v>
      </c>
      <c r="AA98" s="22">
        <f t="shared" si="7"/>
        <v>0</v>
      </c>
      <c r="AB98" s="22">
        <f t="shared" si="7"/>
        <v>0</v>
      </c>
      <c r="AC98" s="22">
        <f t="shared" si="7"/>
        <v>0</v>
      </c>
      <c r="AD98" s="22">
        <f t="shared" si="7"/>
        <v>0</v>
      </c>
      <c r="AE98" s="22">
        <f t="shared" si="7"/>
        <v>0</v>
      </c>
      <c r="AF98" s="22">
        <f t="shared" si="7"/>
        <v>0</v>
      </c>
      <c r="AG98" s="22">
        <f t="shared" si="7"/>
        <v>0</v>
      </c>
      <c r="AH98" s="22">
        <f t="shared" si="7"/>
        <v>0</v>
      </c>
      <c r="AI98" s="22">
        <f t="shared" si="7"/>
        <v>0</v>
      </c>
      <c r="AJ98" s="22">
        <f t="shared" si="7"/>
        <v>0</v>
      </c>
      <c r="AK98" s="22">
        <f t="shared" si="7"/>
        <v>0</v>
      </c>
      <c r="AL98" s="22">
        <f t="shared" si="7"/>
        <v>0</v>
      </c>
      <c r="AM98" s="22">
        <f t="shared" si="7"/>
        <v>0</v>
      </c>
      <c r="AN98" s="22">
        <f t="shared" si="7"/>
        <v>0</v>
      </c>
      <c r="AO98" s="22">
        <f t="shared" si="7"/>
        <v>0</v>
      </c>
      <c r="AP98" s="22">
        <f t="shared" si="7"/>
        <v>0</v>
      </c>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row>
    <row r="99" spans="1:82">
      <c r="A99" s="314"/>
      <c r="B99" t="s">
        <v>156</v>
      </c>
      <c r="C99" s="22">
        <f t="shared" ref="C99:V99" si="8">C58</f>
        <v>9.9000000000000008E-3</v>
      </c>
      <c r="D99" s="22">
        <f t="shared" si="8"/>
        <v>0.30910000000000004</v>
      </c>
      <c r="E99" s="22">
        <f t="shared" si="8"/>
        <v>0.40040000000000003</v>
      </c>
      <c r="F99" s="22">
        <f t="shared" si="8"/>
        <v>0.31459999999999999</v>
      </c>
      <c r="G99" s="22">
        <f t="shared" si="8"/>
        <v>4.1800000000000004E-2</v>
      </c>
      <c r="H99" s="22">
        <f t="shared" si="8"/>
        <v>0</v>
      </c>
      <c r="I99" s="22">
        <f t="shared" si="8"/>
        <v>0</v>
      </c>
      <c r="J99" s="22">
        <f t="shared" si="8"/>
        <v>0</v>
      </c>
      <c r="K99" s="22">
        <f t="shared" si="8"/>
        <v>0</v>
      </c>
      <c r="L99" s="22">
        <f t="shared" si="8"/>
        <v>0</v>
      </c>
      <c r="M99" s="22">
        <f t="shared" si="8"/>
        <v>0</v>
      </c>
      <c r="N99" s="22">
        <f t="shared" si="8"/>
        <v>0</v>
      </c>
      <c r="O99" s="22">
        <f t="shared" si="8"/>
        <v>0</v>
      </c>
      <c r="P99" s="22">
        <f t="shared" si="8"/>
        <v>0</v>
      </c>
      <c r="Q99" s="22">
        <f t="shared" si="8"/>
        <v>0</v>
      </c>
      <c r="R99" s="22">
        <f t="shared" si="8"/>
        <v>0</v>
      </c>
      <c r="S99" s="22">
        <f t="shared" si="8"/>
        <v>0</v>
      </c>
      <c r="T99" s="22">
        <f t="shared" si="8"/>
        <v>0</v>
      </c>
      <c r="U99" s="22">
        <f t="shared" si="8"/>
        <v>0</v>
      </c>
      <c r="V99" s="22">
        <f t="shared" si="8"/>
        <v>0</v>
      </c>
      <c r="W99" s="22">
        <f t="shared" ref="W99:AP99" si="9">W58</f>
        <v>0</v>
      </c>
      <c r="X99" s="22">
        <f t="shared" si="9"/>
        <v>0</v>
      </c>
      <c r="Y99" s="22">
        <f t="shared" si="9"/>
        <v>0</v>
      </c>
      <c r="Z99" s="22">
        <f t="shared" si="9"/>
        <v>0</v>
      </c>
      <c r="AA99" s="22">
        <f t="shared" si="9"/>
        <v>0</v>
      </c>
      <c r="AB99" s="22">
        <f t="shared" si="9"/>
        <v>0</v>
      </c>
      <c r="AC99" s="22">
        <f t="shared" si="9"/>
        <v>0</v>
      </c>
      <c r="AD99" s="22">
        <f t="shared" si="9"/>
        <v>0</v>
      </c>
      <c r="AE99" s="22">
        <f t="shared" si="9"/>
        <v>0</v>
      </c>
      <c r="AF99" s="22">
        <f t="shared" si="9"/>
        <v>0</v>
      </c>
      <c r="AG99" s="22">
        <f t="shared" si="9"/>
        <v>0</v>
      </c>
      <c r="AH99" s="22">
        <f t="shared" si="9"/>
        <v>0</v>
      </c>
      <c r="AI99" s="22">
        <f t="shared" si="9"/>
        <v>0</v>
      </c>
      <c r="AJ99" s="22">
        <f t="shared" si="9"/>
        <v>0</v>
      </c>
      <c r="AK99" s="22">
        <f t="shared" si="9"/>
        <v>0</v>
      </c>
      <c r="AL99" s="22">
        <f t="shared" si="9"/>
        <v>0</v>
      </c>
      <c r="AM99" s="22">
        <f t="shared" si="9"/>
        <v>0</v>
      </c>
      <c r="AN99" s="22">
        <f t="shared" si="9"/>
        <v>0</v>
      </c>
      <c r="AO99" s="22">
        <f t="shared" si="9"/>
        <v>0</v>
      </c>
      <c r="AP99" s="22">
        <f t="shared" si="9"/>
        <v>0</v>
      </c>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row>
    <row r="100" spans="1:82">
      <c r="A100" s="314"/>
      <c r="B100" t="s">
        <v>157</v>
      </c>
      <c r="C100" s="22">
        <f>C59*(1+'Extrapolation disasters'!D138)+'Extrapolation disasters'!CI140+'Extrapolation disasters'!FN140</f>
        <v>0.42864850031111107</v>
      </c>
      <c r="D100" s="22">
        <f>D59*(1+'Extrapolation disasters'!E138)+'Extrapolation disasters'!CJ140+'Extrapolation disasters'!FO140</f>
        <v>0.44912956417777783</v>
      </c>
      <c r="E100" s="22">
        <f>E59*(1+'Extrapolation disasters'!F138)+'Extrapolation disasters'!CK140+'Extrapolation disasters'!FP140</f>
        <v>0.45654403324444442</v>
      </c>
      <c r="F100" s="22">
        <f>F59*(1+'Extrapolation disasters'!G138)+'Extrapolation disasters'!CL140+'Extrapolation disasters'!FQ140</f>
        <v>0.6072819287111112</v>
      </c>
      <c r="G100" s="22">
        <f>G59*(1+'Extrapolation disasters'!H138)+'Extrapolation disasters'!CM140+'Extrapolation disasters'!FR140</f>
        <v>0.6077956997777777</v>
      </c>
      <c r="H100" s="22">
        <f>H59*(1+'Extrapolation disasters'!I138)+'Extrapolation disasters'!CN140+'Extrapolation disasters'!FS140</f>
        <v>0.60830947084444442</v>
      </c>
      <c r="I100" s="22">
        <f>I59*(1+'Extrapolation disasters'!J138)+'Extrapolation disasters'!CO140+'Extrapolation disasters'!FT140</f>
        <v>0.60882324191111103</v>
      </c>
      <c r="J100" s="22">
        <f>J59*(1+'Extrapolation disasters'!K138)+'Extrapolation disasters'!CP140+'Extrapolation disasters'!FU140</f>
        <v>0.60933701297777787</v>
      </c>
      <c r="K100" s="22">
        <f>K59*(1+'Extrapolation disasters'!L138)+'Extrapolation disasters'!CQ140+'Extrapolation disasters'!FV140</f>
        <v>0.60985078404444437</v>
      </c>
      <c r="L100" s="22">
        <f>L59*(1+'Extrapolation disasters'!M138)+'Extrapolation disasters'!CR140+'Extrapolation disasters'!FW140</f>
        <v>0.61036455511111121</v>
      </c>
      <c r="M100" s="22">
        <f>M59*(1+'Extrapolation disasters'!N138)+'Extrapolation disasters'!CS140+'Extrapolation disasters'!FX140</f>
        <v>0.61087832617777782</v>
      </c>
      <c r="N100" s="22">
        <f>N59*(1+'Extrapolation disasters'!O138)+'Extrapolation disasters'!CT140+'Extrapolation disasters'!FY140</f>
        <v>0.61139209724444443</v>
      </c>
      <c r="O100" s="22">
        <f>O59*(1+'Extrapolation disasters'!P138)+'Extrapolation disasters'!CU140+'Extrapolation disasters'!FZ140</f>
        <v>0.61190586831111105</v>
      </c>
      <c r="P100" s="22">
        <f>P59*(1+'Extrapolation disasters'!Q138)+'Extrapolation disasters'!CV140+'Extrapolation disasters'!GA140</f>
        <v>0.61241963937777777</v>
      </c>
      <c r="Q100" s="22">
        <f>Q59*(1+'Extrapolation disasters'!R138)+'Extrapolation disasters'!CW140+'Extrapolation disasters'!GB140</f>
        <v>0.61293341044444438</v>
      </c>
      <c r="R100" s="22">
        <f>R59*(1+'Extrapolation disasters'!S138)+'Extrapolation disasters'!CX140+'Extrapolation disasters'!GC140</f>
        <v>0.61344718151111111</v>
      </c>
      <c r="S100" s="22">
        <f>S59*(1+'Extrapolation disasters'!T138)+'Extrapolation disasters'!CY140+'Extrapolation disasters'!GD140</f>
        <v>0.61396095257777783</v>
      </c>
      <c r="T100" s="22">
        <f>T59*(1+'Extrapolation disasters'!U138)+'Extrapolation disasters'!CZ140+'Extrapolation disasters'!GE140</f>
        <v>0.61447472364444444</v>
      </c>
      <c r="U100" s="22">
        <f>U59*(1+'Extrapolation disasters'!V138)+'Extrapolation disasters'!DA140+'Extrapolation disasters'!GF140</f>
        <v>0.61498849471111106</v>
      </c>
      <c r="V100" s="22">
        <f>V59*(1+'Extrapolation disasters'!W138)+'Extrapolation disasters'!DB140+'Extrapolation disasters'!GG140</f>
        <v>0.61550226577777789</v>
      </c>
      <c r="W100" s="22">
        <f>W59*(1+'Extrapolation disasters'!X138)+'Extrapolation disasters'!DC140+'Extrapolation disasters'!GH140</f>
        <v>0.61601603684444439</v>
      </c>
      <c r="X100" s="22">
        <f>X59*(1+'Extrapolation disasters'!Y138)+'Extrapolation disasters'!DD140+'Extrapolation disasters'!GI140</f>
        <v>0.61652980791111112</v>
      </c>
      <c r="Y100" s="22">
        <f>Y59*(1+'Extrapolation disasters'!Z138)+'Extrapolation disasters'!DE140+'Extrapolation disasters'!GJ140</f>
        <v>0.61704357897777773</v>
      </c>
      <c r="Z100" s="22">
        <f>Z59*(1+'Extrapolation disasters'!AA138)+'Extrapolation disasters'!DF140+'Extrapolation disasters'!GK140</f>
        <v>0.61755735004444445</v>
      </c>
      <c r="AA100" s="22">
        <f>AA59*(1+'Extrapolation disasters'!AB138)+'Extrapolation disasters'!DG140+'Extrapolation disasters'!GL140</f>
        <v>0.61807112111111107</v>
      </c>
      <c r="AB100" s="22">
        <f>AB59*(1+'Extrapolation disasters'!AC138)+'Extrapolation disasters'!DH140+'Extrapolation disasters'!GM140</f>
        <v>0.61858489217777779</v>
      </c>
      <c r="AC100" s="22">
        <f>AC59*(1+'Extrapolation disasters'!AD138)+'Extrapolation disasters'!DI140+'Extrapolation disasters'!GN140</f>
        <v>0.61909866324444451</v>
      </c>
      <c r="AD100" s="22">
        <f>AD59*(1+'Extrapolation disasters'!AE138)+'Extrapolation disasters'!DJ140+'Extrapolation disasters'!GO140</f>
        <v>0.61961243431111113</v>
      </c>
      <c r="AE100" s="22">
        <f>AE59*(1+'Extrapolation disasters'!AF138)+'Extrapolation disasters'!DK140+'Extrapolation disasters'!GP140</f>
        <v>0.62012620537777774</v>
      </c>
      <c r="AF100" s="22">
        <f>AF59*(1+'Extrapolation disasters'!AG138)+'Extrapolation disasters'!DL140+'Extrapolation disasters'!GQ140</f>
        <v>0.62063997644444446</v>
      </c>
      <c r="AG100" s="22">
        <f>AG59*(1+'Extrapolation disasters'!AH138)+'Extrapolation disasters'!DM140+'Extrapolation disasters'!GR140</f>
        <v>0.62215252851111102</v>
      </c>
      <c r="AH100" s="22">
        <f>AH59*(1+'Extrapolation disasters'!AI138)+'Extrapolation disasters'!DN140+'Extrapolation disasters'!GS140</f>
        <v>0.62366555817777769</v>
      </c>
      <c r="AI100" s="22">
        <f>AI59*(1+'Extrapolation disasters'!AJ138)+'Extrapolation disasters'!DO140+'Extrapolation disasters'!GT140</f>
        <v>0.62517906544444435</v>
      </c>
      <c r="AJ100" s="22">
        <f>AJ59*(1+'Extrapolation disasters'!AK138)+'Extrapolation disasters'!DP140+'Extrapolation disasters'!GU140</f>
        <v>0.62669305031111122</v>
      </c>
      <c r="AK100" s="22">
        <f>AK59*(1+'Extrapolation disasters'!AL138)+'Extrapolation disasters'!DQ140+'Extrapolation disasters'!GV140</f>
        <v>0.62820751277777775</v>
      </c>
      <c r="AL100" s="22">
        <f>AL59*(1+'Extrapolation disasters'!AM138)+'Extrapolation disasters'!DR140+'Extrapolation disasters'!GW140</f>
        <v>0.62972245284444428</v>
      </c>
      <c r="AM100" s="22">
        <f>AM59*(1+'Extrapolation disasters'!AN138)+'Extrapolation disasters'!DS140+'Extrapolation disasters'!GX140</f>
        <v>0.63123787051111124</v>
      </c>
      <c r="AN100" s="22">
        <f>AN59*(1+'Extrapolation disasters'!AO138)+'Extrapolation disasters'!DT140+'Extrapolation disasters'!GY140</f>
        <v>0.63275376577777775</v>
      </c>
      <c r="AO100" s="22">
        <f>AO59*(1+'Extrapolation disasters'!AP138)+'Extrapolation disasters'!DU140+'Extrapolation disasters'!GZ140</f>
        <v>0.63427013864444437</v>
      </c>
      <c r="AP100" s="22">
        <f>AP59*(1+'Extrapolation disasters'!AQ138)+'Extrapolation disasters'!DV140+'Extrapolation disasters'!HA140</f>
        <v>0.63578698911111098</v>
      </c>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row>
    <row r="101" spans="1:82">
      <c r="A101" s="314"/>
      <c r="B101" t="s">
        <v>184</v>
      </c>
      <c r="C101" s="22">
        <f>C60*(1+'Extrapolation disasters'!D139+'Extrapolation disasters'!CI141+'Extrapolation disasters'!FN141)</f>
        <v>-0.59554505238694455</v>
      </c>
      <c r="D101" s="22">
        <f>D60*(1+'Extrapolation disasters'!E139+'Extrapolation disasters'!CJ141+'Extrapolation disasters'!FO141)</f>
        <v>-0.59632752278444434</v>
      </c>
      <c r="E101" s="22">
        <f>E60*(1+'Extrapolation disasters'!F139+'Extrapolation disasters'!CK141+'Extrapolation disasters'!FP141)</f>
        <v>-0.59710954398083327</v>
      </c>
      <c r="F101" s="22">
        <f>F60*(1+'Extrapolation disasters'!G139+'Extrapolation disasters'!CL141+'Extrapolation disasters'!FQ141)</f>
        <v>-0.59789111543111106</v>
      </c>
      <c r="G101" s="22">
        <f>G60*(1+'Extrapolation disasters'!H139+'Extrapolation disasters'!CM141+'Extrapolation disasters'!FR141)</f>
        <v>-0.5986722365902778</v>
      </c>
      <c r="H101" s="22">
        <f>H60*(1+'Extrapolation disasters'!I139+'Extrapolation disasters'!CN141+'Extrapolation disasters'!FS141)</f>
        <v>-0.59945290691333319</v>
      </c>
      <c r="I101" s="22">
        <f>I60*(1+'Extrapolation disasters'!J139+'Extrapolation disasters'!CO141+'Extrapolation disasters'!FT141)</f>
        <v>-0.60023312585527777</v>
      </c>
      <c r="J101" s="22">
        <f>J60*(1+'Extrapolation disasters'!K139+'Extrapolation disasters'!CP141+'Extrapolation disasters'!FU141)</f>
        <v>-0.60101289287111115</v>
      </c>
      <c r="K101" s="22">
        <f>K60*(1+'Extrapolation disasters'!L139+'Extrapolation disasters'!CQ141+'Extrapolation disasters'!FV141)</f>
        <v>-0.60179220741583328</v>
      </c>
      <c r="L101" s="22">
        <f>L60*(1+'Extrapolation disasters'!M139+'Extrapolation disasters'!CR141+'Extrapolation disasters'!FW141)</f>
        <v>-0.60257106894444434</v>
      </c>
      <c r="M101" s="22">
        <f>M60*(1+'Extrapolation disasters'!N139+'Extrapolation disasters'!CS141+'Extrapolation disasters'!FX141)</f>
        <v>-0.6034978658634722</v>
      </c>
      <c r="N101" s="22">
        <f>N60*(1+'Extrapolation disasters'!O139+'Extrapolation disasters'!CT141+'Extrapolation disasters'!FY141)</f>
        <v>-0.60442415348</v>
      </c>
      <c r="O101" s="22">
        <f>O60*(1+'Extrapolation disasters'!P139+'Extrapolation disasters'!CU141+'Extrapolation disasters'!FZ141)</f>
        <v>-0.60534993115819458</v>
      </c>
      <c r="P101" s="22">
        <f>P60*(1+'Extrapolation disasters'!Q139+'Extrapolation disasters'!CV141+'Extrapolation disasters'!GA141)</f>
        <v>-0.60627519826222231</v>
      </c>
      <c r="Q101" s="22">
        <f>Q60*(1+'Extrapolation disasters'!R139+'Extrapolation disasters'!CW141+'Extrapolation disasters'!GB141)</f>
        <v>-0.60719995415624994</v>
      </c>
      <c r="R101" s="22">
        <f>R60*(1+'Extrapolation disasters'!S139+'Extrapolation disasters'!CX141+'Extrapolation disasters'!GC141)</f>
        <v>-0.60812419820444452</v>
      </c>
      <c r="S101" s="22">
        <f>S60*(1+'Extrapolation disasters'!T139+'Extrapolation disasters'!CY141+'Extrapolation disasters'!GD141)</f>
        <v>-0.60904792977097222</v>
      </c>
      <c r="T101" s="22">
        <f>T60*(1+'Extrapolation disasters'!U139+'Extrapolation disasters'!CZ141+'Extrapolation disasters'!GE141)</f>
        <v>-0.60997114821999998</v>
      </c>
      <c r="U101" s="22">
        <f>U60*(1+'Extrapolation disasters'!V139+'Extrapolation disasters'!DA141+'Extrapolation disasters'!GF141)</f>
        <v>-0.61089385291569454</v>
      </c>
      <c r="V101" s="22">
        <f>V60*(1+'Extrapolation disasters'!W139+'Extrapolation disasters'!DB141+'Extrapolation disasters'!GG141)</f>
        <v>-0.61181604322222238</v>
      </c>
      <c r="W101" s="22">
        <f>W60*(1+'Extrapolation disasters'!X139+'Extrapolation disasters'!DC141+'Extrapolation disasters'!GH141)</f>
        <v>-0.61273771850375014</v>
      </c>
      <c r="X101" s="22">
        <f>X60*(1+'Extrapolation disasters'!Y139+'Extrapolation disasters'!DD141+'Extrapolation disasters'!GI141)</f>
        <v>-0.61365887812444431</v>
      </c>
      <c r="Y101" s="22">
        <f>Y60*(1+'Extrapolation disasters'!Z139+'Extrapolation disasters'!DE141+'Extrapolation disasters'!GJ141)</f>
        <v>-0.61457952144847205</v>
      </c>
      <c r="Z101" s="22">
        <f>Z60*(1+'Extrapolation disasters'!AA139+'Extrapolation disasters'!DF141+'Extrapolation disasters'!GK141)</f>
        <v>-0.61549964784</v>
      </c>
      <c r="AA101" s="22">
        <f>AA60*(1+'Extrapolation disasters'!AB139+'Extrapolation disasters'!DG141+'Extrapolation disasters'!GL141)</f>
        <v>-0.61641925666319441</v>
      </c>
      <c r="AB101" s="22">
        <f>AB60*(1+'Extrapolation disasters'!AC139+'Extrapolation disasters'!DH141+'Extrapolation disasters'!GM141)</f>
        <v>-0.61733834728222226</v>
      </c>
      <c r="AC101" s="22">
        <f>AC60*(1+'Extrapolation disasters'!AD139+'Extrapolation disasters'!DI141+'Extrapolation disasters'!GN141)</f>
        <v>-0.61825691906125002</v>
      </c>
      <c r="AD101" s="22">
        <f>AD60*(1+'Extrapolation disasters'!AE139+'Extrapolation disasters'!DJ141+'Extrapolation disasters'!GO141)</f>
        <v>-0.61917497136444444</v>
      </c>
      <c r="AE101" s="22">
        <f>AE60*(1+'Extrapolation disasters'!AF139+'Extrapolation disasters'!DK141+'Extrapolation disasters'!GP141)</f>
        <v>-0.62009250355597212</v>
      </c>
      <c r="AF101" s="22">
        <f>AF60*(1+'Extrapolation disasters'!AG139+'Extrapolation disasters'!DL141+'Extrapolation disasters'!GQ141)</f>
        <v>-0.62100951500000001</v>
      </c>
      <c r="AG101" s="22">
        <f>AG60*(1+'Extrapolation disasters'!AH139+'Extrapolation disasters'!DM141+'Extrapolation disasters'!GR141)</f>
        <v>-0.62225023817895841</v>
      </c>
      <c r="AH101" s="22">
        <f>AH60*(1+'Extrapolation disasters'!AI139+'Extrapolation disasters'!DN141+'Extrapolation disasters'!GS141)</f>
        <v>-0.623478930165</v>
      </c>
      <c r="AI101" s="22">
        <f>AI60*(1+'Extrapolation disasters'!AJ139+'Extrapolation disasters'!DO141+'Extrapolation disasters'!GT141)</f>
        <v>-0.62469553523187504</v>
      </c>
      <c r="AJ101" s="22">
        <f>AJ60*(1+'Extrapolation disasters'!AK139+'Extrapolation disasters'!DP141+'Extrapolation disasters'!GU141)</f>
        <v>-0.62589999765333337</v>
      </c>
      <c r="AK101" s="22">
        <f>AK60*(1+'Extrapolation disasters'!AL139+'Extrapolation disasters'!DQ141+'Extrapolation disasters'!GV141)</f>
        <v>-0.62709226170312504</v>
      </c>
      <c r="AL101" s="22">
        <f>AL60*(1+'Extrapolation disasters'!AM139+'Extrapolation disasters'!DR141+'Extrapolation disasters'!GW141)</f>
        <v>-0.62827227165499988</v>
      </c>
      <c r="AM101" s="22">
        <f>AM60*(1+'Extrapolation disasters'!AN139+'Extrapolation disasters'!DS141+'Extrapolation disasters'!GX141)</f>
        <v>-0.62943997178270827</v>
      </c>
      <c r="AN101" s="22">
        <f>AN60*(1+'Extrapolation disasters'!AO139+'Extrapolation disasters'!DT141+'Extrapolation disasters'!GY141)</f>
        <v>-0.63059530636000005</v>
      </c>
      <c r="AO101" s="22">
        <f>AO60*(1+'Extrapolation disasters'!AP139+'Extrapolation disasters'!DU141+'Extrapolation disasters'!GZ141)</f>
        <v>-0.63173821966062504</v>
      </c>
      <c r="AP101" s="22">
        <f>AP60*(1+'Extrapolation disasters'!AQ139+'Extrapolation disasters'!DV141+'Extrapolation disasters'!HA141)</f>
        <v>-0.6328686559583333</v>
      </c>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row>
    <row r="102" spans="1:82">
      <c r="A102" s="314"/>
      <c r="B102" s="135" t="s">
        <v>158</v>
      </c>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row>
    <row r="103" spans="1:82">
      <c r="A103" s="314"/>
      <c r="B103" t="s">
        <v>159</v>
      </c>
      <c r="C103" s="22">
        <f t="shared" ref="C103:V103" si="10">C62</f>
        <v>1.8700000000000001E-2</v>
      </c>
      <c r="D103" s="22">
        <f t="shared" si="10"/>
        <v>0.55660000000000009</v>
      </c>
      <c r="E103" s="22">
        <f t="shared" si="10"/>
        <v>5.1886999999999999</v>
      </c>
      <c r="F103" s="22">
        <f t="shared" si="10"/>
        <v>7.5064000000000002</v>
      </c>
      <c r="G103" s="22">
        <f t="shared" si="10"/>
        <v>4.5661000000000005</v>
      </c>
      <c r="H103" s="22">
        <f t="shared" si="10"/>
        <v>0.7491000000000001</v>
      </c>
      <c r="I103" s="22">
        <f t="shared" si="10"/>
        <v>0</v>
      </c>
      <c r="J103" s="22">
        <f t="shared" si="10"/>
        <v>0</v>
      </c>
      <c r="K103" s="22">
        <f t="shared" si="10"/>
        <v>0</v>
      </c>
      <c r="L103" s="22">
        <f t="shared" si="10"/>
        <v>0</v>
      </c>
      <c r="M103" s="22">
        <f t="shared" si="10"/>
        <v>0</v>
      </c>
      <c r="N103" s="22">
        <f t="shared" si="10"/>
        <v>0</v>
      </c>
      <c r="O103" s="22">
        <f t="shared" si="10"/>
        <v>0</v>
      </c>
      <c r="P103" s="22">
        <f t="shared" si="10"/>
        <v>0</v>
      </c>
      <c r="Q103" s="22">
        <f t="shared" si="10"/>
        <v>0</v>
      </c>
      <c r="R103" s="22">
        <f t="shared" si="10"/>
        <v>0</v>
      </c>
      <c r="S103" s="22">
        <f t="shared" si="10"/>
        <v>0</v>
      </c>
      <c r="T103" s="22">
        <f t="shared" si="10"/>
        <v>0</v>
      </c>
      <c r="U103" s="22">
        <f t="shared" si="10"/>
        <v>0</v>
      </c>
      <c r="V103" s="22">
        <f t="shared" si="10"/>
        <v>0</v>
      </c>
      <c r="W103" s="22">
        <f t="shared" ref="W103:AP103" si="11">W62</f>
        <v>0</v>
      </c>
      <c r="X103" s="22">
        <f t="shared" si="11"/>
        <v>0</v>
      </c>
      <c r="Y103" s="22">
        <f t="shared" si="11"/>
        <v>0</v>
      </c>
      <c r="Z103" s="22">
        <f t="shared" si="11"/>
        <v>0</v>
      </c>
      <c r="AA103" s="22">
        <f t="shared" si="11"/>
        <v>0</v>
      </c>
      <c r="AB103" s="22">
        <f t="shared" si="11"/>
        <v>0</v>
      </c>
      <c r="AC103" s="22">
        <f t="shared" si="11"/>
        <v>0</v>
      </c>
      <c r="AD103" s="22">
        <f t="shared" si="11"/>
        <v>0</v>
      </c>
      <c r="AE103" s="22">
        <f t="shared" si="11"/>
        <v>0</v>
      </c>
      <c r="AF103" s="22">
        <f t="shared" si="11"/>
        <v>0</v>
      </c>
      <c r="AG103" s="22">
        <f t="shared" si="11"/>
        <v>0</v>
      </c>
      <c r="AH103" s="22">
        <f t="shared" si="11"/>
        <v>0</v>
      </c>
      <c r="AI103" s="22">
        <f t="shared" si="11"/>
        <v>0</v>
      </c>
      <c r="AJ103" s="22">
        <f t="shared" si="11"/>
        <v>0</v>
      </c>
      <c r="AK103" s="22">
        <f t="shared" si="11"/>
        <v>0</v>
      </c>
      <c r="AL103" s="22">
        <f t="shared" si="11"/>
        <v>0</v>
      </c>
      <c r="AM103" s="22">
        <f t="shared" si="11"/>
        <v>0</v>
      </c>
      <c r="AN103" s="22">
        <f t="shared" si="11"/>
        <v>0</v>
      </c>
      <c r="AO103" s="22">
        <f t="shared" si="11"/>
        <v>0</v>
      </c>
      <c r="AP103" s="22">
        <f t="shared" si="11"/>
        <v>0</v>
      </c>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row>
    <row r="104" spans="1:82">
      <c r="A104" s="314"/>
      <c r="B104" t="s">
        <v>160</v>
      </c>
      <c r="C104" s="22">
        <f t="shared" ref="C104:V104" si="12">C63</f>
        <v>4.7300000000000002E-2</v>
      </c>
      <c r="D104" s="22">
        <f t="shared" si="12"/>
        <v>1.4124000000000001</v>
      </c>
      <c r="E104" s="22">
        <f t="shared" si="12"/>
        <v>13.170300000000001</v>
      </c>
      <c r="F104" s="22">
        <f t="shared" si="12"/>
        <v>19.055300000000003</v>
      </c>
      <c r="G104" s="22">
        <f t="shared" si="12"/>
        <v>11.591800000000001</v>
      </c>
      <c r="H104" s="22">
        <f t="shared" si="12"/>
        <v>1.9008</v>
      </c>
      <c r="I104" s="22">
        <f t="shared" si="12"/>
        <v>0</v>
      </c>
      <c r="J104" s="22">
        <f t="shared" si="12"/>
        <v>0</v>
      </c>
      <c r="K104" s="22">
        <f t="shared" si="12"/>
        <v>0</v>
      </c>
      <c r="L104" s="22">
        <f t="shared" si="12"/>
        <v>0</v>
      </c>
      <c r="M104" s="22">
        <f t="shared" si="12"/>
        <v>0</v>
      </c>
      <c r="N104" s="22">
        <f t="shared" si="12"/>
        <v>0</v>
      </c>
      <c r="O104" s="22">
        <f t="shared" si="12"/>
        <v>0</v>
      </c>
      <c r="P104" s="22">
        <f t="shared" si="12"/>
        <v>0</v>
      </c>
      <c r="Q104" s="22">
        <f t="shared" si="12"/>
        <v>0</v>
      </c>
      <c r="R104" s="22">
        <f t="shared" si="12"/>
        <v>0</v>
      </c>
      <c r="S104" s="22">
        <f t="shared" si="12"/>
        <v>0</v>
      </c>
      <c r="T104" s="22">
        <f t="shared" si="12"/>
        <v>0</v>
      </c>
      <c r="U104" s="22">
        <f t="shared" si="12"/>
        <v>0</v>
      </c>
      <c r="V104" s="22">
        <f t="shared" si="12"/>
        <v>0</v>
      </c>
      <c r="W104" s="22">
        <f t="shared" ref="W104:AP104" si="13">W63</f>
        <v>0</v>
      </c>
      <c r="X104" s="22">
        <f t="shared" si="13"/>
        <v>0</v>
      </c>
      <c r="Y104" s="22">
        <f t="shared" si="13"/>
        <v>0</v>
      </c>
      <c r="Z104" s="22">
        <f t="shared" si="13"/>
        <v>0</v>
      </c>
      <c r="AA104" s="22">
        <f t="shared" si="13"/>
        <v>0</v>
      </c>
      <c r="AB104" s="22">
        <f t="shared" si="13"/>
        <v>0</v>
      </c>
      <c r="AC104" s="22">
        <f t="shared" si="13"/>
        <v>0</v>
      </c>
      <c r="AD104" s="22">
        <f t="shared" si="13"/>
        <v>0</v>
      </c>
      <c r="AE104" s="22">
        <f t="shared" si="13"/>
        <v>0</v>
      </c>
      <c r="AF104" s="22">
        <f t="shared" si="13"/>
        <v>0</v>
      </c>
      <c r="AG104" s="22">
        <f t="shared" si="13"/>
        <v>0</v>
      </c>
      <c r="AH104" s="22">
        <f t="shared" si="13"/>
        <v>0</v>
      </c>
      <c r="AI104" s="22">
        <f t="shared" si="13"/>
        <v>0</v>
      </c>
      <c r="AJ104" s="22">
        <f t="shared" si="13"/>
        <v>0</v>
      </c>
      <c r="AK104" s="22">
        <f t="shared" si="13"/>
        <v>0</v>
      </c>
      <c r="AL104" s="22">
        <f t="shared" si="13"/>
        <v>0</v>
      </c>
      <c r="AM104" s="22">
        <f t="shared" si="13"/>
        <v>0</v>
      </c>
      <c r="AN104" s="22">
        <f t="shared" si="13"/>
        <v>0</v>
      </c>
      <c r="AO104" s="22">
        <f t="shared" si="13"/>
        <v>0</v>
      </c>
      <c r="AP104" s="22">
        <f t="shared" si="13"/>
        <v>0</v>
      </c>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row>
    <row r="105" spans="1:82">
      <c r="A105" s="314"/>
      <c r="B105" t="s">
        <v>161</v>
      </c>
      <c r="C105" s="22">
        <f t="shared" ref="C105:V105" si="14">C64</f>
        <v>0</v>
      </c>
      <c r="D105" s="22">
        <f t="shared" si="14"/>
        <v>0</v>
      </c>
      <c r="E105" s="22">
        <f t="shared" si="14"/>
        <v>0</v>
      </c>
      <c r="F105" s="22">
        <f t="shared" si="14"/>
        <v>0</v>
      </c>
      <c r="G105" s="22">
        <f t="shared" si="14"/>
        <v>0</v>
      </c>
      <c r="H105" s="22">
        <f t="shared" si="14"/>
        <v>0</v>
      </c>
      <c r="I105" s="22">
        <f t="shared" si="14"/>
        <v>0</v>
      </c>
      <c r="J105" s="22">
        <f t="shared" si="14"/>
        <v>0</v>
      </c>
      <c r="K105" s="22">
        <f t="shared" si="14"/>
        <v>0</v>
      </c>
      <c r="L105" s="22">
        <f t="shared" si="14"/>
        <v>0</v>
      </c>
      <c r="M105" s="22">
        <f t="shared" si="14"/>
        <v>0</v>
      </c>
      <c r="N105" s="22">
        <f t="shared" si="14"/>
        <v>0</v>
      </c>
      <c r="O105" s="22">
        <f t="shared" si="14"/>
        <v>0</v>
      </c>
      <c r="P105" s="22">
        <f t="shared" si="14"/>
        <v>0</v>
      </c>
      <c r="Q105" s="22">
        <f t="shared" si="14"/>
        <v>0</v>
      </c>
      <c r="R105" s="22">
        <f t="shared" si="14"/>
        <v>0</v>
      </c>
      <c r="S105" s="22">
        <f t="shared" si="14"/>
        <v>0</v>
      </c>
      <c r="T105" s="22">
        <f t="shared" si="14"/>
        <v>0</v>
      </c>
      <c r="U105" s="22">
        <f t="shared" si="14"/>
        <v>0</v>
      </c>
      <c r="V105" s="22">
        <f t="shared" si="14"/>
        <v>0</v>
      </c>
      <c r="W105" s="22">
        <f t="shared" ref="W105:AP105" si="15">W64</f>
        <v>0</v>
      </c>
      <c r="X105" s="22">
        <f t="shared" si="15"/>
        <v>0</v>
      </c>
      <c r="Y105" s="22">
        <f t="shared" si="15"/>
        <v>0</v>
      </c>
      <c r="Z105" s="22">
        <f t="shared" si="15"/>
        <v>0</v>
      </c>
      <c r="AA105" s="22">
        <f t="shared" si="15"/>
        <v>0</v>
      </c>
      <c r="AB105" s="22">
        <f t="shared" si="15"/>
        <v>0</v>
      </c>
      <c r="AC105" s="22">
        <f t="shared" si="15"/>
        <v>0</v>
      </c>
      <c r="AD105" s="22">
        <f t="shared" si="15"/>
        <v>0</v>
      </c>
      <c r="AE105" s="22">
        <f t="shared" si="15"/>
        <v>0</v>
      </c>
      <c r="AF105" s="22">
        <f t="shared" si="15"/>
        <v>0</v>
      </c>
      <c r="AG105" s="22">
        <f t="shared" si="15"/>
        <v>0</v>
      </c>
      <c r="AH105" s="22">
        <f t="shared" si="15"/>
        <v>0</v>
      </c>
      <c r="AI105" s="22">
        <f t="shared" si="15"/>
        <v>0</v>
      </c>
      <c r="AJ105" s="22">
        <f t="shared" si="15"/>
        <v>0</v>
      </c>
      <c r="AK105" s="22">
        <f t="shared" si="15"/>
        <v>0</v>
      </c>
      <c r="AL105" s="22">
        <f t="shared" si="15"/>
        <v>0</v>
      </c>
      <c r="AM105" s="22">
        <f t="shared" si="15"/>
        <v>0</v>
      </c>
      <c r="AN105" s="22">
        <f t="shared" si="15"/>
        <v>0</v>
      </c>
      <c r="AO105" s="22">
        <f t="shared" si="15"/>
        <v>0</v>
      </c>
      <c r="AP105" s="22">
        <f t="shared" si="15"/>
        <v>0</v>
      </c>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row>
    <row r="106" spans="1:82">
      <c r="A106" s="314"/>
      <c r="B106" t="s">
        <v>162</v>
      </c>
      <c r="C106" s="22">
        <f t="shared" ref="C106:V106" si="16">C65</f>
        <v>0.47300000000000003</v>
      </c>
      <c r="D106" s="22">
        <f t="shared" si="16"/>
        <v>0.47080000000000005</v>
      </c>
      <c r="E106" s="22">
        <f t="shared" si="16"/>
        <v>0.47080000000000005</v>
      </c>
      <c r="F106" s="22">
        <f t="shared" si="16"/>
        <v>0.47080000000000005</v>
      </c>
      <c r="G106" s="22">
        <f t="shared" si="16"/>
        <v>0.47080000000000005</v>
      </c>
      <c r="H106" s="22">
        <f t="shared" si="16"/>
        <v>0.47080000000000005</v>
      </c>
      <c r="I106" s="22">
        <f t="shared" si="16"/>
        <v>0.47080000000000005</v>
      </c>
      <c r="J106" s="22">
        <f t="shared" si="16"/>
        <v>0.47080000000000005</v>
      </c>
      <c r="K106" s="22">
        <f t="shared" si="16"/>
        <v>0.47080000000000005</v>
      </c>
      <c r="L106" s="22">
        <f t="shared" si="16"/>
        <v>0.47080000000000005</v>
      </c>
      <c r="M106" s="22">
        <f t="shared" si="16"/>
        <v>0.47080000000000005</v>
      </c>
      <c r="N106" s="22">
        <f t="shared" si="16"/>
        <v>0.47080000000000005</v>
      </c>
      <c r="O106" s="22">
        <f t="shared" si="16"/>
        <v>0.47080000000000005</v>
      </c>
      <c r="P106" s="22">
        <f t="shared" si="16"/>
        <v>0.47080000000000005</v>
      </c>
      <c r="Q106" s="22">
        <f t="shared" si="16"/>
        <v>0.47080000000000005</v>
      </c>
      <c r="R106" s="22">
        <f t="shared" si="16"/>
        <v>0.47080000000000005</v>
      </c>
      <c r="S106" s="22">
        <f t="shared" si="16"/>
        <v>0.47080000000000005</v>
      </c>
      <c r="T106" s="22">
        <f t="shared" si="16"/>
        <v>0.47080000000000005</v>
      </c>
      <c r="U106" s="22">
        <f t="shared" si="16"/>
        <v>0.47080000000000005</v>
      </c>
      <c r="V106" s="22">
        <f t="shared" si="16"/>
        <v>0.47080000000000005</v>
      </c>
      <c r="W106" s="22">
        <f t="shared" ref="W106:AP106" si="17">W65</f>
        <v>0.47080000000000005</v>
      </c>
      <c r="X106" s="22">
        <f t="shared" si="17"/>
        <v>0.47080000000000005</v>
      </c>
      <c r="Y106" s="22">
        <f t="shared" si="17"/>
        <v>0.47080000000000005</v>
      </c>
      <c r="Z106" s="22">
        <f t="shared" si="17"/>
        <v>0.47080000000000005</v>
      </c>
      <c r="AA106" s="22">
        <f t="shared" si="17"/>
        <v>0.47080000000000005</v>
      </c>
      <c r="AB106" s="22">
        <f t="shared" si="17"/>
        <v>0.47080000000000005</v>
      </c>
      <c r="AC106" s="22">
        <f t="shared" si="17"/>
        <v>0.47080000000000005</v>
      </c>
      <c r="AD106" s="22">
        <f t="shared" si="17"/>
        <v>0.47080000000000005</v>
      </c>
      <c r="AE106" s="22">
        <f t="shared" si="17"/>
        <v>0.47080000000000005</v>
      </c>
      <c r="AF106" s="22">
        <f t="shared" si="17"/>
        <v>0.47080000000000005</v>
      </c>
      <c r="AG106" s="22">
        <f t="shared" si="17"/>
        <v>0.47080000000000005</v>
      </c>
      <c r="AH106" s="22">
        <f t="shared" si="17"/>
        <v>0.47080000000000005</v>
      </c>
      <c r="AI106" s="22">
        <f t="shared" si="17"/>
        <v>0.47080000000000005</v>
      </c>
      <c r="AJ106" s="22">
        <f t="shared" si="17"/>
        <v>0.47080000000000005</v>
      </c>
      <c r="AK106" s="22">
        <f t="shared" si="17"/>
        <v>0.47080000000000005</v>
      </c>
      <c r="AL106" s="22">
        <f t="shared" si="17"/>
        <v>0.47080000000000005</v>
      </c>
      <c r="AM106" s="22">
        <f t="shared" si="17"/>
        <v>0.47080000000000005</v>
      </c>
      <c r="AN106" s="22">
        <f t="shared" si="17"/>
        <v>0.47080000000000005</v>
      </c>
      <c r="AO106" s="22">
        <f t="shared" si="17"/>
        <v>0.47080000000000005</v>
      </c>
      <c r="AP106" s="22">
        <f t="shared" si="17"/>
        <v>0.47080000000000005</v>
      </c>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row>
    <row r="107" spans="1:82">
      <c r="A107" s="314"/>
      <c r="B107" t="s">
        <v>163</v>
      </c>
      <c r="C107" s="22">
        <f t="shared" ref="C107:V107" si="18">C66</f>
        <v>0</v>
      </c>
      <c r="D107" s="22">
        <f t="shared" si="18"/>
        <v>0</v>
      </c>
      <c r="E107" s="22">
        <f t="shared" si="18"/>
        <v>0.41580000000000006</v>
      </c>
      <c r="F107" s="22">
        <f t="shared" si="18"/>
        <v>0.41580000000000006</v>
      </c>
      <c r="G107" s="22">
        <f t="shared" si="18"/>
        <v>0.41580000000000006</v>
      </c>
      <c r="H107" s="22">
        <f t="shared" si="18"/>
        <v>0.41580000000000006</v>
      </c>
      <c r="I107" s="22">
        <f t="shared" si="18"/>
        <v>0.41580000000000006</v>
      </c>
      <c r="J107" s="22">
        <f t="shared" si="18"/>
        <v>0.41580000000000006</v>
      </c>
      <c r="K107" s="22">
        <f t="shared" si="18"/>
        <v>0.41580000000000006</v>
      </c>
      <c r="L107" s="22">
        <f t="shared" si="18"/>
        <v>0.41580000000000006</v>
      </c>
      <c r="M107" s="22">
        <f t="shared" si="18"/>
        <v>0.41580000000000006</v>
      </c>
      <c r="N107" s="22">
        <f t="shared" si="18"/>
        <v>0.41580000000000006</v>
      </c>
      <c r="O107" s="22">
        <f t="shared" si="18"/>
        <v>0.41580000000000006</v>
      </c>
      <c r="P107" s="22">
        <f t="shared" si="18"/>
        <v>0.41580000000000006</v>
      </c>
      <c r="Q107" s="22">
        <f t="shared" si="18"/>
        <v>0.41580000000000006</v>
      </c>
      <c r="R107" s="22">
        <f t="shared" si="18"/>
        <v>0.41580000000000006</v>
      </c>
      <c r="S107" s="22">
        <f t="shared" si="18"/>
        <v>0.41580000000000006</v>
      </c>
      <c r="T107" s="22">
        <f t="shared" si="18"/>
        <v>0.41580000000000006</v>
      </c>
      <c r="U107" s="22">
        <f t="shared" si="18"/>
        <v>0.41580000000000006</v>
      </c>
      <c r="V107" s="22">
        <f t="shared" si="18"/>
        <v>0.41580000000000006</v>
      </c>
      <c r="W107" s="22">
        <f t="shared" ref="W107:AP107" si="19">W66</f>
        <v>0.41580000000000006</v>
      </c>
      <c r="X107" s="22">
        <f t="shared" si="19"/>
        <v>0.41580000000000006</v>
      </c>
      <c r="Y107" s="22">
        <f t="shared" si="19"/>
        <v>0.41580000000000006</v>
      </c>
      <c r="Z107" s="22">
        <f t="shared" si="19"/>
        <v>0.41580000000000006</v>
      </c>
      <c r="AA107" s="22">
        <f t="shared" si="19"/>
        <v>0.41580000000000006</v>
      </c>
      <c r="AB107" s="22">
        <f t="shared" si="19"/>
        <v>0.41580000000000006</v>
      </c>
      <c r="AC107" s="22">
        <f t="shared" si="19"/>
        <v>0.41580000000000006</v>
      </c>
      <c r="AD107" s="22">
        <f t="shared" si="19"/>
        <v>0.41580000000000006</v>
      </c>
      <c r="AE107" s="22">
        <f t="shared" si="19"/>
        <v>0.41580000000000006</v>
      </c>
      <c r="AF107" s="22">
        <f t="shared" si="19"/>
        <v>0.41580000000000006</v>
      </c>
      <c r="AG107" s="22">
        <f t="shared" si="19"/>
        <v>0.41580000000000006</v>
      </c>
      <c r="AH107" s="22">
        <f t="shared" si="19"/>
        <v>0.41580000000000006</v>
      </c>
      <c r="AI107" s="22">
        <f t="shared" si="19"/>
        <v>0.41580000000000006</v>
      </c>
      <c r="AJ107" s="22">
        <f t="shared" si="19"/>
        <v>0.41580000000000006</v>
      </c>
      <c r="AK107" s="22">
        <f t="shared" si="19"/>
        <v>0.41580000000000006</v>
      </c>
      <c r="AL107" s="22">
        <f t="shared" si="19"/>
        <v>0.41580000000000006</v>
      </c>
      <c r="AM107" s="22">
        <f t="shared" si="19"/>
        <v>0.41580000000000006</v>
      </c>
      <c r="AN107" s="22">
        <f t="shared" si="19"/>
        <v>0.41580000000000006</v>
      </c>
      <c r="AO107" s="22">
        <f t="shared" si="19"/>
        <v>0.41580000000000006</v>
      </c>
      <c r="AP107" s="22">
        <f t="shared" si="19"/>
        <v>0.41580000000000006</v>
      </c>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row>
    <row r="108" spans="1:82">
      <c r="A108" s="314"/>
      <c r="B108" s="22" t="s">
        <v>164</v>
      </c>
      <c r="C108" s="22">
        <f>C67*(1+'Extrapolation disasters'!D138)+'Extrapolation disasters'!CI142+'Extrapolation disasters'!FN142</f>
        <v>0.94320764164444437</v>
      </c>
      <c r="D108" s="22">
        <f>D67*(1+'Extrapolation disasters'!E138)+'Extrapolation disasters'!CJ142+'Extrapolation disasters'!FO142</f>
        <v>0.99901821084444475</v>
      </c>
      <c r="E108" s="22">
        <f>E67*(1+'Extrapolation disasters'!F138)+'Extrapolation disasters'!CK142+'Extrapolation disasters'!FP142</f>
        <v>1.0004957096444445</v>
      </c>
      <c r="F108" s="22">
        <f>F67*(1+'Extrapolation disasters'!G138)+'Extrapolation disasters'!CL142+'Extrapolation disasters'!FQ142</f>
        <v>0.86673963164444456</v>
      </c>
      <c r="G108" s="22">
        <f>G67*(1+'Extrapolation disasters'!H138)+'Extrapolation disasters'!CM142+'Extrapolation disasters'!FR142</f>
        <v>0.87010690644444444</v>
      </c>
      <c r="H108" s="22">
        <f>H67*(1+'Extrapolation disasters'!I138)+'Extrapolation disasters'!CN142+'Extrapolation disasters'!FS142</f>
        <v>0.87044651884444468</v>
      </c>
      <c r="I108" s="22">
        <f>I67*(1+'Extrapolation disasters'!J138)+'Extrapolation disasters'!CO142+'Extrapolation disasters'!FT142</f>
        <v>0.97605871684444434</v>
      </c>
      <c r="J108" s="22">
        <f>J67*(1+'Extrapolation disasters'!K138)+'Extrapolation disasters'!CP142+'Extrapolation disasters'!FU142</f>
        <v>1.0281781916444446</v>
      </c>
      <c r="K108" s="22">
        <f>K67*(1+'Extrapolation disasters'!L138)+'Extrapolation disasters'!CQ142+'Extrapolation disasters'!FV142</f>
        <v>1.0793859500444447</v>
      </c>
      <c r="L108" s="22">
        <f>L67*(1+'Extrapolation disasters'!M138)+'Extrapolation disasters'!CR142+'Extrapolation disasters'!FW142</f>
        <v>1.1317094804444447</v>
      </c>
      <c r="M108" s="22">
        <f>M67*(1+'Extrapolation disasters'!N138)+'Extrapolation disasters'!CS142+'Extrapolation disasters'!FX142</f>
        <v>1.1841355412444445</v>
      </c>
      <c r="N108" s="22">
        <f>N67*(1+'Extrapolation disasters'!O138)+'Extrapolation disasters'!CT142+'Extrapolation disasters'!FY142</f>
        <v>1.2356468700444447</v>
      </c>
      <c r="O108" s="22">
        <f>O67*(1+'Extrapolation disasters'!P138)+'Extrapolation disasters'!CU142+'Extrapolation disasters'!FZ142</f>
        <v>1.2882769864444445</v>
      </c>
      <c r="P108" s="22">
        <f>P67*(1+'Extrapolation disasters'!Q138)+'Extrapolation disasters'!CV142+'Extrapolation disasters'!GA142</f>
        <v>1.341009633244445</v>
      </c>
      <c r="Q108" s="22">
        <f>Q67*(1+'Extrapolation disasters'!R138)+'Extrapolation disasters'!CW142+'Extrapolation disasters'!GB142</f>
        <v>1.3938448104444445</v>
      </c>
      <c r="R108" s="22">
        <f>R67*(1+'Extrapolation disasters'!S138)+'Extrapolation disasters'!CX142+'Extrapolation disasters'!GC142</f>
        <v>1.4457612348444449</v>
      </c>
      <c r="S108" s="22">
        <f>S67*(1+'Extrapolation disasters'!T138)+'Extrapolation disasters'!CY142+'Extrapolation disasters'!GD142</f>
        <v>1.4988004676444444</v>
      </c>
      <c r="T108" s="22">
        <f>T67*(1+'Extrapolation disasters'!U138)+'Extrapolation disasters'!CZ142+'Extrapolation disasters'!GE142</f>
        <v>1.5519422308444446</v>
      </c>
      <c r="U108" s="22">
        <f>U67*(1+'Extrapolation disasters'!V138)+'Extrapolation disasters'!DA142+'Extrapolation disasters'!GF142</f>
        <v>1.6041622256444443</v>
      </c>
      <c r="V108" s="22">
        <f>V67*(1+'Extrapolation disasters'!W138)+'Extrapolation disasters'!DB142+'Extrapolation disasters'!GG142</f>
        <v>1.6575080444444446</v>
      </c>
      <c r="W108" s="22">
        <f>W67*(1+'Extrapolation disasters'!X138)+'Extrapolation disasters'!DC142+'Extrapolation disasters'!GH142</f>
        <v>1.6586146244444444</v>
      </c>
      <c r="X108" s="22">
        <f>X67*(1+'Extrapolation disasters'!Y138)+'Extrapolation disasters'!DD142+'Extrapolation disasters'!GI142</f>
        <v>1.6597212044444447</v>
      </c>
      <c r="Y108" s="22">
        <f>Y67*(1+'Extrapolation disasters'!Z138)+'Extrapolation disasters'!DE142+'Extrapolation disasters'!GJ142</f>
        <v>1.6608277844444446</v>
      </c>
      <c r="Z108" s="22">
        <f>Z67*(1+'Extrapolation disasters'!AA138)+'Extrapolation disasters'!DF142+'Extrapolation disasters'!GK142</f>
        <v>1.6619343644444449</v>
      </c>
      <c r="AA108" s="22">
        <f>AA67*(1+'Extrapolation disasters'!AB138)+'Extrapolation disasters'!DG142+'Extrapolation disasters'!GL142</f>
        <v>1.6630409444444445</v>
      </c>
      <c r="AB108" s="22">
        <f>AB67*(1+'Extrapolation disasters'!AC138)+'Extrapolation disasters'!DH142+'Extrapolation disasters'!GM142</f>
        <v>1.6641475244444446</v>
      </c>
      <c r="AC108" s="22">
        <f>AC67*(1+'Extrapolation disasters'!AD138)+'Extrapolation disasters'!DI142+'Extrapolation disasters'!GN142</f>
        <v>1.6652541044444444</v>
      </c>
      <c r="AD108" s="22">
        <f>AD67*(1+'Extrapolation disasters'!AE138)+'Extrapolation disasters'!DJ142+'Extrapolation disasters'!GO142</f>
        <v>1.6663606844444445</v>
      </c>
      <c r="AE108" s="22">
        <f>AE67*(1+'Extrapolation disasters'!AF138)+'Extrapolation disasters'!DK142+'Extrapolation disasters'!GP142</f>
        <v>1.6674672644444446</v>
      </c>
      <c r="AF108" s="22">
        <f>AF67*(1+'Extrapolation disasters'!AG138)+'Extrapolation disasters'!DL142+'Extrapolation disasters'!GQ142</f>
        <v>1.6685738444444447</v>
      </c>
      <c r="AG108" s="22">
        <f>AG67*(1+'Extrapolation disasters'!AH138)+'Extrapolation disasters'!DM142+'Extrapolation disasters'!GR142</f>
        <v>1.6721508744444444</v>
      </c>
      <c r="AH108" s="22">
        <f>AH67*(1+'Extrapolation disasters'!AI138)+'Extrapolation disasters'!DN142+'Extrapolation disasters'!GS142</f>
        <v>1.6757292244444442</v>
      </c>
      <c r="AI108" s="22">
        <f>AI67*(1+'Extrapolation disasters'!AJ138)+'Extrapolation disasters'!DO142+'Extrapolation disasters'!GT142</f>
        <v>1.6793088944444443</v>
      </c>
      <c r="AJ108" s="22">
        <f>AJ67*(1+'Extrapolation disasters'!AK138)+'Extrapolation disasters'!DP142+'Extrapolation disasters'!GU142</f>
        <v>1.6828898844444444</v>
      </c>
      <c r="AK108" s="22">
        <f>AK67*(1+'Extrapolation disasters'!AL138)+'Extrapolation disasters'!DQ142+'Extrapolation disasters'!GV142</f>
        <v>1.6864721944444443</v>
      </c>
      <c r="AL108" s="22">
        <f>AL67*(1+'Extrapolation disasters'!AM138)+'Extrapolation disasters'!DR142+'Extrapolation disasters'!GW142</f>
        <v>1.6900558244444441</v>
      </c>
      <c r="AM108" s="22">
        <f>AM67*(1+'Extrapolation disasters'!AN138)+'Extrapolation disasters'!DS142+'Extrapolation disasters'!GX142</f>
        <v>1.6936407744444446</v>
      </c>
      <c r="AN108" s="22">
        <f>AN67*(1+'Extrapolation disasters'!AO138)+'Extrapolation disasters'!DT142+'Extrapolation disasters'!GY142</f>
        <v>1.6972270444444444</v>
      </c>
      <c r="AO108" s="22">
        <f>AO67*(1+'Extrapolation disasters'!AP138)+'Extrapolation disasters'!DU142+'Extrapolation disasters'!GZ142</f>
        <v>1.7008146344444444</v>
      </c>
      <c r="AP108" s="22">
        <f>AP67*(1+'Extrapolation disasters'!AQ138)+'Extrapolation disasters'!DV142+'Extrapolation disasters'!HA142</f>
        <v>1.7044035444444441</v>
      </c>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row>
    <row r="109" spans="1:82">
      <c r="A109" s="314"/>
      <c r="B109" s="43" t="s">
        <v>187</v>
      </c>
      <c r="C109" s="22">
        <f>C68*(1+'Extrapolation disasters'!D139+'Extrapolation disasters'!CI143+'Extrapolation disasters'!FN143)</f>
        <v>-1.0345359396900002</v>
      </c>
      <c r="D109" s="22">
        <f>D68*(1+'Extrapolation disasters'!E139+'Extrapolation disasters'!CJ143+'Extrapolation disasters'!FO143)</f>
        <v>-1.0421609835559997</v>
      </c>
      <c r="E109" s="22">
        <f>E68*(1+'Extrapolation disasters'!F139+'Extrapolation disasters'!CK143+'Extrapolation disasters'!FP143)</f>
        <v>-1.0449955563086664</v>
      </c>
      <c r="F109" s="22">
        <f>F68*(1+'Extrapolation disasters'!G139+'Extrapolation disasters'!CL143+'Extrapolation disasters'!FQ143)</f>
        <v>-1.0477369387306665</v>
      </c>
      <c r="G109" s="22">
        <f>G68*(1+'Extrapolation disasters'!H139+'Extrapolation disasters'!CM143+'Extrapolation disasters'!FR143)</f>
        <v>-1.0505774652533333</v>
      </c>
      <c r="H109" s="22">
        <f>H68*(1+'Extrapolation disasters'!I139+'Extrapolation disasters'!CN143+'Extrapolation disasters'!FS143)</f>
        <v>-1.0795636145266663</v>
      </c>
      <c r="I109" s="22">
        <f>I68*(1+'Extrapolation disasters'!J139+'Extrapolation disasters'!CO143+'Extrapolation disasters'!FT143)</f>
        <v>-1.1055266142946667</v>
      </c>
      <c r="J109" s="22">
        <f>J68*(1+'Extrapolation disasters'!K139+'Extrapolation disasters'!CP143+'Extrapolation disasters'!FU143)</f>
        <v>-1.1320330690239999</v>
      </c>
      <c r="K109" s="22">
        <f>K68*(1+'Extrapolation disasters'!L139+'Extrapolation disasters'!CQ143+'Extrapolation disasters'!FV143)</f>
        <v>-1.159278357614</v>
      </c>
      <c r="L109" s="22">
        <f>L68*(1+'Extrapolation disasters'!M139+'Extrapolation disasters'!CR143+'Extrapolation disasters'!FW143)</f>
        <v>-1.1870710350333329</v>
      </c>
      <c r="M109" s="22">
        <f>M68*(1+'Extrapolation disasters'!N139+'Extrapolation disasters'!CS143+'Extrapolation disasters'!FX143)</f>
        <v>-1.2153079822999999</v>
      </c>
      <c r="N109" s="22">
        <f>N68*(1+'Extrapolation disasters'!O139+'Extrapolation disasters'!CT143+'Extrapolation disasters'!FY143)</f>
        <v>-1.2442771032999997</v>
      </c>
      <c r="O109" s="22">
        <f>O68*(1+'Extrapolation disasters'!P139+'Extrapolation disasters'!CU143+'Extrapolation disasters'!FZ143)</f>
        <v>-1.2738831121166667</v>
      </c>
      <c r="P109" s="22">
        <f>P68*(1+'Extrapolation disasters'!Q139+'Extrapolation disasters'!CV143+'Extrapolation disasters'!GA143)</f>
        <v>-1.30422498696</v>
      </c>
      <c r="Q109" s="22">
        <f>Q68*(1+'Extrapolation disasters'!R139+'Extrapolation disasters'!CW143+'Extrapolation disasters'!GB143)</f>
        <v>-1.335304665195</v>
      </c>
      <c r="R109" s="22">
        <f>R68*(1+'Extrapolation disasters'!S139+'Extrapolation disasters'!CX143+'Extrapolation disasters'!GC143)</f>
        <v>-1.3671240816666665</v>
      </c>
      <c r="S109" s="22">
        <f>S68*(1+'Extrapolation disasters'!T139+'Extrapolation disasters'!CY143+'Extrapolation disasters'!GD143)</f>
        <v>-1.3997827757549997</v>
      </c>
      <c r="T109" s="22">
        <f>T68*(1+'Extrapolation disasters'!U139+'Extrapolation disasters'!CZ143+'Extrapolation disasters'!GE143)</f>
        <v>-1.4331852593666667</v>
      </c>
      <c r="U109" s="22">
        <f>U68*(1+'Extrapolation disasters'!V139+'Extrapolation disasters'!DA143+'Extrapolation disasters'!GF143)</f>
        <v>-1.4674312557583336</v>
      </c>
      <c r="V109" s="22">
        <f>V68*(1+'Extrapolation disasters'!W139+'Extrapolation disasters'!DB143+'Extrapolation disasters'!GG143)</f>
        <v>-1.50242508228</v>
      </c>
      <c r="W109" s="22">
        <f>W68*(1+'Extrapolation disasters'!X139+'Extrapolation disasters'!DC143+'Extrapolation disasters'!GH143)</f>
        <v>-1.5038739079000001</v>
      </c>
      <c r="X109" s="22">
        <f>X68*(1+'Extrapolation disasters'!Y139+'Extrapolation disasters'!DD143+'Extrapolation disasters'!GI143)</f>
        <v>-1.5053218126399996</v>
      </c>
      <c r="Y109" s="22">
        <f>Y68*(1+'Extrapolation disasters'!Z139+'Extrapolation disasters'!DE143+'Extrapolation disasters'!GJ143)</f>
        <v>-1.5067687964999996</v>
      </c>
      <c r="Z109" s="22">
        <f>Z68*(1+'Extrapolation disasters'!AA139+'Extrapolation disasters'!DF143+'Extrapolation disasters'!GK143)</f>
        <v>-1.5082148594799998</v>
      </c>
      <c r="AA109" s="22">
        <f>AA68*(1+'Extrapolation disasters'!AB139+'Extrapolation disasters'!DG143+'Extrapolation disasters'!GL143)</f>
        <v>-1.5096600015799997</v>
      </c>
      <c r="AB109" s="22">
        <f>AB68*(1+'Extrapolation disasters'!AC139+'Extrapolation disasters'!DH143+'Extrapolation disasters'!GM143)</f>
        <v>-1.5111042227999998</v>
      </c>
      <c r="AC109" s="22">
        <f>AC68*(1+'Extrapolation disasters'!AD139+'Extrapolation disasters'!DI143+'Extrapolation disasters'!GN143)</f>
        <v>-1.5125475231399996</v>
      </c>
      <c r="AD109" s="22">
        <f>AD68*(1+'Extrapolation disasters'!AE139+'Extrapolation disasters'!DJ143+'Extrapolation disasters'!GO143)</f>
        <v>-1.5139899026000001</v>
      </c>
      <c r="AE109" s="22">
        <f>AE68*(1+'Extrapolation disasters'!AF139+'Extrapolation disasters'!DK143+'Extrapolation disasters'!GP143)</f>
        <v>-1.5154313611799999</v>
      </c>
      <c r="AF109" s="22">
        <f>AF68*(1+'Extrapolation disasters'!AG139+'Extrapolation disasters'!DL143+'Extrapolation disasters'!GQ143)</f>
        <v>-1.5168718988800001</v>
      </c>
      <c r="AG109" s="22">
        <f>AG68*(1+'Extrapolation disasters'!AH139+'Extrapolation disasters'!DM143+'Extrapolation disasters'!GR143)</f>
        <v>-1.5169467981432001</v>
      </c>
      <c r="AH109" s="22">
        <f>AH68*(1+'Extrapolation disasters'!AI139+'Extrapolation disasters'!DN143+'Extrapolation disasters'!GS143)</f>
        <v>-1.5169678627615999</v>
      </c>
      <c r="AI109" s="22">
        <f>AI68*(1+'Extrapolation disasters'!AJ139+'Extrapolation disasters'!DO143+'Extrapolation disasters'!GT143)</f>
        <v>-1.5169349453943999</v>
      </c>
      <c r="AJ109" s="22">
        <f>AJ68*(1+'Extrapolation disasters'!AK139+'Extrapolation disasters'!DP143+'Extrapolation disasters'!GU143)</f>
        <v>-1.5168478987008003</v>
      </c>
      <c r="AK109" s="22">
        <f>AK68*(1+'Extrapolation disasters'!AL139+'Extrapolation disasters'!DQ143+'Extrapolation disasters'!GV143)</f>
        <v>-1.5167065753399998</v>
      </c>
      <c r="AL109" s="22">
        <f>AL68*(1+'Extrapolation disasters'!AM139+'Extrapolation disasters'!DR143+'Extrapolation disasters'!GW143)</f>
        <v>-1.5165108279711998</v>
      </c>
      <c r="AM109" s="22">
        <f>AM68*(1+'Extrapolation disasters'!AN139+'Extrapolation disasters'!DS143+'Extrapolation disasters'!GX143)</f>
        <v>-1.5162605092536001</v>
      </c>
      <c r="AN109" s="22">
        <f>AN68*(1+'Extrapolation disasters'!AO139+'Extrapolation disasters'!DT143+'Extrapolation disasters'!GY143)</f>
        <v>-1.5159554718464001</v>
      </c>
      <c r="AO109" s="22">
        <f>AO68*(1+'Extrapolation disasters'!AP139+'Extrapolation disasters'!DU143+'Extrapolation disasters'!GZ143)</f>
        <v>-1.5155955684087998</v>
      </c>
      <c r="AP109" s="22">
        <f>AP68*(1+'Extrapolation disasters'!AQ139+'Extrapolation disasters'!DV143+'Extrapolation disasters'!HA143)</f>
        <v>-1.5151806515999999</v>
      </c>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row>
    <row r="110" spans="1:82">
      <c r="A110" s="314"/>
      <c r="B110" s="22" t="s">
        <v>165</v>
      </c>
      <c r="C110" s="22">
        <f t="shared" ref="C110" si="20">C69</f>
        <v>0</v>
      </c>
      <c r="D110" s="22">
        <f t="shared" ref="D110:V110" si="21">D69</f>
        <v>0</v>
      </c>
      <c r="E110" s="22">
        <f t="shared" si="21"/>
        <v>0</v>
      </c>
      <c r="F110" s="22">
        <f t="shared" si="21"/>
        <v>0</v>
      </c>
      <c r="G110" s="22">
        <f t="shared" si="21"/>
        <v>0</v>
      </c>
      <c r="H110" s="22">
        <f t="shared" si="21"/>
        <v>0</v>
      </c>
      <c r="I110" s="22">
        <f t="shared" si="21"/>
        <v>0</v>
      </c>
      <c r="J110" s="22">
        <f t="shared" si="21"/>
        <v>0</v>
      </c>
      <c r="K110" s="22">
        <f t="shared" si="21"/>
        <v>0</v>
      </c>
      <c r="L110" s="22">
        <f t="shared" si="21"/>
        <v>0</v>
      </c>
      <c r="M110" s="22">
        <f t="shared" si="21"/>
        <v>0</v>
      </c>
      <c r="N110" s="22">
        <f t="shared" si="21"/>
        <v>0</v>
      </c>
      <c r="O110" s="22">
        <f t="shared" si="21"/>
        <v>0</v>
      </c>
      <c r="P110" s="22">
        <f t="shared" si="21"/>
        <v>0</v>
      </c>
      <c r="Q110" s="22">
        <f t="shared" si="21"/>
        <v>0</v>
      </c>
      <c r="R110" s="22">
        <f t="shared" si="21"/>
        <v>0</v>
      </c>
      <c r="S110" s="22">
        <f t="shared" si="21"/>
        <v>0</v>
      </c>
      <c r="T110" s="22">
        <f t="shared" si="21"/>
        <v>0</v>
      </c>
      <c r="U110" s="22">
        <f t="shared" si="21"/>
        <v>0</v>
      </c>
      <c r="V110" s="22">
        <f t="shared" si="21"/>
        <v>0</v>
      </c>
      <c r="W110" s="22">
        <f t="shared" ref="W110:AP110" si="22">W69</f>
        <v>0</v>
      </c>
      <c r="X110" s="22">
        <f t="shared" si="22"/>
        <v>0</v>
      </c>
      <c r="Y110" s="22">
        <f t="shared" si="22"/>
        <v>0</v>
      </c>
      <c r="Z110" s="22">
        <f t="shared" si="22"/>
        <v>0</v>
      </c>
      <c r="AA110" s="22">
        <f t="shared" si="22"/>
        <v>0</v>
      </c>
      <c r="AB110" s="22">
        <f t="shared" si="22"/>
        <v>0</v>
      </c>
      <c r="AC110" s="22">
        <f t="shared" si="22"/>
        <v>0</v>
      </c>
      <c r="AD110" s="22">
        <f t="shared" si="22"/>
        <v>0</v>
      </c>
      <c r="AE110" s="22">
        <f t="shared" si="22"/>
        <v>0</v>
      </c>
      <c r="AF110" s="22">
        <f t="shared" si="22"/>
        <v>0</v>
      </c>
      <c r="AG110" s="22">
        <f t="shared" si="22"/>
        <v>0</v>
      </c>
      <c r="AH110" s="22">
        <f t="shared" si="22"/>
        <v>0</v>
      </c>
      <c r="AI110" s="22">
        <f t="shared" si="22"/>
        <v>0</v>
      </c>
      <c r="AJ110" s="22">
        <f t="shared" si="22"/>
        <v>0</v>
      </c>
      <c r="AK110" s="22">
        <f t="shared" si="22"/>
        <v>0</v>
      </c>
      <c r="AL110" s="22">
        <f t="shared" si="22"/>
        <v>0</v>
      </c>
      <c r="AM110" s="22">
        <f t="shared" si="22"/>
        <v>0</v>
      </c>
      <c r="AN110" s="22">
        <f t="shared" si="22"/>
        <v>0</v>
      </c>
      <c r="AO110" s="22">
        <f t="shared" si="22"/>
        <v>0</v>
      </c>
      <c r="AP110" s="22">
        <f t="shared" si="22"/>
        <v>0</v>
      </c>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row>
    <row r="111" spans="1:82">
      <c r="A111" s="314" t="s">
        <v>1</v>
      </c>
      <c r="B111" s="135" t="s">
        <v>149</v>
      </c>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row>
    <row r="112" spans="1:82">
      <c r="A112" s="314"/>
      <c r="B112" t="s">
        <v>166</v>
      </c>
      <c r="C112" s="198">
        <f>C71*(1+'Extrapolation disasters'!D133+'Extrapolation disasters'!CI133+'Extrapolation disasters'!FN133)</f>
        <v>1.1481948929952E-2</v>
      </c>
      <c r="D112" s="198">
        <f>D71*(1+'Extrapolation disasters'!E133+'Extrapolation disasters'!CJ133+'Extrapolation disasters'!FO133)</f>
        <v>2.0143588397856002E-2</v>
      </c>
      <c r="E112" s="198">
        <f>E71*(1+'Extrapolation disasters'!F133+'Extrapolation disasters'!CK133+'Extrapolation disasters'!FP133)</f>
        <v>2.2116989817159999E-2</v>
      </c>
      <c r="F112" s="198">
        <f>F71*(1+'Extrapolation disasters'!G133+'Extrapolation disasters'!CL133+'Extrapolation disasters'!FQ133)</f>
        <v>8.6759851576320018E-2</v>
      </c>
      <c r="G112" s="198">
        <f>G71*(1+'Extrapolation disasters'!H133+'Extrapolation disasters'!CM133+'Extrapolation disasters'!FR133)</f>
        <v>0.26768969453084002</v>
      </c>
      <c r="H112" s="198">
        <f>H71*(1+'Extrapolation disasters'!I133+'Extrapolation disasters'!CN133+'Extrapolation disasters'!FS133)</f>
        <v>0.27125827879808007</v>
      </c>
      <c r="I112" s="198">
        <f>I71*(1+'Extrapolation disasters'!J133+'Extrapolation disasters'!CO133+'Extrapolation disasters'!FT133)</f>
        <v>0.27581247468086406</v>
      </c>
      <c r="J112" s="198">
        <f>J71*(1+'Extrapolation disasters'!K133+'Extrapolation disasters'!CP133+'Extrapolation disasters'!FU133)</f>
        <v>0.27941233532800003</v>
      </c>
      <c r="K112" s="198">
        <f>K71*(1+'Extrapolation disasters'!L133+'Extrapolation disasters'!CQ133+'Extrapolation disasters'!FV133)</f>
        <v>0.28302664336792005</v>
      </c>
      <c r="L112" s="198">
        <f>L71*(1+'Extrapolation disasters'!M133+'Extrapolation disasters'!CR133+'Extrapolation disasters'!FW133)</f>
        <v>0.28665540186192001</v>
      </c>
      <c r="M112" s="198">
        <f>M71*(1+'Extrapolation disasters'!N133+'Extrapolation disasters'!CS133+'Extrapolation disasters'!FX133)</f>
        <v>0.62950313084746512</v>
      </c>
      <c r="N112" s="198">
        <f>N71*(1+'Extrapolation disasters'!O133+'Extrapolation disasters'!CT133+'Extrapolation disasters'!FY133)</f>
        <v>0.60837697945079994</v>
      </c>
      <c r="O112" s="198">
        <f>O71*(1+'Extrapolation disasters'!P133+'Extrapolation disasters'!CU133+'Extrapolation disasters'!FZ133)</f>
        <v>0.63721885602375017</v>
      </c>
      <c r="P112" s="198">
        <f>P71*(1+'Extrapolation disasters'!Q133+'Extrapolation disasters'!CV133+'Extrapolation disasters'!GA133)</f>
        <v>0.58075224572736006</v>
      </c>
      <c r="Q112" s="198">
        <f>Q71*(1+'Extrapolation disasters'!R133+'Extrapolation disasters'!CW133+'Extrapolation disasters'!GB133)</f>
        <v>0.52420869097820999</v>
      </c>
      <c r="R112" s="198">
        <f>R71*(1+'Extrapolation disasters'!S133+'Extrapolation disasters'!CX133+'Extrapolation disasters'!GC133)</f>
        <v>0.5530507215836401</v>
      </c>
      <c r="S112" s="198">
        <f>S71*(1+'Extrapolation disasters'!T133+'Extrapolation disasters'!CY133+'Extrapolation disasters'!GD133)</f>
        <v>0.61043807918047499</v>
      </c>
      <c r="T112" s="198">
        <f>T71*(1+'Extrapolation disasters'!U133+'Extrapolation disasters'!CZ133+'Extrapolation disasters'!GE133)</f>
        <v>0.63937648866000008</v>
      </c>
      <c r="U112" s="198">
        <f>U71*(1+'Extrapolation disasters'!V133+'Extrapolation disasters'!DA133+'Extrapolation disasters'!GF133)</f>
        <v>0.58271760786456006</v>
      </c>
      <c r="V112" s="198">
        <f>V71*(1+'Extrapolation disasters'!W133+'Extrapolation disasters'!DB133+'Extrapolation disasters'!GG133)</f>
        <v>0.58311083432447997</v>
      </c>
      <c r="W112" s="198">
        <f>W71*(1+'Extrapolation disasters'!X133+'Extrapolation disasters'!DC133+'Extrapolation disasters'!GH133)</f>
        <v>0.58350411212856002</v>
      </c>
      <c r="X112" s="198">
        <f>X71*(1+'Extrapolation disasters'!Y133+'Extrapolation disasters'!DD133+'Extrapolation disasters'!GI133)</f>
        <v>0.5838974412768001</v>
      </c>
      <c r="Y112" s="198">
        <f>Y71*(1+'Extrapolation disasters'!Z133+'Extrapolation disasters'!DE133+'Extrapolation disasters'!GJ133)</f>
        <v>0.58429082176919989</v>
      </c>
      <c r="Z112" s="198">
        <f>Z71*(1+'Extrapolation disasters'!AA133+'Extrapolation disasters'!DF133+'Extrapolation disasters'!GK133)</f>
        <v>0.58468425360576004</v>
      </c>
      <c r="AA112" s="198">
        <f>AA71*(1+'Extrapolation disasters'!AB133+'Extrapolation disasters'!DG133+'Extrapolation disasters'!GL133)</f>
        <v>0.58507773678648001</v>
      </c>
      <c r="AB112" s="198">
        <f>AB71*(1+'Extrapolation disasters'!AC133+'Extrapolation disasters'!DH133+'Extrapolation disasters'!GM133)</f>
        <v>0.58547127131135979</v>
      </c>
      <c r="AC112" s="198">
        <f>AC71*(1+'Extrapolation disasters'!AD133+'Extrapolation disasters'!DI133+'Extrapolation disasters'!GN133)</f>
        <v>0.58586485718039993</v>
      </c>
      <c r="AD112" s="198">
        <f>AD71*(1+'Extrapolation disasters'!AE133+'Extrapolation disasters'!DJ133+'Extrapolation disasters'!GO133)</f>
        <v>0.5862584943936</v>
      </c>
      <c r="AE112" s="198">
        <f>AE71*(1+'Extrapolation disasters'!AF133+'Extrapolation disasters'!DK133+'Extrapolation disasters'!GP133)</f>
        <v>0.58665218295096</v>
      </c>
      <c r="AF112" s="198">
        <f>AF71*(1+'Extrapolation disasters'!AG133+'Extrapolation disasters'!DL133+'Extrapolation disasters'!GQ133)</f>
        <v>0.58704592285247992</v>
      </c>
      <c r="AG112" s="198">
        <f>AG71*(1+'Extrapolation disasters'!AH133+'Extrapolation disasters'!DM133+'Extrapolation disasters'!GR133)</f>
        <v>0.58617476033547578</v>
      </c>
      <c r="AH112" s="198">
        <f>AH71*(1+'Extrapolation disasters'!AI133+'Extrapolation disasters'!DN133+'Extrapolation disasters'!GS133)</f>
        <v>0.58530390427704004</v>
      </c>
      <c r="AI112" s="198">
        <f>AI71*(1+'Extrapolation disasters'!AJ133+'Extrapolation disasters'!DO133+'Extrapolation disasters'!GT133)</f>
        <v>0.58443335467717195</v>
      </c>
      <c r="AJ112" s="198">
        <f>AJ71*(1+'Extrapolation disasters'!AK133+'Extrapolation disasters'!DP133+'Extrapolation disasters'!GU133)</f>
        <v>0.58356311153587193</v>
      </c>
      <c r="AK112" s="198">
        <f>AK71*(1+'Extrapolation disasters'!AL133+'Extrapolation disasters'!DQ133+'Extrapolation disasters'!GV133)</f>
        <v>0.58269317485313998</v>
      </c>
      <c r="AL112" s="198">
        <f>AL71*(1+'Extrapolation disasters'!AM133+'Extrapolation disasters'!DR133+'Extrapolation disasters'!GW133)</f>
        <v>0.58182354462897601</v>
      </c>
      <c r="AM112" s="198">
        <f>AM71*(1+'Extrapolation disasters'!AN133+'Extrapolation disasters'!DS133+'Extrapolation disasters'!GX133)</f>
        <v>0.58095422086338</v>
      </c>
      <c r="AN112" s="198">
        <f>AN71*(1+'Extrapolation disasters'!AO133+'Extrapolation disasters'!DT133+'Extrapolation disasters'!GY133)</f>
        <v>0.58008520355635196</v>
      </c>
      <c r="AO112" s="198">
        <f>AO71*(1+'Extrapolation disasters'!AP133+'Extrapolation disasters'!DU133+'Extrapolation disasters'!GZ133)</f>
        <v>0.57921649270789199</v>
      </c>
      <c r="AP112" s="198">
        <f>AP71*(1+'Extrapolation disasters'!AQ133+'Extrapolation disasters'!DV133+'Extrapolation disasters'!HA133)</f>
        <v>0.57834808831799989</v>
      </c>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row>
    <row r="113" spans="1:82">
      <c r="A113" s="314"/>
      <c r="B113" t="s">
        <v>188</v>
      </c>
      <c r="C113" s="198">
        <f>C72*(1+'Extrapolation disasters'!D134+'Extrapolation disasters'!CI134+'Extrapolation disasters'!FN134)</f>
        <v>-7.0830862040640007E-3</v>
      </c>
      <c r="D113" s="198">
        <f>D72*(1+'Extrapolation disasters'!E134+'Extrapolation disasters'!CJ134+'Extrapolation disasters'!FO134)</f>
        <v>-7.169929188224E-3</v>
      </c>
      <c r="E113" s="198">
        <f>E72*(1+'Extrapolation disasters'!F134+'Extrapolation disasters'!CK134+'Extrapolation disasters'!FP134)</f>
        <v>-7.2567849524799999E-3</v>
      </c>
      <c r="F113" s="198">
        <f>F72*(1+'Extrapolation disasters'!G134+'Extrapolation disasters'!CL134+'Extrapolation disasters'!FQ134)</f>
        <v>-2.6992888528895993E-2</v>
      </c>
      <c r="G113" s="198">
        <f>G72*(1+'Extrapolation disasters'!H134+'Extrapolation disasters'!CM134+'Extrapolation disasters'!FR134)</f>
        <v>-8.2840421994000005E-2</v>
      </c>
      <c r="H113" s="198">
        <f>H72*(1+'Extrapolation disasters'!I134+'Extrapolation disasters'!CN134+'Extrapolation disasters'!FS134)</f>
        <v>-8.3809173835199993E-2</v>
      </c>
      <c r="I113" s="198">
        <f>I72*(1+'Extrapolation disasters'!J134+'Extrapolation disasters'!CO134+'Extrapolation disasters'!FT134)</f>
        <v>-8.4778068157200015E-2</v>
      </c>
      <c r="J113" s="198">
        <f>J72*(1+'Extrapolation disasters'!K134+'Extrapolation disasters'!CP134+'Extrapolation disasters'!FU134)</f>
        <v>-8.5747104960000015E-2</v>
      </c>
      <c r="K113" s="198">
        <f>K72*(1+'Extrapolation disasters'!L134+'Extrapolation disasters'!CQ134+'Extrapolation disasters'!FV134)</f>
        <v>-8.6716284243600006E-2</v>
      </c>
      <c r="L113" s="198">
        <f>L72*(1+'Extrapolation disasters'!M134+'Extrapolation disasters'!CR134+'Extrapolation disasters'!FW134)</f>
        <v>-8.7685606008000003E-2</v>
      </c>
      <c r="M113" s="198">
        <f>M72*(1+'Extrapolation disasters'!N134+'Extrapolation disasters'!CS134+'Extrapolation disasters'!FX134)</f>
        <v>-8.8169522591700009E-2</v>
      </c>
      <c r="N113" s="198">
        <f>N72*(1+'Extrapolation disasters'!O134+'Extrapolation disasters'!CT134+'Extrapolation disasters'!FY134)</f>
        <v>-8.8653509815200024E-2</v>
      </c>
      <c r="O113" s="198">
        <f>O72*(1+'Extrapolation disasters'!P134+'Extrapolation disasters'!CU134+'Extrapolation disasters'!FZ134)</f>
        <v>-8.9137567678500007E-2</v>
      </c>
      <c r="P113" s="198">
        <f>P72*(1+'Extrapolation disasters'!Q134+'Extrapolation disasters'!CV134+'Extrapolation disasters'!GA134)</f>
        <v>-8.96216961816E-2</v>
      </c>
      <c r="Q113" s="198">
        <f>Q72*(1+'Extrapolation disasters'!R134+'Extrapolation disasters'!CW134+'Extrapolation disasters'!GB134)</f>
        <v>-9.0105895324500015E-2</v>
      </c>
      <c r="R113" s="198">
        <f>R72*(1+'Extrapolation disasters'!S134+'Extrapolation disasters'!CX134+'Extrapolation disasters'!GC134)</f>
        <v>-9.0590165107200013E-2</v>
      </c>
      <c r="S113" s="198">
        <f>S72*(1+'Extrapolation disasters'!T134+'Extrapolation disasters'!CY134+'Extrapolation disasters'!GD134)</f>
        <v>-9.1074505529699992E-2</v>
      </c>
      <c r="T113" s="198">
        <f>T72*(1+'Extrapolation disasters'!U134+'Extrapolation disasters'!CZ134+'Extrapolation disasters'!GE134)</f>
        <v>-9.1558916592000009E-2</v>
      </c>
      <c r="U113" s="198">
        <f>U72*(1+'Extrapolation disasters'!V134+'Extrapolation disasters'!DA134+'Extrapolation disasters'!GF134)</f>
        <v>-9.2043398294100007E-2</v>
      </c>
      <c r="V113" s="198">
        <f>V72*(1+'Extrapolation disasters'!W134+'Extrapolation disasters'!DB134+'Extrapolation disasters'!GG134)</f>
        <v>-9.2527950636E-2</v>
      </c>
      <c r="W113" s="198">
        <f>W72*(1+'Extrapolation disasters'!X134+'Extrapolation disasters'!DC134+'Extrapolation disasters'!GH134)</f>
        <v>-9.3576286185080002E-2</v>
      </c>
      <c r="X113" s="198">
        <f>X72*(1+'Extrapolation disasters'!Y134+'Extrapolation disasters'!DD134+'Extrapolation disasters'!GI134)</f>
        <v>-9.4063917343679998E-2</v>
      </c>
      <c r="Y113" s="198">
        <f>Y72*(1+'Extrapolation disasters'!Z134+'Extrapolation disasters'!DE134+'Extrapolation disasters'!GJ134)</f>
        <v>-9.4551619570200016E-2</v>
      </c>
      <c r="Z113" s="198">
        <f>Z72*(1+'Extrapolation disasters'!AA134+'Extrapolation disasters'!DF134+'Extrapolation disasters'!GK134)</f>
        <v>-9.5039392864640013E-2</v>
      </c>
      <c r="AA113" s="198">
        <f>AA72*(1+'Extrapolation disasters'!AB134+'Extrapolation disasters'!DG134+'Extrapolation disasters'!GL134)</f>
        <v>-9.5527237227000003E-2</v>
      </c>
      <c r="AB113" s="198">
        <f>AB72*(1+'Extrapolation disasters'!AC134+'Extrapolation disasters'!DH134+'Extrapolation disasters'!GM134)</f>
        <v>-9.6015152657280015E-2</v>
      </c>
      <c r="AC113" s="198">
        <f>AC72*(1+'Extrapolation disasters'!AD134+'Extrapolation disasters'!DI134+'Extrapolation disasters'!GN134)</f>
        <v>-9.6503139155480019E-2</v>
      </c>
      <c r="AD113" s="198">
        <f>AD72*(1+'Extrapolation disasters'!AE134+'Extrapolation disasters'!DJ134+'Extrapolation disasters'!GO134)</f>
        <v>-9.6991196721600004E-2</v>
      </c>
      <c r="AE113" s="198">
        <f>AE72*(1+'Extrapolation disasters'!AF134+'Extrapolation disasters'!DK134+'Extrapolation disasters'!GP134)</f>
        <v>-9.7479325355640023E-2</v>
      </c>
      <c r="AF113" s="198">
        <f>AF72*(1+'Extrapolation disasters'!AG134+'Extrapolation disasters'!DL134+'Extrapolation disasters'!GQ134)</f>
        <v>-9.7967525057600008E-2</v>
      </c>
      <c r="AG113" s="198">
        <f>AG72*(1+'Extrapolation disasters'!AH134+'Extrapolation disasters'!DM134+'Extrapolation disasters'!GR134)</f>
        <v>-9.5174253759620006E-2</v>
      </c>
      <c r="AH113" s="198">
        <f>AH72*(1+'Extrapolation disasters'!AI134+'Extrapolation disasters'!DN134+'Extrapolation disasters'!GS134)</f>
        <v>-9.2382124086800008E-2</v>
      </c>
      <c r="AI113" s="198">
        <f>AI72*(1+'Extrapolation disasters'!AJ134+'Extrapolation disasters'!DO134+'Extrapolation disasters'!GT134)</f>
        <v>-8.9591136039140012E-2</v>
      </c>
      <c r="AJ113" s="198">
        <f>AJ72*(1+'Extrapolation disasters'!AK134+'Extrapolation disasters'!DP134+'Extrapolation disasters'!GU134)</f>
        <v>-8.6801289616640007E-2</v>
      </c>
      <c r="AK113" s="198">
        <f>AK72*(1+'Extrapolation disasters'!AL134+'Extrapolation disasters'!DQ134+'Extrapolation disasters'!GV134)</f>
        <v>-8.4012584819300018E-2</v>
      </c>
      <c r="AL113" s="198">
        <f>AL72*(1+'Extrapolation disasters'!AM134+'Extrapolation disasters'!DR134+'Extrapolation disasters'!GW134)</f>
        <v>-8.1225021647120005E-2</v>
      </c>
      <c r="AM113" s="198">
        <f>AM72*(1+'Extrapolation disasters'!AN134+'Extrapolation disasters'!DS134+'Extrapolation disasters'!GX134)</f>
        <v>-7.8438600100100009E-2</v>
      </c>
      <c r="AN113" s="198">
        <f>AN72*(1+'Extrapolation disasters'!AO134+'Extrapolation disasters'!DT134+'Extrapolation disasters'!GY134)</f>
        <v>-7.5653320178240002E-2</v>
      </c>
      <c r="AO113" s="198">
        <f>AO72*(1+'Extrapolation disasters'!AP134+'Extrapolation disasters'!DU134+'Extrapolation disasters'!GZ134)</f>
        <v>-7.2869181881540027E-2</v>
      </c>
      <c r="AP113" s="198">
        <f>AP72*(1+'Extrapolation disasters'!AQ134+'Extrapolation disasters'!DV134+'Extrapolation disasters'!HA134)</f>
        <v>-7.0086185210000013E-2</v>
      </c>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row>
    <row r="114" spans="1:82">
      <c r="A114" s="314"/>
      <c r="B114" s="135" t="s">
        <v>153</v>
      </c>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row>
    <row r="115" spans="1:82">
      <c r="A115" s="314"/>
      <c r="B115" t="s">
        <v>167</v>
      </c>
      <c r="C115" s="22">
        <f>C74*(1+'Extrapolation disasters'!D135+'Extrapolation disasters'!CI135+'Extrapolation disasters'!FN135)</f>
        <v>0</v>
      </c>
      <c r="D115" s="22">
        <f>D74*(1+'Extrapolation disasters'!E135+'Extrapolation disasters'!CJ135+'Extrapolation disasters'!FO135)</f>
        <v>3.8575976399999996E-2</v>
      </c>
      <c r="E115" s="22">
        <f>E74*(1+'Extrapolation disasters'!F135+'Extrapolation disasters'!CK135+'Extrapolation disasters'!FP135)</f>
        <v>0.10266270559999999</v>
      </c>
      <c r="F115" s="22">
        <f>F74*(1+'Extrapolation disasters'!G135+'Extrapolation disasters'!CL135+'Extrapolation disasters'!FQ135)</f>
        <v>0.9575708544</v>
      </c>
      <c r="G115" s="22">
        <f>G74*(1+'Extrapolation disasters'!H135+'Extrapolation disasters'!CM135+'Extrapolation disasters'!FR135)</f>
        <v>0.96842146499999993</v>
      </c>
      <c r="H115" s="22">
        <f>H74*(1+'Extrapolation disasters'!I135+'Extrapolation disasters'!CN135+'Extrapolation disasters'!FS135)</f>
        <v>0.97922043439999995</v>
      </c>
      <c r="I115" s="22">
        <f>I74*(1+'Extrapolation disasters'!J135+'Extrapolation disasters'!CO135+'Extrapolation disasters'!FT135)</f>
        <v>0.99094695920000009</v>
      </c>
      <c r="J115" s="22">
        <f>J74*(1+'Extrapolation disasters'!K135+'Extrapolation disasters'!CP135+'Extrapolation disasters'!FU135)</f>
        <v>1.0016406599999998</v>
      </c>
      <c r="K115" s="22">
        <f>K74*(1+'Extrapolation disasters'!L135+'Extrapolation disasters'!CQ135+'Extrapolation disasters'!FV135)</f>
        <v>1.0132579438</v>
      </c>
      <c r="L115" s="22">
        <f>L74*(1+'Extrapolation disasters'!M135+'Extrapolation disasters'!CR135+'Extrapolation disasters'!FW135)</f>
        <v>1.0248196139999999</v>
      </c>
      <c r="M115" s="22">
        <f>M74*(1+'Extrapolation disasters'!N135+'Extrapolation disasters'!CS135+'Extrapolation disasters'!FX135)</f>
        <v>1.0368554894499999</v>
      </c>
      <c r="N115" s="22">
        <f>N74*(1+'Extrapolation disasters'!O135+'Extrapolation disasters'!CT135+'Extrapolation disasters'!FY135)</f>
        <v>1.0488496546999999</v>
      </c>
      <c r="O115" s="22">
        <f>O74*(1+'Extrapolation disasters'!P135+'Extrapolation disasters'!CU135+'Extrapolation disasters'!FZ135)</f>
        <v>1.06080210975</v>
      </c>
      <c r="P115" s="22">
        <f>P74*(1+'Extrapolation disasters'!Q135+'Extrapolation disasters'!CV135+'Extrapolation disasters'!GA135)</f>
        <v>1.073680134</v>
      </c>
      <c r="Q115" s="22">
        <f>Q74*(1+'Extrapolation disasters'!R135+'Extrapolation disasters'!CW135+'Extrapolation disasters'!GB135)</f>
        <v>1.08651346875</v>
      </c>
      <c r="R115" s="22">
        <f>R74*(1+'Extrapolation disasters'!S135+'Extrapolation disasters'!CX135+'Extrapolation disasters'!GC135)</f>
        <v>1.0993021139999999</v>
      </c>
      <c r="S115" s="22">
        <f>S74*(1+'Extrapolation disasters'!T135+'Extrapolation disasters'!CY135+'Extrapolation disasters'!GD135)</f>
        <v>1.1120460697499999</v>
      </c>
      <c r="T115" s="22">
        <f>T74*(1+'Extrapolation disasters'!U135+'Extrapolation disasters'!CZ135+'Extrapolation disasters'!GE135)</f>
        <v>1.1257066568</v>
      </c>
      <c r="U115" s="22">
        <f>U74*(1+'Extrapolation disasters'!V135+'Extrapolation disasters'!DA135+'Extrapolation disasters'!GF135)</f>
        <v>1.1383597438999997</v>
      </c>
      <c r="V115" s="22">
        <f>V74*(1+'Extrapolation disasters'!W135+'Extrapolation disasters'!DB135+'Extrapolation disasters'!GG135)</f>
        <v>1.1519264829999998</v>
      </c>
      <c r="W115" s="22">
        <f>W74*(1+'Extrapolation disasters'!X135+'Extrapolation disasters'!DC135+'Extrapolation disasters'!GH135)</f>
        <v>1.1501359237</v>
      </c>
      <c r="X115" s="22">
        <f>X74*(1+'Extrapolation disasters'!Y135+'Extrapolation disasters'!DD135+'Extrapolation disasters'!GI135)</f>
        <v>1.1483453643999999</v>
      </c>
      <c r="Y115" s="22">
        <f>Y74*(1+'Extrapolation disasters'!Z135+'Extrapolation disasters'!DE135+'Extrapolation disasters'!GJ135)</f>
        <v>1.1465548050999999</v>
      </c>
      <c r="Z115" s="22">
        <f>Z74*(1+'Extrapolation disasters'!AA135+'Extrapolation disasters'!DF135+'Extrapolation disasters'!GK135)</f>
        <v>1.1447642457999998</v>
      </c>
      <c r="AA115" s="22">
        <f>AA74*(1+'Extrapolation disasters'!AB135+'Extrapolation disasters'!DG135+'Extrapolation disasters'!GL135)</f>
        <v>1.1429736865</v>
      </c>
      <c r="AB115" s="22">
        <f>AB74*(1+'Extrapolation disasters'!AC135+'Extrapolation disasters'!DH135+'Extrapolation disasters'!GM135)</f>
        <v>1.1411831271999999</v>
      </c>
      <c r="AC115" s="22">
        <f>AC74*(1+'Extrapolation disasters'!AD135+'Extrapolation disasters'!DI135+'Extrapolation disasters'!GN135)</f>
        <v>1.1393925678999999</v>
      </c>
      <c r="AD115" s="22">
        <f>AD74*(1+'Extrapolation disasters'!AE135+'Extrapolation disasters'!DJ135+'Extrapolation disasters'!GO135)</f>
        <v>1.1376020085999998</v>
      </c>
      <c r="AE115" s="22">
        <f>AE74*(1+'Extrapolation disasters'!AF135+'Extrapolation disasters'!DK135+'Extrapolation disasters'!GP135)</f>
        <v>1.1358114493</v>
      </c>
      <c r="AF115" s="22">
        <f>AF74*(1+'Extrapolation disasters'!AG135+'Extrapolation disasters'!DL135+'Extrapolation disasters'!GQ135)</f>
        <v>1.1340208899999999</v>
      </c>
      <c r="AG115" s="22">
        <f>AG74*(1+'Extrapolation disasters'!AH135+'Extrapolation disasters'!DM135+'Extrapolation disasters'!GR135)</f>
        <v>1.13204791518</v>
      </c>
      <c r="AH115" s="22">
        <f>AH74*(1+'Extrapolation disasters'!AI135+'Extrapolation disasters'!DN135+'Extrapolation disasters'!GS135)</f>
        <v>1.1300755173199999</v>
      </c>
      <c r="AI115" s="22">
        <f>AI74*(1+'Extrapolation disasters'!AJ135+'Extrapolation disasters'!DO135+'Extrapolation disasters'!GT135)</f>
        <v>1.12810369642</v>
      </c>
      <c r="AJ115" s="22">
        <f>AJ74*(1+'Extrapolation disasters'!AK135+'Extrapolation disasters'!DP135+'Extrapolation disasters'!GU135)</f>
        <v>1.1261324524799998</v>
      </c>
      <c r="AK115" s="22">
        <f>AK74*(1+'Extrapolation disasters'!AL135+'Extrapolation disasters'!DQ135+'Extrapolation disasters'!GV135)</f>
        <v>1.1241617854999999</v>
      </c>
      <c r="AL115" s="22">
        <f>AL74*(1+'Extrapolation disasters'!AM135+'Extrapolation disasters'!DR135+'Extrapolation disasters'!GW135)</f>
        <v>1.12219169548</v>
      </c>
      <c r="AM115" s="22">
        <f>AM74*(1+'Extrapolation disasters'!AN135+'Extrapolation disasters'!DS135+'Extrapolation disasters'!GX135)</f>
        <v>1.1202221824199998</v>
      </c>
      <c r="AN115" s="22">
        <f>AN74*(1+'Extrapolation disasters'!AO135+'Extrapolation disasters'!DT135+'Extrapolation disasters'!GY135)</f>
        <v>1.1182532463199999</v>
      </c>
      <c r="AO115" s="22">
        <f>AO74*(1+'Extrapolation disasters'!AP135+'Extrapolation disasters'!DU135+'Extrapolation disasters'!GZ135)</f>
        <v>1.11628488718</v>
      </c>
      <c r="AP115" s="22">
        <f>AP74*(1+'Extrapolation disasters'!AQ135+'Extrapolation disasters'!DV135+'Extrapolation disasters'!HA135)</f>
        <v>1.114317105</v>
      </c>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row>
    <row r="116" spans="1:82">
      <c r="A116" s="314"/>
      <c r="B116" t="s">
        <v>189</v>
      </c>
      <c r="C116" s="22">
        <f>C75*(1+'Extrapolation disasters'!D136+'Extrapolation disasters'!CI136+'Extrapolation disasters'!FN136)</f>
        <v>-0.2161796742</v>
      </c>
      <c r="D116" s="22">
        <f>D75*(1+'Extrapolation disasters'!E136+'Extrapolation disasters'!CJ136+'Extrapolation disasters'!FO136)</f>
        <v>-0.21574644840000001</v>
      </c>
      <c r="E116" s="22">
        <f>E75*(1+'Extrapolation disasters'!F136+'Extrapolation disasters'!CK136+'Extrapolation disasters'!FP136)</f>
        <v>-0.21531322259999999</v>
      </c>
      <c r="F116" s="22">
        <f>F75*(1+'Extrapolation disasters'!G136+'Extrapolation disasters'!CL136+'Extrapolation disasters'!FQ136)</f>
        <v>-0.2148799968</v>
      </c>
      <c r="G116" s="22">
        <f>G75*(1+'Extrapolation disasters'!H136+'Extrapolation disasters'!CM136+'Extrapolation disasters'!FR136)</f>
        <v>-0.21444677100000001</v>
      </c>
      <c r="H116" s="22">
        <f>H75*(1+'Extrapolation disasters'!I136+'Extrapolation disasters'!CN136+'Extrapolation disasters'!FS136)</f>
        <v>-0.21401354520000002</v>
      </c>
      <c r="I116" s="22">
        <f>I75*(1+'Extrapolation disasters'!J136+'Extrapolation disasters'!CO136+'Extrapolation disasters'!FT136)</f>
        <v>-0.2135803194</v>
      </c>
      <c r="J116" s="22">
        <f>J75*(1+'Extrapolation disasters'!K136+'Extrapolation disasters'!CP136+'Extrapolation disasters'!FU136)</f>
        <v>-0.21314709359999998</v>
      </c>
      <c r="K116" s="22">
        <f>K75*(1+'Extrapolation disasters'!L136+'Extrapolation disasters'!CQ136+'Extrapolation disasters'!FV136)</f>
        <v>-0.21271386779999998</v>
      </c>
      <c r="L116" s="22">
        <f>L75*(1+'Extrapolation disasters'!M136+'Extrapolation disasters'!CR136+'Extrapolation disasters'!FW136)</f>
        <v>-0.21228064199999999</v>
      </c>
      <c r="M116" s="22">
        <f>M75*(1+'Extrapolation disasters'!N136+'Extrapolation disasters'!CS136+'Extrapolation disasters'!FX136)</f>
        <v>-0.21195572264999998</v>
      </c>
      <c r="N116" s="22">
        <f>N75*(1+'Extrapolation disasters'!O136+'Extrapolation disasters'!CT136+'Extrapolation disasters'!FY136)</f>
        <v>-0.21163080329999998</v>
      </c>
      <c r="O116" s="22">
        <f>O75*(1+'Extrapolation disasters'!P136+'Extrapolation disasters'!CU136+'Extrapolation disasters'!FZ136)</f>
        <v>-0.21130588394999997</v>
      </c>
      <c r="P116" s="22">
        <f>P75*(1+'Extrapolation disasters'!Q136+'Extrapolation disasters'!CV136+'Extrapolation disasters'!GA136)</f>
        <v>-0.21098096459999999</v>
      </c>
      <c r="Q116" s="22">
        <f>Q75*(1+'Extrapolation disasters'!R136+'Extrapolation disasters'!CW136+'Extrapolation disasters'!GB136)</f>
        <v>-0.21065604524999998</v>
      </c>
      <c r="R116" s="22">
        <f>R75*(1+'Extrapolation disasters'!S136+'Extrapolation disasters'!CX136+'Extrapolation disasters'!GC136)</f>
        <v>-0.2103311259</v>
      </c>
      <c r="S116" s="22">
        <f>S75*(1+'Extrapolation disasters'!T136+'Extrapolation disasters'!CY136+'Extrapolation disasters'!GD136)</f>
        <v>-0.21000620654999999</v>
      </c>
      <c r="T116" s="22">
        <f>T75*(1+'Extrapolation disasters'!U136+'Extrapolation disasters'!CZ136+'Extrapolation disasters'!GE136)</f>
        <v>-0.20968128719999998</v>
      </c>
      <c r="U116" s="22">
        <f>U75*(1+'Extrapolation disasters'!V136+'Extrapolation disasters'!DA136+'Extrapolation disasters'!GF136)</f>
        <v>-0.20935636784999997</v>
      </c>
      <c r="V116" s="22">
        <f>V75*(1+'Extrapolation disasters'!W136+'Extrapolation disasters'!DB136+'Extrapolation disasters'!GG136)</f>
        <v>-0.20903144849999999</v>
      </c>
      <c r="W116" s="22">
        <f>W75*(1+'Extrapolation disasters'!X136+'Extrapolation disasters'!DC136+'Extrapolation disasters'!GH136)</f>
        <v>-0.20870652914999999</v>
      </c>
      <c r="X116" s="22">
        <f>X75*(1+'Extrapolation disasters'!Y136+'Extrapolation disasters'!DD136+'Extrapolation disasters'!GI136)</f>
        <v>-0.20838160980000001</v>
      </c>
      <c r="Y116" s="22">
        <f>Y75*(1+'Extrapolation disasters'!Z136+'Extrapolation disasters'!DE136+'Extrapolation disasters'!GJ136)</f>
        <v>-0.20805669044999997</v>
      </c>
      <c r="Z116" s="22">
        <f>Z75*(1+'Extrapolation disasters'!AA136+'Extrapolation disasters'!DF136+'Extrapolation disasters'!GK136)</f>
        <v>-0.20773177109999999</v>
      </c>
      <c r="AA116" s="22">
        <f>AA75*(1+'Extrapolation disasters'!AB136+'Extrapolation disasters'!DG136+'Extrapolation disasters'!GL136)</f>
        <v>-0.20740685174999998</v>
      </c>
      <c r="AB116" s="22">
        <f>AB75*(1+'Extrapolation disasters'!AC136+'Extrapolation disasters'!DH136+'Extrapolation disasters'!GM136)</f>
        <v>-0.2070819324</v>
      </c>
      <c r="AC116" s="22">
        <f>AC75*(1+'Extrapolation disasters'!AD136+'Extrapolation disasters'!DI136+'Extrapolation disasters'!GN136)</f>
        <v>-0.20675701304999999</v>
      </c>
      <c r="AD116" s="22">
        <f>AD75*(1+'Extrapolation disasters'!AE136+'Extrapolation disasters'!DJ136+'Extrapolation disasters'!GO136)</f>
        <v>-0.20643209369999999</v>
      </c>
      <c r="AE116" s="22">
        <f>AE75*(1+'Extrapolation disasters'!AF136+'Extrapolation disasters'!DK136+'Extrapolation disasters'!GP136)</f>
        <v>-0.20610717434999995</v>
      </c>
      <c r="AF116" s="22">
        <f>AF75*(1+'Extrapolation disasters'!AG136+'Extrapolation disasters'!DL136+'Extrapolation disasters'!GQ136)</f>
        <v>-0.20578225499999997</v>
      </c>
      <c r="AG116" s="22">
        <f>AG75*(1+'Extrapolation disasters'!AH136+'Extrapolation disasters'!DM136+'Extrapolation disasters'!GR136)</f>
        <v>-0.20539086476999999</v>
      </c>
      <c r="AH116" s="22">
        <f>AH75*(1+'Extrapolation disasters'!AI136+'Extrapolation disasters'!DN136+'Extrapolation disasters'!GS136)</f>
        <v>-0.20499968478</v>
      </c>
      <c r="AI116" s="22">
        <f>AI75*(1+'Extrapolation disasters'!AJ136+'Extrapolation disasters'!DO136+'Extrapolation disasters'!GT136)</f>
        <v>-0.20460871503</v>
      </c>
      <c r="AJ116" s="22">
        <f>AJ75*(1+'Extrapolation disasters'!AK136+'Extrapolation disasters'!DP136+'Extrapolation disasters'!GU136)</f>
        <v>-0.20421795552000002</v>
      </c>
      <c r="AK116" s="22">
        <f>AK75*(1+'Extrapolation disasters'!AL136+'Extrapolation disasters'!DQ136+'Extrapolation disasters'!GV136)</f>
        <v>-0.20382740624999998</v>
      </c>
      <c r="AL116" s="22">
        <f>AL75*(1+'Extrapolation disasters'!AM136+'Extrapolation disasters'!DR136+'Extrapolation disasters'!GW136)</f>
        <v>-0.20343706721999999</v>
      </c>
      <c r="AM116" s="22">
        <f>AM75*(1+'Extrapolation disasters'!AN136+'Extrapolation disasters'!DS136+'Extrapolation disasters'!GX136)</f>
        <v>-0.20304693842999999</v>
      </c>
      <c r="AN116" s="22">
        <f>AN75*(1+'Extrapolation disasters'!AO136+'Extrapolation disasters'!DT136+'Extrapolation disasters'!GY136)</f>
        <v>-0.20265701988000001</v>
      </c>
      <c r="AO116" s="22">
        <f>AO75*(1+'Extrapolation disasters'!AP136+'Extrapolation disasters'!DU136+'Extrapolation disasters'!GZ136)</f>
        <v>-0.20226731157</v>
      </c>
      <c r="AP116" s="22">
        <f>AP75*(1+'Extrapolation disasters'!AQ136+'Extrapolation disasters'!DV136+'Extrapolation disasters'!HA136)</f>
        <v>-0.2018778135</v>
      </c>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row>
    <row r="117" spans="1:82">
      <c r="A117" s="314"/>
      <c r="B117" s="135" t="s">
        <v>158</v>
      </c>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row>
    <row r="118" spans="1:82">
      <c r="A118" s="314"/>
      <c r="B118" t="s">
        <v>168</v>
      </c>
      <c r="C118" s="22">
        <f>C77*(1+'Extrapolation disasters'!D135+'Extrapolation disasters'!CI135+'Extrapolation disasters'!FN135)</f>
        <v>3.9258017617999994</v>
      </c>
      <c r="D118" s="22">
        <f>D77*(1+'Extrapolation disasters'!E135+'Extrapolation disasters'!CJ135+'Extrapolation disasters'!FO135)</f>
        <v>4.2067596827999996</v>
      </c>
      <c r="E118" s="22">
        <f>E77*(1+'Extrapolation disasters'!F135+'Extrapolation disasters'!CK135+'Extrapolation disasters'!FP135)</f>
        <v>4.4875448044000006</v>
      </c>
      <c r="F118" s="22">
        <f>F77*(1+'Extrapolation disasters'!G135+'Extrapolation disasters'!CL135+'Extrapolation disasters'!FQ135)</f>
        <v>4.7671660127999997</v>
      </c>
      <c r="G118" s="22">
        <f>G77*(1+'Extrapolation disasters'!H135+'Extrapolation disasters'!CM135+'Extrapolation disasters'!FR135)</f>
        <v>5.0446401390000002</v>
      </c>
      <c r="H118" s="22">
        <f>H77*(1+'Extrapolation disasters'!I135+'Extrapolation disasters'!CN135+'Extrapolation disasters'!FS135)</f>
        <v>5.3219355072000001</v>
      </c>
      <c r="I118" s="22">
        <f>I77*(1+'Extrapolation disasters'!J135+'Extrapolation disasters'!CO135+'Extrapolation disasters'!FT135)</f>
        <v>5.5970877656000004</v>
      </c>
      <c r="J118" s="22">
        <f>J77*(1+'Extrapolation disasters'!K135+'Extrapolation disasters'!CP135+'Extrapolation disasters'!FU135)</f>
        <v>5.8720572936000002</v>
      </c>
      <c r="K118" s="22">
        <f>K77*(1+'Extrapolation disasters'!L135+'Extrapolation disasters'!CQ135+'Extrapolation disasters'!FV135)</f>
        <v>6.1448876841999995</v>
      </c>
      <c r="L118" s="22">
        <f>L77*(1+'Extrapolation disasters'!M135+'Extrapolation disasters'!CR135+'Extrapolation disasters'!FW135)</f>
        <v>6.417531372</v>
      </c>
      <c r="M118" s="22">
        <f>M77*(1+'Extrapolation disasters'!N135+'Extrapolation disasters'!CS135+'Extrapolation disasters'!FX135)</f>
        <v>6.6924308864499995</v>
      </c>
      <c r="N118" s="22">
        <f>N77*(1+'Extrapolation disasters'!O135+'Extrapolation disasters'!CT135+'Extrapolation disasters'!FY135)</f>
        <v>6.9654872072999998</v>
      </c>
      <c r="O118" s="22">
        <f>O77*(1+'Extrapolation disasters'!P135+'Extrapolation disasters'!CU135+'Extrapolation disasters'!FZ135)</f>
        <v>7.2386423415999994</v>
      </c>
      <c r="P118" s="22">
        <f>P77*(1+'Extrapolation disasters'!Q135+'Extrapolation disasters'!CV135+'Extrapolation disasters'!GA135)</f>
        <v>7.5099572615999994</v>
      </c>
      <c r="Q118" s="22">
        <f>Q77*(1+'Extrapolation disasters'!R135+'Extrapolation disasters'!CW135+'Extrapolation disasters'!GB135)</f>
        <v>7.7813680157499991</v>
      </c>
      <c r="R118" s="22">
        <f>R77*(1+'Extrapolation disasters'!S135+'Extrapolation disasters'!CX135+'Extrapolation disasters'!GC135)</f>
        <v>8.0509415348999998</v>
      </c>
      <c r="S118" s="22">
        <f>S77*(1+'Extrapolation disasters'!T135+'Extrapolation disasters'!CY135+'Extrapolation disasters'!GD135)</f>
        <v>8.3206079088999996</v>
      </c>
      <c r="T118" s="22">
        <f>T77*(1+'Extrapolation disasters'!U135+'Extrapolation disasters'!CZ135+'Extrapolation disasters'!GE135)</f>
        <v>8.5894013479999991</v>
      </c>
      <c r="U118" s="22">
        <f>U77*(1+'Extrapolation disasters'!V135+'Extrapolation disasters'!DA135+'Extrapolation disasters'!GF135)</f>
        <v>8.8563620210499998</v>
      </c>
      <c r="V118" s="22">
        <f>V77*(1+'Extrapolation disasters'!W135+'Extrapolation disasters'!DB135+'Extrapolation disasters'!GG135)</f>
        <v>9.1234110800000003</v>
      </c>
      <c r="W118" s="22">
        <f>W77*(1+'Extrapolation disasters'!X135+'Extrapolation disasters'!DC135+'Extrapolation disasters'!GH135)</f>
        <v>9.1092296119999983</v>
      </c>
      <c r="X118" s="22">
        <f>X77*(1+'Extrapolation disasters'!Y135+'Extrapolation disasters'!DD135+'Extrapolation disasters'!GI135)</f>
        <v>9.0950481439999997</v>
      </c>
      <c r="Y118" s="22">
        <f>Y77*(1+'Extrapolation disasters'!Z135+'Extrapolation disasters'!DE135+'Extrapolation disasters'!GJ135)</f>
        <v>9.0808666759999976</v>
      </c>
      <c r="Z118" s="22">
        <f>Z77*(1+'Extrapolation disasters'!AA135+'Extrapolation disasters'!DF135+'Extrapolation disasters'!GK135)</f>
        <v>9.0666852079999991</v>
      </c>
      <c r="AA118" s="22">
        <f>AA77*(1+'Extrapolation disasters'!AB135+'Extrapolation disasters'!DG135+'Extrapolation disasters'!GL135)</f>
        <v>9.0525037399999988</v>
      </c>
      <c r="AB118" s="22">
        <f>AB77*(1+'Extrapolation disasters'!AC135+'Extrapolation disasters'!DH135+'Extrapolation disasters'!GM135)</f>
        <v>9.0383222720000003</v>
      </c>
      <c r="AC118" s="22">
        <f>AC77*(1+'Extrapolation disasters'!AD135+'Extrapolation disasters'!DI135+'Extrapolation disasters'!GN135)</f>
        <v>9.0241408039999982</v>
      </c>
      <c r="AD118" s="22">
        <f>AD77*(1+'Extrapolation disasters'!AE135+'Extrapolation disasters'!DJ135+'Extrapolation disasters'!GO135)</f>
        <v>9.0099593359999997</v>
      </c>
      <c r="AE118" s="22">
        <f>AE77*(1+'Extrapolation disasters'!AF135+'Extrapolation disasters'!DK135+'Extrapolation disasters'!GP135)</f>
        <v>8.9957778679999976</v>
      </c>
      <c r="AF118" s="22">
        <f>AF77*(1+'Extrapolation disasters'!AG135+'Extrapolation disasters'!DL135+'Extrapolation disasters'!GQ135)</f>
        <v>8.981596399999999</v>
      </c>
      <c r="AG118" s="22">
        <f>AG77*(1+'Extrapolation disasters'!AH135+'Extrapolation disasters'!DM135+'Extrapolation disasters'!GR135)</f>
        <v>8.9659701767999991</v>
      </c>
      <c r="AH118" s="22">
        <f>AH77*(1+'Extrapolation disasters'!AI135+'Extrapolation disasters'!DN135+'Extrapolation disasters'!GS135)</f>
        <v>8.9503485232000006</v>
      </c>
      <c r="AI118" s="22">
        <f>AI77*(1+'Extrapolation disasters'!AJ135+'Extrapolation disasters'!DO135+'Extrapolation disasters'!GT135)</f>
        <v>8.9347314391999983</v>
      </c>
      <c r="AJ118" s="22">
        <f>AJ77*(1+'Extrapolation disasters'!AK135+'Extrapolation disasters'!DP135+'Extrapolation disasters'!GU135)</f>
        <v>8.9191189247999993</v>
      </c>
      <c r="AK118" s="22">
        <f>AK77*(1+'Extrapolation disasters'!AL135+'Extrapolation disasters'!DQ135+'Extrapolation disasters'!GV135)</f>
        <v>8.9035109799999983</v>
      </c>
      <c r="AL118" s="22">
        <f>AL77*(1+'Extrapolation disasters'!AM135+'Extrapolation disasters'!DR135+'Extrapolation disasters'!GW135)</f>
        <v>8.8879076048000005</v>
      </c>
      <c r="AM118" s="22">
        <f>AM77*(1+'Extrapolation disasters'!AN135+'Extrapolation disasters'!DS135+'Extrapolation disasters'!GX135)</f>
        <v>8.8723087991999989</v>
      </c>
      <c r="AN118" s="22">
        <f>AN77*(1+'Extrapolation disasters'!AO135+'Extrapolation disasters'!DT135+'Extrapolation disasters'!GY135)</f>
        <v>8.8567145632000006</v>
      </c>
      <c r="AO118" s="22">
        <f>AO77*(1+'Extrapolation disasters'!AP135+'Extrapolation disasters'!DU135+'Extrapolation disasters'!GZ135)</f>
        <v>8.8411248967999985</v>
      </c>
      <c r="AP118" s="22">
        <f>AP77*(1+'Extrapolation disasters'!AQ135+'Extrapolation disasters'!DV135+'Extrapolation disasters'!HA135)</f>
        <v>8.8255397999999996</v>
      </c>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row>
    <row r="119" spans="1:82">
      <c r="A119" s="314"/>
      <c r="B119" t="s">
        <v>169</v>
      </c>
      <c r="C119" s="22">
        <f>C78*(1+'Extrapolation disasters'!D133+'Extrapolation disasters'!CI133+'Extrapolation disasters'!FN133)</f>
        <v>0</v>
      </c>
      <c r="D119" s="22">
        <f>D78*(1+'Extrapolation disasters'!E133+'Extrapolation disasters'!CJ133+'Extrapolation disasters'!FO133)</f>
        <v>0</v>
      </c>
      <c r="E119" s="22">
        <f>E78*(1+'Extrapolation disasters'!F133+'Extrapolation disasters'!CK133+'Extrapolation disasters'!FP133)</f>
        <v>0</v>
      </c>
      <c r="F119" s="22">
        <f>F78*(1+'Extrapolation disasters'!G133+'Extrapolation disasters'!CL133+'Extrapolation disasters'!FQ133)</f>
        <v>0.43248816000000001</v>
      </c>
      <c r="G119" s="22">
        <f>G78*(1+'Extrapolation disasters'!H133+'Extrapolation disasters'!CM133+'Extrapolation disasters'!FR133)</f>
        <v>0.43156508000000005</v>
      </c>
      <c r="H119" s="22">
        <f>H78*(1+'Extrapolation disasters'!I133+'Extrapolation disasters'!CN133+'Extrapolation disasters'!FS133)</f>
        <v>0.8670128800000001</v>
      </c>
      <c r="I119" s="22">
        <f>I78*(1+'Extrapolation disasters'!J133+'Extrapolation disasters'!CO133+'Extrapolation disasters'!FT133)</f>
        <v>1.3063442400000003</v>
      </c>
      <c r="J119" s="22">
        <f>J78*(1+'Extrapolation disasters'!K133+'Extrapolation disasters'!CP133+'Extrapolation disasters'!FU133)</f>
        <v>1.750515</v>
      </c>
      <c r="K119" s="22">
        <f>K78*(1+'Extrapolation disasters'!L133+'Extrapolation disasters'!CQ133+'Extrapolation disasters'!FV133)</f>
        <v>2.1985711400000003</v>
      </c>
      <c r="L119" s="22">
        <f>L78*(1+'Extrapolation disasters'!M133+'Extrapolation disasters'!CR133+'Extrapolation disasters'!FW133)</f>
        <v>2.6505134999999997</v>
      </c>
      <c r="M119" s="22">
        <f>M78*(1+'Extrapolation disasters'!N133+'Extrapolation disasters'!CS133+'Extrapolation disasters'!FX133)</f>
        <v>3.1072981300000002</v>
      </c>
      <c r="N119" s="22">
        <f>N78*(1+'Extrapolation disasters'!O133+'Extrapolation disasters'!CT133+'Extrapolation disasters'!FY133)</f>
        <v>3.5689260800000002</v>
      </c>
      <c r="O119" s="22">
        <f>O78*(1+'Extrapolation disasters'!P133+'Extrapolation disasters'!CU133+'Extrapolation disasters'!FZ133)</f>
        <v>4.0344430500000001</v>
      </c>
      <c r="P119" s="22">
        <f>P78*(1+'Extrapolation disasters'!Q133+'Extrapolation disasters'!CV133+'Extrapolation disasters'!GA133)</f>
        <v>4.5048053000000001</v>
      </c>
      <c r="Q119" s="22">
        <f>Q78*(1+'Extrapolation disasters'!R133+'Extrapolation disasters'!CW133+'Extrapolation disasters'!GB133)</f>
        <v>4.9800138800000004</v>
      </c>
      <c r="R119" s="22">
        <f>R78*(1+'Extrapolation disasters'!S133+'Extrapolation disasters'!CX133+'Extrapolation disasters'!GC133)</f>
        <v>5.4591142800000005</v>
      </c>
      <c r="S119" s="22">
        <f>S78*(1+'Extrapolation disasters'!T133+'Extrapolation disasters'!CY133+'Extrapolation disasters'!GD133)</f>
        <v>5.9440185999999997</v>
      </c>
      <c r="T119" s="22">
        <f>T78*(1+'Extrapolation disasters'!U133+'Extrapolation disasters'!CZ133+'Extrapolation disasters'!GE133)</f>
        <v>6.4337724000000005</v>
      </c>
      <c r="U119" s="22">
        <f>U78*(1+'Extrapolation disasters'!V133+'Extrapolation disasters'!DA133+'Extrapolation disasters'!GF133)</f>
        <v>6.9283767300000001</v>
      </c>
      <c r="V119" s="22">
        <f>V78*(1+'Extrapolation disasters'!W133+'Extrapolation disasters'!DB133+'Extrapolation disasters'!GG133)</f>
        <v>7.4278326400000001</v>
      </c>
      <c r="W119" s="22">
        <f>W78*(1+'Extrapolation disasters'!X133+'Extrapolation disasters'!DC133+'Extrapolation disasters'!GH133)</f>
        <v>7.4283766099999999</v>
      </c>
      <c r="X119" s="22">
        <f>X78*(1+'Extrapolation disasters'!Y133+'Extrapolation disasters'!DD133+'Extrapolation disasters'!GI133)</f>
        <v>7.4289205800000007</v>
      </c>
      <c r="Y119" s="22">
        <f>Y78*(1+'Extrapolation disasters'!Z133+'Extrapolation disasters'!DE133+'Extrapolation disasters'!GJ133)</f>
        <v>7.4294645500000005</v>
      </c>
      <c r="Z119" s="22">
        <f>Z78*(1+'Extrapolation disasters'!AA133+'Extrapolation disasters'!DF133+'Extrapolation disasters'!GK133)</f>
        <v>7.4300085200000003</v>
      </c>
      <c r="AA119" s="22">
        <f>AA78*(1+'Extrapolation disasters'!AB133+'Extrapolation disasters'!DG133+'Extrapolation disasters'!GL133)</f>
        <v>7.4305524900000002</v>
      </c>
      <c r="AB119" s="22">
        <f>AB78*(1+'Extrapolation disasters'!AC133+'Extrapolation disasters'!DH133+'Extrapolation disasters'!GM133)</f>
        <v>7.43109646</v>
      </c>
      <c r="AC119" s="22">
        <f>AC78*(1+'Extrapolation disasters'!AD133+'Extrapolation disasters'!DI133+'Extrapolation disasters'!GN133)</f>
        <v>7.4316404299999999</v>
      </c>
      <c r="AD119" s="22">
        <f>AD78*(1+'Extrapolation disasters'!AE133+'Extrapolation disasters'!DJ133+'Extrapolation disasters'!GO133)</f>
        <v>7.4321843999999997</v>
      </c>
      <c r="AE119" s="22">
        <f>AE78*(1+'Extrapolation disasters'!AF133+'Extrapolation disasters'!DK133+'Extrapolation disasters'!GP133)</f>
        <v>7.4327283700000004</v>
      </c>
      <c r="AF119" s="22">
        <f>AF78*(1+'Extrapolation disasters'!AG133+'Extrapolation disasters'!DL133+'Extrapolation disasters'!GQ133)</f>
        <v>7.4332723400000003</v>
      </c>
      <c r="AG119" s="22">
        <f>AG78*(1+'Extrapolation disasters'!AH133+'Extrapolation disasters'!DM133+'Extrapolation disasters'!GR133)</f>
        <v>7.4317569949999998</v>
      </c>
      <c r="AH119" s="22">
        <f>AH78*(1+'Extrapolation disasters'!AI133+'Extrapolation disasters'!DN133+'Extrapolation disasters'!GS133)</f>
        <v>7.4302416500000001</v>
      </c>
      <c r="AI119" s="22">
        <f>AI78*(1+'Extrapolation disasters'!AJ133+'Extrapolation disasters'!DO133+'Extrapolation disasters'!GT133)</f>
        <v>7.4287263049999996</v>
      </c>
      <c r="AJ119" s="22">
        <f>AJ78*(1+'Extrapolation disasters'!AK133+'Extrapolation disasters'!DP133+'Extrapolation disasters'!GU133)</f>
        <v>7.4272109599999991</v>
      </c>
      <c r="AK119" s="22">
        <f>AK78*(1+'Extrapolation disasters'!AL133+'Extrapolation disasters'!DQ133+'Extrapolation disasters'!GV133)</f>
        <v>7.4256956149999995</v>
      </c>
      <c r="AL119" s="22">
        <f>AL78*(1+'Extrapolation disasters'!AM133+'Extrapolation disasters'!DR133+'Extrapolation disasters'!GW133)</f>
        <v>7.424180269999999</v>
      </c>
      <c r="AM119" s="22">
        <f>AM78*(1+'Extrapolation disasters'!AN133+'Extrapolation disasters'!DS133+'Extrapolation disasters'!GX133)</f>
        <v>7.4226649250000003</v>
      </c>
      <c r="AN119" s="22">
        <f>AN78*(1+'Extrapolation disasters'!AO133+'Extrapolation disasters'!DT133+'Extrapolation disasters'!GY133)</f>
        <v>7.4211495800000007</v>
      </c>
      <c r="AO119" s="22">
        <f>AO78*(1+'Extrapolation disasters'!AP133+'Extrapolation disasters'!DU133+'Extrapolation disasters'!GZ133)</f>
        <v>7.4196342350000011</v>
      </c>
      <c r="AP119" s="22">
        <f>AP78*(1+'Extrapolation disasters'!AQ133+'Extrapolation disasters'!DV133+'Extrapolation disasters'!HA133)</f>
        <v>7.4181188899999997</v>
      </c>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row>
    <row r="120" spans="1:82">
      <c r="A120" s="314"/>
      <c r="B120" t="s">
        <v>171</v>
      </c>
      <c r="C120" s="22">
        <f>C79*(1+'Extrapolation disasters'!D137+'Extrapolation disasters'!CI137+'Extrapolation disasters'!FN137)</f>
        <v>0</v>
      </c>
      <c r="D120" s="22">
        <f>D79*(1+'Extrapolation disasters'!E137+'Extrapolation disasters'!CJ137+'Extrapolation disasters'!FO137)</f>
        <v>0</v>
      </c>
      <c r="E120" s="22">
        <f>E79*(1+'Extrapolation disasters'!F137+'Extrapolation disasters'!CK137+'Extrapolation disasters'!FP137)</f>
        <v>0</v>
      </c>
      <c r="F120" s="22">
        <f>F79*(1+'Extrapolation disasters'!G137+'Extrapolation disasters'!CL137+'Extrapolation disasters'!FQ137)</f>
        <v>2.4303918333333336</v>
      </c>
      <c r="G120" s="22">
        <f>G79*(1+'Extrapolation disasters'!H137+'Extrapolation disasters'!CM137+'Extrapolation disasters'!FR137)</f>
        <v>2.4304367500000001</v>
      </c>
      <c r="H120" s="22">
        <f>H79*(1+'Extrapolation disasters'!I137+'Extrapolation disasters'!CN137+'Extrapolation disasters'!FS137)</f>
        <v>2.4304816666666667</v>
      </c>
      <c r="I120" s="22">
        <f>I79*(1+'Extrapolation disasters'!J137+'Extrapolation disasters'!CO137+'Extrapolation disasters'!FT137)</f>
        <v>2.4305265833333336</v>
      </c>
      <c r="J120" s="22">
        <f>J79*(1+'Extrapolation disasters'!K137+'Extrapolation disasters'!CP137+'Extrapolation disasters'!FU137)</f>
        <v>2.4305715000000001</v>
      </c>
      <c r="K120" s="22">
        <f>K79*(1+'Extrapolation disasters'!L137+'Extrapolation disasters'!CQ137+'Extrapolation disasters'!FV137)</f>
        <v>2.4306164166666666</v>
      </c>
      <c r="L120" s="22">
        <f>L79*(1+'Extrapolation disasters'!M137+'Extrapolation disasters'!CR137+'Extrapolation disasters'!FW137)</f>
        <v>2.4306613333333331</v>
      </c>
      <c r="M120" s="22">
        <f>M79*(1+'Extrapolation disasters'!N137+'Extrapolation disasters'!CS137+'Extrapolation disasters'!FX137)</f>
        <v>2.4307062500000001</v>
      </c>
      <c r="N120" s="22">
        <f>N79*(1+'Extrapolation disasters'!O137+'Extrapolation disasters'!CT137+'Extrapolation disasters'!FY137)</f>
        <v>2.4307511666666666</v>
      </c>
      <c r="O120" s="22">
        <f>O79*(1+'Extrapolation disasters'!P137+'Extrapolation disasters'!CU137+'Extrapolation disasters'!FZ137)</f>
        <v>2.4307960833333335</v>
      </c>
      <c r="P120" s="22">
        <f>P79*(1+'Extrapolation disasters'!Q137+'Extrapolation disasters'!CV137+'Extrapolation disasters'!GA137)</f>
        <v>2.430841</v>
      </c>
      <c r="Q120" s="22">
        <f>Q79*(1+'Extrapolation disasters'!R137+'Extrapolation disasters'!CW137+'Extrapolation disasters'!GB137)</f>
        <v>2.4308859166666665</v>
      </c>
      <c r="R120" s="22">
        <f>R79*(1+'Extrapolation disasters'!S137+'Extrapolation disasters'!CX137+'Extrapolation disasters'!GC137)</f>
        <v>2.4309308333333335</v>
      </c>
      <c r="S120" s="22">
        <f>S79*(1+'Extrapolation disasters'!T137+'Extrapolation disasters'!CY137+'Extrapolation disasters'!GD137)</f>
        <v>2.43097575</v>
      </c>
      <c r="T120" s="22">
        <f>T79*(1+'Extrapolation disasters'!U137+'Extrapolation disasters'!CZ137+'Extrapolation disasters'!GE137)</f>
        <v>2.4310206666666669</v>
      </c>
      <c r="U120" s="22">
        <f>U79*(1+'Extrapolation disasters'!V137+'Extrapolation disasters'!DA137+'Extrapolation disasters'!GF137)</f>
        <v>2.4310655833333334</v>
      </c>
      <c r="V120" s="22">
        <f>V79*(1+'Extrapolation disasters'!W137+'Extrapolation disasters'!DB137+'Extrapolation disasters'!GG137)</f>
        <v>2.4311105</v>
      </c>
      <c r="W120" s="22">
        <f>W79*(1+'Extrapolation disasters'!X137+'Extrapolation disasters'!DC137+'Extrapolation disasters'!GH137)</f>
        <v>2.4311554166666665</v>
      </c>
      <c r="X120" s="22">
        <f>X79*(1+'Extrapolation disasters'!Y137+'Extrapolation disasters'!DD137+'Extrapolation disasters'!GI137)</f>
        <v>2.4312003333333334</v>
      </c>
      <c r="Y120" s="22">
        <f>Y79*(1+'Extrapolation disasters'!Z137+'Extrapolation disasters'!DE137+'Extrapolation disasters'!GJ137)</f>
        <v>2.4312452499999999</v>
      </c>
      <c r="Z120" s="22">
        <f>Z79*(1+'Extrapolation disasters'!AA137+'Extrapolation disasters'!DF137+'Extrapolation disasters'!GK137)</f>
        <v>2.4312901666666669</v>
      </c>
      <c r="AA120" s="22">
        <f>AA79*(1+'Extrapolation disasters'!AB137+'Extrapolation disasters'!DG137+'Extrapolation disasters'!GL137)</f>
        <v>2.4313350833333334</v>
      </c>
      <c r="AB120" s="22">
        <f>AB79*(1+'Extrapolation disasters'!AC137+'Extrapolation disasters'!DH137+'Extrapolation disasters'!GM137)</f>
        <v>2.4313799999999999</v>
      </c>
      <c r="AC120" s="22">
        <f>AC79*(1+'Extrapolation disasters'!AD137+'Extrapolation disasters'!DI137+'Extrapolation disasters'!GN137)</f>
        <v>2.4314249166666668</v>
      </c>
      <c r="AD120" s="22">
        <f>AD79*(1+'Extrapolation disasters'!AE137+'Extrapolation disasters'!DJ137+'Extrapolation disasters'!GO137)</f>
        <v>2.4314698333333333</v>
      </c>
      <c r="AE120" s="22">
        <f>AE79*(1+'Extrapolation disasters'!AF137+'Extrapolation disasters'!DK137+'Extrapolation disasters'!GP137)</f>
        <v>2.4315147500000003</v>
      </c>
      <c r="AF120" s="22">
        <f>AF79*(1+'Extrapolation disasters'!AG137+'Extrapolation disasters'!DL137+'Extrapolation disasters'!GQ137)</f>
        <v>2.4315596666666668</v>
      </c>
      <c r="AG120" s="22">
        <f>AG79*(1+'Extrapolation disasters'!AH137+'Extrapolation disasters'!DM137+'Extrapolation disasters'!GR137)</f>
        <v>2.4312125833333336</v>
      </c>
      <c r="AH120" s="22">
        <f>AH79*(1+'Extrapolation disasters'!AI137+'Extrapolation disasters'!DN137+'Extrapolation disasters'!GS137)</f>
        <v>2.4308654999999999</v>
      </c>
      <c r="AI120" s="22">
        <f>AI79*(1+'Extrapolation disasters'!AJ137+'Extrapolation disasters'!DO137+'Extrapolation disasters'!GT137)</f>
        <v>2.4305184166666667</v>
      </c>
      <c r="AJ120" s="22">
        <f>AJ79*(1+'Extrapolation disasters'!AK137+'Extrapolation disasters'!DP137+'Extrapolation disasters'!GU137)</f>
        <v>2.4301713333333335</v>
      </c>
      <c r="AK120" s="22">
        <f>AK79*(1+'Extrapolation disasters'!AL137+'Extrapolation disasters'!DQ137+'Extrapolation disasters'!GV137)</f>
        <v>2.4298242499999998</v>
      </c>
      <c r="AL120" s="22">
        <f>AL79*(1+'Extrapolation disasters'!AM137+'Extrapolation disasters'!DR137+'Extrapolation disasters'!GW137)</f>
        <v>2.4294771666666666</v>
      </c>
      <c r="AM120" s="22">
        <f>AM79*(1+'Extrapolation disasters'!AN137+'Extrapolation disasters'!DS137+'Extrapolation disasters'!GX137)</f>
        <v>2.4291300833333334</v>
      </c>
      <c r="AN120" s="22">
        <f>AN79*(1+'Extrapolation disasters'!AO137+'Extrapolation disasters'!DT137+'Extrapolation disasters'!GY137)</f>
        <v>2.4287830000000001</v>
      </c>
      <c r="AO120" s="22">
        <f>AO79*(1+'Extrapolation disasters'!AP137+'Extrapolation disasters'!DU137+'Extrapolation disasters'!GZ137)</f>
        <v>2.4284359166666669</v>
      </c>
      <c r="AP120" s="22">
        <f>AP79*(1+'Extrapolation disasters'!AQ137+'Extrapolation disasters'!DV137+'Extrapolation disasters'!HA137)</f>
        <v>2.4280888333333333</v>
      </c>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row>
    <row r="121" spans="1:82">
      <c r="A121" s="314"/>
      <c r="B121" t="s">
        <v>190</v>
      </c>
      <c r="C121" s="22">
        <f>C80*(1+'Extrapolation disasters'!D137+'Extrapolation disasters'!CI137+'Extrapolation disasters'!FN137)</f>
        <v>-3.7210707741666664</v>
      </c>
      <c r="D121" s="22">
        <f>D80*(1+'Extrapolation disasters'!E137+'Extrapolation disasters'!CJ137+'Extrapolation disasters'!FO137)</f>
        <v>-3.8055553439999996</v>
      </c>
      <c r="E121" s="22">
        <f>E80*(1+'Extrapolation disasters'!F137+'Extrapolation disasters'!CK137+'Extrapolation disasters'!FP137)</f>
        <v>-3.8919277929999998</v>
      </c>
      <c r="F121" s="22">
        <f>F80*(1+'Extrapolation disasters'!G137+'Extrapolation disasters'!CL137+'Extrapolation disasters'!FQ137)</f>
        <v>-3.9802874253333336</v>
      </c>
      <c r="G121" s="22">
        <f>G80*(1+'Extrapolation disasters'!H137+'Extrapolation disasters'!CM137+'Extrapolation disasters'!FR137)</f>
        <v>-4.0707335525000001</v>
      </c>
      <c r="H121" s="22">
        <f>H80*(1+'Extrapolation disasters'!I137+'Extrapolation disasters'!CN137+'Extrapolation disasters'!FS137)</f>
        <v>-4.1632662900000001</v>
      </c>
      <c r="I121" s="22">
        <f>I80*(1+'Extrapolation disasters'!J137+'Extrapolation disasters'!CO137+'Extrapolation disasters'!FT137)</f>
        <v>-4.2580841636666671</v>
      </c>
      <c r="J121" s="22">
        <f>J80*(1+'Extrapolation disasters'!K137+'Extrapolation disasters'!CP137+'Extrapolation disasters'!FU137)</f>
        <v>-4.3549888860000001</v>
      </c>
      <c r="K121" s="22">
        <f>K80*(1+'Extrapolation disasters'!L137+'Extrapolation disasters'!CQ137+'Extrapolation disasters'!FV137)</f>
        <v>-4.4541789901666666</v>
      </c>
      <c r="L121" s="22">
        <f>L80*(1+'Extrapolation disasters'!M137+'Extrapolation disasters'!CR137+'Extrapolation disasters'!FW137)</f>
        <v>-4.5557538133333324</v>
      </c>
      <c r="M121" s="22">
        <f>M80*(1+'Extrapolation disasters'!N137+'Extrapolation disasters'!CS137+'Extrapolation disasters'!FX137)</f>
        <v>-4.6619440821374996</v>
      </c>
      <c r="N121" s="22">
        <f>N80*(1+'Extrapolation disasters'!O137+'Extrapolation disasters'!CT137+'Extrapolation disasters'!FY137)</f>
        <v>-4.7707248892636658</v>
      </c>
      <c r="O121" s="22">
        <f>O80*(1+'Extrapolation disasters'!P137+'Extrapolation disasters'!CU137+'Extrapolation disasters'!FZ137)</f>
        <v>-4.882100098708583</v>
      </c>
      <c r="P121" s="22">
        <f>P80*(1+'Extrapolation disasters'!Q137+'Extrapolation disasters'!CV137+'Extrapolation disasters'!GA137)</f>
        <v>-4.9961729911799999</v>
      </c>
      <c r="Q121" s="22">
        <f>Q80*(1+'Extrapolation disasters'!R137+'Extrapolation disasters'!CW137+'Extrapolation disasters'!GB137)</f>
        <v>-5.1128481176824998</v>
      </c>
      <c r="R121" s="22">
        <f>R80*(1+'Extrapolation disasters'!S137+'Extrapolation disasters'!CX137+'Extrapolation disasters'!GC137)</f>
        <v>-5.2324279010383323</v>
      </c>
      <c r="S121" s="22">
        <f>S80*(1+'Extrapolation disasters'!T137+'Extrapolation disasters'!CY137+'Extrapolation disasters'!GD137)</f>
        <v>-5.3548170986227506</v>
      </c>
      <c r="T121" s="22">
        <f>T80*(1+'Extrapolation disasters'!U137+'Extrapolation disasters'!CZ137+'Extrapolation disasters'!GE137)</f>
        <v>-5.4801195067786663</v>
      </c>
      <c r="U121" s="22">
        <f>U80*(1+'Extrapolation disasters'!V137+'Extrapolation disasters'!DA137+'Extrapolation disasters'!GF137)</f>
        <v>-5.6084391279629999</v>
      </c>
      <c r="V121" s="22">
        <f>V80*(1+'Extrapolation disasters'!W137+'Extrapolation disasters'!DB137+'Extrapolation disasters'!GG137)</f>
        <v>-5.7397804456199983</v>
      </c>
      <c r="W121" s="22">
        <f>W80*(1+'Extrapolation disasters'!X137+'Extrapolation disasters'!DC137+'Extrapolation disasters'!GH137)</f>
        <v>-5.7431412638833335</v>
      </c>
      <c r="X121" s="22">
        <f>X80*(1+'Extrapolation disasters'!Y137+'Extrapolation disasters'!DD137+'Extrapolation disasters'!GI137)</f>
        <v>-5.7461032870933328</v>
      </c>
      <c r="Y121" s="22">
        <f>Y80*(1+'Extrapolation disasters'!Z137+'Extrapolation disasters'!DE137+'Extrapolation disasters'!GJ137)</f>
        <v>-5.7490654158299996</v>
      </c>
      <c r="Z121" s="22">
        <f>Z80*(1+'Extrapolation disasters'!AA137+'Extrapolation disasters'!DF137+'Extrapolation disasters'!GK137)</f>
        <v>-5.7520276500933321</v>
      </c>
      <c r="AA121" s="22">
        <f>AA80*(1+'Extrapolation disasters'!AB137+'Extrapolation disasters'!DG137+'Extrapolation disasters'!GL137)</f>
        <v>-5.7549899898833328</v>
      </c>
      <c r="AB121" s="22">
        <f>AB80*(1+'Extrapolation disasters'!AC137+'Extrapolation disasters'!DH137+'Extrapolation disasters'!GM137)</f>
        <v>-5.7579524352</v>
      </c>
      <c r="AC121" s="22">
        <f>AC80*(1+'Extrapolation disasters'!AD137+'Extrapolation disasters'!DI137+'Extrapolation disasters'!GN137)</f>
        <v>-5.7609149860433329</v>
      </c>
      <c r="AD121" s="22">
        <f>AD80*(1+'Extrapolation disasters'!AE137+'Extrapolation disasters'!DJ137+'Extrapolation disasters'!GO137)</f>
        <v>-5.7638776424133331</v>
      </c>
      <c r="AE121" s="22">
        <f>AE80*(1+'Extrapolation disasters'!AF137+'Extrapolation disasters'!DK137+'Extrapolation disasters'!GP137)</f>
        <v>-5.7668404043100008</v>
      </c>
      <c r="AF121" s="22">
        <f>AF80*(1+'Extrapolation disasters'!AG137+'Extrapolation disasters'!DL137+'Extrapolation disasters'!GQ137)</f>
        <v>-5.7698032717333332</v>
      </c>
      <c r="AG121" s="22">
        <f>AG80*(1+'Extrapolation disasters'!AH137+'Extrapolation disasters'!DM137+'Extrapolation disasters'!GR137)</f>
        <v>-5.7718356146033329</v>
      </c>
      <c r="AH121" s="22">
        <f>AH80*(1+'Extrapolation disasters'!AI137+'Extrapolation disasters'!DN137+'Extrapolation disasters'!GS137)</f>
        <v>-5.7738671420399994</v>
      </c>
      <c r="AI121" s="22">
        <f>AI80*(1+'Extrapolation disasters'!AJ137+'Extrapolation disasters'!DO137+'Extrapolation disasters'!GT137)</f>
        <v>-5.7758978540433334</v>
      </c>
      <c r="AJ121" s="22">
        <f>AJ80*(1+'Extrapolation disasters'!AK137+'Extrapolation disasters'!DP137+'Extrapolation disasters'!GU137)</f>
        <v>-5.7779277506133333</v>
      </c>
      <c r="AK121" s="22">
        <f>AK80*(1+'Extrapolation disasters'!AL137+'Extrapolation disasters'!DQ137+'Extrapolation disasters'!GV137)</f>
        <v>-5.7799568317499999</v>
      </c>
      <c r="AL121" s="22">
        <f>AL80*(1+'Extrapolation disasters'!AM137+'Extrapolation disasters'!DR137+'Extrapolation disasters'!GW137)</f>
        <v>-5.7819850974533322</v>
      </c>
      <c r="AM121" s="22">
        <f>AM80*(1+'Extrapolation disasters'!AN137+'Extrapolation disasters'!DS137+'Extrapolation disasters'!GX137)</f>
        <v>-5.7840125477233331</v>
      </c>
      <c r="AN121" s="22">
        <f>AN80*(1+'Extrapolation disasters'!AO137+'Extrapolation disasters'!DT137+'Extrapolation disasters'!GY137)</f>
        <v>-5.7860391825600006</v>
      </c>
      <c r="AO121" s="22">
        <f>AO80*(1+'Extrapolation disasters'!AP137+'Extrapolation disasters'!DU137+'Extrapolation disasters'!GZ137)</f>
        <v>-5.7880650019633331</v>
      </c>
      <c r="AP121" s="22">
        <f>AP80*(1+'Extrapolation disasters'!AQ137+'Extrapolation disasters'!DV137+'Extrapolation disasters'!HA137)</f>
        <v>-5.7900900059333331</v>
      </c>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46"/>
    </row>
    <row r="122" spans="1:82">
      <c r="A122" s="21"/>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46"/>
    </row>
    <row r="123" spans="1:82">
      <c r="A123" s="21"/>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46"/>
    </row>
    <row r="124" spans="1:82">
      <c r="A124" s="21" t="s">
        <v>110</v>
      </c>
      <c r="B124" s="22"/>
      <c r="C124" s="22">
        <f>SUM(C92:C110)/(1+Parameters_Results!$D$12)^('Expected flows'!C$8-'Expected flows'!$C$8)</f>
        <v>0.68294547970083297</v>
      </c>
      <c r="D124" s="22">
        <f>SUM(D91:D110)/(1+Parameters_Results!$D$12)^('Expected flows'!D$8-'Expected flows'!$C$8)</f>
        <v>6.9557381339069178</v>
      </c>
      <c r="E124" s="22">
        <f>SUM(E91:E110)/(1+Parameters_Results!$D$12)^('Expected flows'!E$8-'Expected flows'!$C$8)</f>
        <v>22.875926295657063</v>
      </c>
      <c r="F124" s="22">
        <f>SUM(F91:F110)/(1+Parameters_Results!$D$12)^('Expected flows'!F$8-'Expected flows'!$C$8)</f>
        <v>27.424250804978598</v>
      </c>
      <c r="G124" s="22">
        <f>SUM(G91:G110)/(1+Parameters_Results!$D$12)^('Expected flows'!G$8-'Expected flows'!$C$8)</f>
        <v>14.379828045525811</v>
      </c>
      <c r="H124" s="22">
        <f>SUM(H91:H110)/(1+Parameters_Results!$D$12)^('Expected flows'!H$8-'Expected flows'!$C$8)</f>
        <v>2.9401748194328072</v>
      </c>
      <c r="I124" s="22">
        <f>SUM(I91:I110)/(1+Parameters_Results!$D$12)^('Expected flows'!I$8-'Expected flows'!$C$8)</f>
        <v>0.96193901904930856</v>
      </c>
      <c r="J124" s="22">
        <f>SUM(J91:J110)/(1+Parameters_Results!$D$12)^('Expected flows'!J$8-'Expected flows'!$C$8)</f>
        <v>0.92463216093196143</v>
      </c>
      <c r="K124" s="22">
        <f>SUM(K91:K110)/(1+Parameters_Results!$D$12)^('Expected flows'!K$8-'Expected flows'!$C$8)</f>
        <v>0.8874313893721375</v>
      </c>
      <c r="L124" s="22">
        <f>SUM(L91:L110)/(1+Parameters_Results!$D$12)^('Expected flows'!L$8-'Expected flows'!$C$8)</f>
        <v>0.85181621025782028</v>
      </c>
      <c r="M124" s="22">
        <f>SUM(M91:M110)/(1+Parameters_Results!$D$12)^('Expected flows'!M$8-'Expected flows'!$C$8)</f>
        <v>0.8171143427233869</v>
      </c>
      <c r="N124" s="22">
        <f>SUM(N91:N110)/(1+Parameters_Results!$D$12)^('Expected flows'!N$8-'Expected flows'!$C$8)</f>
        <v>0.78274448037027833</v>
      </c>
      <c r="O124" s="22">
        <f>SUM(O91:O110)/(1+Parameters_Results!$D$12)^('Expected flows'!O$8-'Expected flows'!$C$8)</f>
        <v>0.74988726593127342</v>
      </c>
      <c r="P124" s="22">
        <f>SUM(P91:P110)/(1+Parameters_Results!$D$12)^('Expected flows'!P$8-'Expected flows'!$C$8)</f>
        <v>0.71794514084958583</v>
      </c>
      <c r="Q124" s="22">
        <f>SUM(Q91:Q110)/(1+Parameters_Results!$D$12)^('Expected flows'!Q$8-'Expected flows'!$C$8)</f>
        <v>0.68693572146792881</v>
      </c>
      <c r="R124" s="22">
        <f>SUM(R91:R110)/(1+Parameters_Results!$D$12)^('Expected flows'!R$8-'Expected flows'!$C$8)</f>
        <v>0.65644469952465057</v>
      </c>
      <c r="S124" s="22">
        <f>SUM(S91:S110)/(1+Parameters_Results!$D$12)^('Expected flows'!S$8-'Expected flows'!$C$8)</f>
        <v>0.62731637160930653</v>
      </c>
      <c r="T124" s="22">
        <f>SUM(T91:T110)/(1+Parameters_Results!$D$12)^('Expected flows'!T$8-'Expected flows'!$C$8)</f>
        <v>0.59914440042270856</v>
      </c>
      <c r="U124" s="22">
        <f>SUM(U91:U110)/(1+Parameters_Results!$D$12)^('Expected flows'!U$8-'Expected flows'!$C$8)</f>
        <v>0.5715335208641108</v>
      </c>
      <c r="V124" s="22">
        <f>SUM(V91:V110)/(1+Parameters_Results!$D$12)^('Expected flows'!V$8-'Expected flows'!$C$8)</f>
        <v>0.54525385293105966</v>
      </c>
      <c r="W124" s="22">
        <f>SUM(W91:W110)/(1+Parameters_Results!$D$12)^('Expected flows'!W$8-'Expected flows'!$C$8)</f>
        <v>0.51441552171862914</v>
      </c>
      <c r="X124" s="22">
        <f>SUM(X91:X110)/(1+Parameters_Results!$D$12)^('Expected flows'!X$8-'Expected flows'!$C$8)</f>
        <v>0.48520267612601753</v>
      </c>
      <c r="Y124" s="22">
        <f>SUM(Y91:Y110)/(1+Parameters_Results!$D$12)^('Expected flows'!Y$8-'Expected flows'!$C$8)</f>
        <v>0.45764916382947363</v>
      </c>
      <c r="Z124" s="22">
        <f>SUM(Z91:Z110)/(1+Parameters_Results!$D$12)^('Expected flows'!Z$8-'Expected flows'!$C$8)</f>
        <v>0.43166071091617492</v>
      </c>
      <c r="AA124" s="22">
        <f>SUM(AA91:AA110)/(1+Parameters_Results!$D$12)^('Expected flows'!AA$8-'Expected flows'!$C$8)</f>
        <v>0.40714840077007192</v>
      </c>
      <c r="AB124" s="22">
        <f>SUM(AB91:AB110)/(1+Parameters_Results!$D$12)^('Expected flows'!AB$8-'Expected flows'!$C$8)</f>
        <v>0.38402836956702735</v>
      </c>
      <c r="AC124" s="22">
        <f>SUM(AC91:AC110)/(1+Parameters_Results!$D$12)^('Expected flows'!AC$8-'Expected flows'!$C$8)</f>
        <v>0.36222151908147454</v>
      </c>
      <c r="AD124" s="22">
        <f>SUM(AD91:AD110)/(1+Parameters_Results!$D$12)^('Expected flows'!AD$8-'Expected flows'!$C$8)</f>
        <v>0.34165324582020412</v>
      </c>
      <c r="AE124" s="22">
        <f>SUM(AE91:AE110)/(1+Parameters_Results!$D$12)^('Expected flows'!AE$8-'Expected flows'!$C$8)</f>
        <v>0.32225318555488008</v>
      </c>
      <c r="AF124" s="22">
        <f>SUM(AF91:AF110)/(1+Parameters_Results!$D$12)^('Expected flows'!AF$8-'Expected flows'!$C$8)</f>
        <v>0.30395497237768221</v>
      </c>
      <c r="AG124" s="22">
        <f>SUM(AG91:AG110)/(1+Parameters_Results!$D$12)^('Expected flows'!AG$8-'Expected flows'!$C$8)</f>
        <v>0.28765634517938465</v>
      </c>
      <c r="AH124" s="22">
        <f>SUM(AH91:AH110)/(1+Parameters_Results!$D$12)^('Expected flows'!AH$8-'Expected flows'!$C$8)</f>
        <v>0.27224025687263209</v>
      </c>
      <c r="AI124" s="22">
        <f>SUM(AI91:AI110)/(1+Parameters_Results!$D$12)^('Expected flows'!AI$8-'Expected flows'!$C$8)</f>
        <v>0.25765841113187354</v>
      </c>
      <c r="AJ124" s="22">
        <f>SUM(AJ91:AJ110)/(1+Parameters_Results!$D$12)^('Expected flows'!AJ$8-'Expected flows'!$C$8)</f>
        <v>0.24386518405922389</v>
      </c>
      <c r="AK124" s="22">
        <f>SUM(AK91:AK110)/(1+Parameters_Results!$D$12)^('Expected flows'!AK$8-'Expected flows'!$C$8)</f>
        <v>0.23081747464433738</v>
      </c>
      <c r="AL124" s="22">
        <f>SUM(AL91:AL110)/(1+Parameters_Results!$D$12)^('Expected flows'!AL$8-'Expected flows'!$C$8)</f>
        <v>0.21847456368379811</v>
      </c>
      <c r="AM124" s="22">
        <f>SUM(AM91:AM110)/(1+Parameters_Results!$D$12)^('Expected flows'!AM$8-'Expected flows'!$C$8)</f>
        <v>0.20679798067654356</v>
      </c>
      <c r="AN124" s="22">
        <f>SUM(AN91:AN110)/(1+Parameters_Results!$D$12)^('Expected flows'!AN$8-'Expected flows'!$C$8)</f>
        <v>0.19575137823971786</v>
      </c>
      <c r="AO124" s="22">
        <f>SUM(AO91:AO110)/(1+Parameters_Results!$D$12)^('Expected flows'!AO$8-'Expected flows'!$C$8)</f>
        <v>0.18530041361563115</v>
      </c>
      <c r="AP124" s="22">
        <f>SUM(AP91:AP110)/(1+Parameters_Results!$D$12)^('Expected flows'!AP$8-'Expected flows'!$C$8)</f>
        <v>0.17541263686523231</v>
      </c>
      <c r="AQ124" s="22">
        <f>SUM(AQ91:AQ110)/(1+Parameters_Results!$D$12)^('Expected flows'!AQ$8-'Expected flows'!$C$8)</f>
        <v>0</v>
      </c>
      <c r="AR124" s="22">
        <f>SUM(AR91:AR110)/(1+Parameters_Results!$D$12)^('Expected flows'!AR$8-'Expected flows'!$C$8)</f>
        <v>0</v>
      </c>
      <c r="AS124" s="22">
        <f>SUM(AS91:AS110)/(1+Parameters_Results!$D$12)^('Expected flows'!AS$8-'Expected flows'!$C$8)</f>
        <v>0</v>
      </c>
      <c r="AT124" s="22">
        <f>SUM(AT91:AT110)/(1+Parameters_Results!$D$12)^('Expected flows'!AT$8-'Expected flows'!$C$8)</f>
        <v>0</v>
      </c>
      <c r="AU124" s="22">
        <f>SUM(AU91:AU110)/(1+Parameters_Results!$D$12)^('Expected flows'!AU$8-'Expected flows'!$C$8)</f>
        <v>0</v>
      </c>
      <c r="AV124" s="22">
        <f>SUM(AV91:AV110)/(1+Parameters_Results!$D$12)^('Expected flows'!AV$8-'Expected flows'!$C$8)</f>
        <v>0</v>
      </c>
      <c r="AW124" s="22">
        <f>SUM(AW91:AW110)/(1+Parameters_Results!$D$12)^('Expected flows'!AW$8-'Expected flows'!$C$8)</f>
        <v>0</v>
      </c>
      <c r="AX124" s="22">
        <f>SUM(AX91:AX110)/(1+Parameters_Results!$D$12)^('Expected flows'!AX$8-'Expected flows'!$C$8)</f>
        <v>0</v>
      </c>
      <c r="AY124" s="22">
        <f>SUM(AY91:AY110)/(1+Parameters_Results!$D$12)^('Expected flows'!AY$8-'Expected flows'!$C$8)</f>
        <v>0</v>
      </c>
      <c r="AZ124" s="22">
        <f>SUM(AZ91:AZ110)/(1+Parameters_Results!$D$12)^('Expected flows'!AZ$8-'Expected flows'!$C$8)</f>
        <v>0</v>
      </c>
      <c r="BA124" s="22">
        <f>SUM(BA91:BA110)/(1+Parameters_Results!$D$12)^('Expected flows'!BA$8-'Expected flows'!$C$8)</f>
        <v>0</v>
      </c>
      <c r="BB124" s="22">
        <f>SUM(BB91:BB110)/(1+Parameters_Results!$D$12)^('Expected flows'!BB$8-'Expected flows'!$C$8)</f>
        <v>0</v>
      </c>
      <c r="BC124" s="22">
        <f>SUM(BC91:BC110)/(1+Parameters_Results!$D$12)^('Expected flows'!BC$8-'Expected flows'!$C$8)</f>
        <v>0</v>
      </c>
      <c r="BD124" s="22">
        <f>SUM(BD91:BD110)/(1+Parameters_Results!$D$12)^('Expected flows'!BD$8-'Expected flows'!$C$8)</f>
        <v>0</v>
      </c>
      <c r="BE124" s="22">
        <f>SUM(BE91:BE110)/(1+Parameters_Results!$D$12)^('Expected flows'!BE$8-'Expected flows'!$C$8)</f>
        <v>0</v>
      </c>
      <c r="BF124" s="22">
        <f>SUM(BF91:BF110)/(1+Parameters_Results!$D$12)^('Expected flows'!BF$8-'Expected flows'!$C$8)</f>
        <v>0</v>
      </c>
      <c r="BG124" s="22">
        <f>SUM(BG91:BG110)/(1+Parameters_Results!$D$12)^('Expected flows'!BG$8-'Expected flows'!$C$8)</f>
        <v>0</v>
      </c>
      <c r="BH124" s="22">
        <f>SUM(BH91:BH110)/(1+Parameters_Results!$D$12)^('Expected flows'!BH$8-'Expected flows'!$C$8)</f>
        <v>0</v>
      </c>
      <c r="BI124" s="22">
        <f>SUM(BI91:BI110)/(1+Parameters_Results!$D$12)^('Expected flows'!BI$8-'Expected flows'!$C$8)</f>
        <v>0</v>
      </c>
      <c r="BJ124" s="22">
        <f>SUM(BJ91:BJ110)/(1+Parameters_Results!$D$12)^('Expected flows'!BJ$8-'Expected flows'!$C$8)</f>
        <v>0</v>
      </c>
      <c r="BK124" s="22">
        <f>SUM(BK91:BK110)/(1+Parameters_Results!$D$12)^('Expected flows'!BK$8-'Expected flows'!$C$8)</f>
        <v>0</v>
      </c>
      <c r="BL124" s="22">
        <f>SUM(BL91:BL110)/(1+Parameters_Results!$D$12)^('Expected flows'!BL$8-'Expected flows'!$C$8)</f>
        <v>0</v>
      </c>
      <c r="BM124" s="22">
        <f>SUM(BM91:BM110)/(1+Parameters_Results!$D$12)^('Expected flows'!BM$8-'Expected flows'!$C$8)</f>
        <v>0</v>
      </c>
      <c r="BN124" s="22">
        <f>SUM(BN91:BN110)/(1+Parameters_Results!$D$12)^('Expected flows'!BN$8-'Expected flows'!$C$8)</f>
        <v>0</v>
      </c>
      <c r="BO124" s="22">
        <f>SUM(BO91:BO110)/(1+Parameters_Results!$D$12)^('Expected flows'!BO$8-'Expected flows'!$C$8)</f>
        <v>0</v>
      </c>
      <c r="BP124" s="22">
        <f>SUM(BP91:BP110)/(1+Parameters_Results!$D$12)^('Expected flows'!BP$8-'Expected flows'!$C$8)</f>
        <v>0</v>
      </c>
      <c r="BQ124" s="22">
        <f>SUM(BQ91:BQ110)/(1+Parameters_Results!$D$12)^('Expected flows'!BQ$8-'Expected flows'!$C$8)</f>
        <v>0</v>
      </c>
      <c r="BR124" s="22">
        <f>SUM(BR91:BR110)/(1+Parameters_Results!$D$12)^('Expected flows'!BR$8-'Expected flows'!$C$8)</f>
        <v>0</v>
      </c>
      <c r="BS124" s="22">
        <f>SUM(BS91:BS110)/(1+Parameters_Results!$D$12)^('Expected flows'!BS$8-'Expected flows'!$C$8)</f>
        <v>0</v>
      </c>
      <c r="BT124" s="22">
        <f>SUM(BT91:BT110)/(1+Parameters_Results!$D$12)^('Expected flows'!BT$8-'Expected flows'!$C$8)</f>
        <v>0</v>
      </c>
      <c r="BU124" s="22">
        <f>SUM(BU91:BU110)/(1+Parameters_Results!$D$12)^('Expected flows'!BU$8-'Expected flows'!$C$8)</f>
        <v>0</v>
      </c>
      <c r="BV124" s="22">
        <f>SUM(BV91:BV110)/(1+Parameters_Results!$D$12)^('Expected flows'!BV$8-'Expected flows'!$C$8)</f>
        <v>0</v>
      </c>
      <c r="BW124" s="22">
        <f>SUM(BW91:BW110)/(1+Parameters_Results!$D$12)^('Expected flows'!BW$8-'Expected flows'!$C$8)</f>
        <v>0</v>
      </c>
      <c r="BX124" s="22">
        <f>SUM(BX91:BX110)/(1+Parameters_Results!$D$12)^('Expected flows'!BX$8-'Expected flows'!$C$8)</f>
        <v>0</v>
      </c>
      <c r="BY124" s="22">
        <f>SUM(BY91:BY110)/(1+Parameters_Results!$D$12)^('Expected flows'!BY$8-'Expected flows'!$C$8)</f>
        <v>0</v>
      </c>
      <c r="BZ124" s="22">
        <f>SUM(BZ91:BZ110)/(1+Parameters_Results!$D$12)^('Expected flows'!BZ$8-'Expected flows'!$C$8)</f>
        <v>0</v>
      </c>
      <c r="CA124" s="22">
        <f>SUM(CA91:CA110)/(1+Parameters_Results!$D$12)^('Expected flows'!CA$8-'Expected flows'!$C$8)</f>
        <v>0</v>
      </c>
      <c r="CB124" s="22">
        <f>SUM(CB91:CB110)/(1+Parameters_Results!$D$12)^('Expected flows'!CB$8-'Expected flows'!$C$8)</f>
        <v>0</v>
      </c>
      <c r="CC124" s="22">
        <f>SUM(CC91:CC110)/(1+Parameters_Results!$D$12)^('Expected flows'!CC$8-'Expected flows'!$C$8)</f>
        <v>0</v>
      </c>
      <c r="CD124" s="46">
        <f>SUM(CD91:CD110)/(1+Parameters_Results!$D$12)^('Expected flows'!CD$8-'Expected flows'!$C$8)</f>
        <v>0</v>
      </c>
    </row>
    <row r="125" spans="1:82">
      <c r="A125" s="21" t="s">
        <v>108</v>
      </c>
      <c r="B125" s="22"/>
      <c r="C125" s="22">
        <f>SUM(C111:C121)/(1+Parameters_Results!$D$12)^('Expected flows'!C$8-'Expected flows'!$C$8)</f>
        <v>-7.0498238407790126E-3</v>
      </c>
      <c r="D125" s="22">
        <f>SUM(D111:D121)/(1+Parameters_Results!$D$12)^('Expected flows'!D$8-'Expected flows'!$C$8)</f>
        <v>0.22359200566946419</v>
      </c>
      <c r="E125" s="22">
        <f>SUM(E111:E121)/(1+Parameters_Results!$D$12)^('Expected flows'!E$8-'Expected flows'!$C$8)</f>
        <v>0.4430639900896054</v>
      </c>
      <c r="F125" s="22">
        <f>SUM(F111:F121)/(1+Parameters_Results!$D$12)^('Expected flows'!F$8-'Expected flows'!$C$8)</f>
        <v>3.7381667428879406</v>
      </c>
      <c r="G125" s="22">
        <f>SUM(G111:G121)/(1+Parameters_Results!$D$12)^('Expected flows'!G$8-'Expected flows'!$C$8)</f>
        <v>3.7820352642608532</v>
      </c>
      <c r="H125" s="22">
        <f>SUM(H111:H121)/(1+Parameters_Results!$D$12)^('Expected flows'!H$8-'Expected flows'!$C$8)</f>
        <v>4.0417847697469869</v>
      </c>
      <c r="I125" s="22">
        <f>SUM(I111:I121)/(1+Parameters_Results!$D$12)^('Expected flows'!I$8-'Expected flows'!$C$8)</f>
        <v>4.2609757030185991</v>
      </c>
      <c r="J125" s="22">
        <f>SUM(J111:J121)/(1+Parameters_Results!$D$12)^('Expected flows'!J$8-'Expected flows'!$C$8)</f>
        <v>4.4427901503187179</v>
      </c>
      <c r="K125" s="22">
        <f>SUM(K111:K121)/(1+Parameters_Results!$D$12)^('Expected flows'!K$8-'Expected flows'!$C$8)</f>
        <v>4.5906198983099715</v>
      </c>
      <c r="L125" s="22">
        <f>SUM(L111:L121)/(1+Parameters_Results!$D$12)^('Expected flows'!L$8-'Expected flows'!$C$8)</f>
        <v>4.7082333387267958</v>
      </c>
      <c r="M125" s="22">
        <f>SUM(M111:M121)/(1+Parameters_Results!$D$12)^('Expected flows'!M$8-'Expected flows'!$C$8)</f>
        <v>4.9891035271264679</v>
      </c>
      <c r="N125" s="22">
        <f>SUM(N111:N121)/(1+Parameters_Results!$D$12)^('Expected flows'!N$8-'Expected flows'!$C$8)</f>
        <v>5.0315488276585869</v>
      </c>
      <c r="O125" s="22">
        <f>SUM(O111:O121)/(1+Parameters_Results!$D$12)^('Expected flows'!O$8-'Expected flows'!$C$8)</f>
        <v>5.0787082839121407</v>
      </c>
      <c r="P125" s="22">
        <f>SUM(P111:P121)/(1+Parameters_Results!$D$12)^('Expected flows'!P$8-'Expected flows'!$C$8)</f>
        <v>5.0649899910969651</v>
      </c>
      <c r="Q125" s="22">
        <f>SUM(Q111:Q121)/(1+Parameters_Results!$D$12)^('Expected flows'!Q$8-'Expected flows'!$C$8)</f>
        <v>5.037533719599085</v>
      </c>
      <c r="R125" s="22">
        <f>SUM(R111:R121)/(1+Parameters_Results!$D$12)^('Expected flows'!R$8-'Expected flows'!$C$8)</f>
        <v>5.0322125815660392</v>
      </c>
      <c r="S125" s="22">
        <f>SUM(S111:S121)/(1+Parameters_Results!$D$12)^('Expected flows'!S$8-'Expected flows'!$C$8)</f>
        <v>5.0237881133009887</v>
      </c>
      <c r="T125" s="22">
        <f>SUM(T111:T121)/(1+Parameters_Results!$D$12)^('Expected flows'!T$8-'Expected flows'!$C$8)</f>
        <v>4.9903645493540285</v>
      </c>
      <c r="U125" s="22">
        <f>SUM(U111:U121)/(1+Parameters_Results!$D$12)^('Expected flows'!U$8-'Expected flows'!$C$8)</f>
        <v>4.9142873500951501</v>
      </c>
      <c r="V125" s="22">
        <f>SUM(V111:V121)/(1+Parameters_Results!$D$12)^('Expected flows'!V$8-'Expected flows'!$C$8)</f>
        <v>4.8506260271534121</v>
      </c>
      <c r="W125" s="22">
        <f>SUM(W111:W119)/(1+Parameters_Results!$D$12)^('Expected flows'!W$8-'Expected flows'!$C$8)</f>
        <v>5.6028077386127118</v>
      </c>
      <c r="X125" s="22">
        <f>SUM(X111:X119)/(1+Parameters_Results!$D$12)^('Expected flows'!X$8-'Expected flows'!$C$8)</f>
        <v>5.2811972688646254</v>
      </c>
      <c r="Y125" s="22">
        <f>SUM(Y111:Y119)/(1+Parameters_Results!$D$12)^('Expected flows'!Y$8-'Expected flows'!$C$8)</f>
        <v>4.9780442018781894</v>
      </c>
      <c r="Z125" s="22">
        <f>SUM(Z111:Z119)/(1+Parameters_Results!$D$12)^('Expected flows'!Z$8-'Expected flows'!$C$8)</f>
        <v>4.6922894564927775</v>
      </c>
      <c r="AA125" s="22">
        <f>SUM(AA111:AA119)/(1+Parameters_Results!$D$12)^('Expected flows'!AA$8-'Expected flows'!$C$8)</f>
        <v>4.4229347102287795</v>
      </c>
      <c r="AB125" s="22">
        <f>SUM(AB111:AB119)/(1+Parameters_Results!$D$12)^('Expected flows'!AB$8-'Expected flows'!$C$8)</f>
        <v>4.1690389142298043</v>
      </c>
      <c r="AC125" s="22">
        <f>SUM(AC111:AC119)/(1+Parameters_Results!$D$12)^('Expected flows'!AC$8-'Expected flows'!$C$8)</f>
        <v>3.9297150080696501</v>
      </c>
      <c r="AD125" s="22">
        <f>SUM(AD111:AD119)/(1+Parameters_Results!$D$12)^('Expected flows'!AD$8-'Expected flows'!$C$8)</f>
        <v>3.7041268229639064</v>
      </c>
      <c r="AE125" s="22">
        <f>SUM(AE111:AE119)/(1+Parameters_Results!$D$12)^('Expected flows'!AE$8-'Expected flows'!$C$8)</f>
        <v>3.4914861625830822</v>
      </c>
      <c r="AF125" s="22">
        <f>SUM(AF111:AF119)/(1+Parameters_Results!$D$12)^('Expected flows'!AF$8-'Expected flows'!$C$8)</f>
        <v>3.2910500512835106</v>
      </c>
      <c r="AG125" s="22">
        <f>SUM(AG111:AG119)/(1+Parameters_Results!$D$12)^('Expected flows'!AG$8-'Expected flows'!$C$8)</f>
        <v>3.10183896735222</v>
      </c>
      <c r="AH125" s="22">
        <f>SUM(AH111:AH119)/(1+Parameters_Results!$D$12)^('Expected flows'!AH$8-'Expected flows'!$C$8)</f>
        <v>2.9235041975780471</v>
      </c>
      <c r="AI125" s="22">
        <f>SUM(AI111:AI119)/(1+Parameters_Results!$D$12)^('Expected flows'!AI$8-'Expected flows'!$C$8)</f>
        <v>2.7554206528707703</v>
      </c>
      <c r="AJ125" s="22">
        <f>SUM(AJ111:AJ119)/(1+Parameters_Results!$D$12)^('Expected flows'!AJ$8-'Expected flows'!$C$8)</f>
        <v>2.5969991635299787</v>
      </c>
      <c r="AK125" s="22">
        <f>SUM(AK111:AK119)/(1+Parameters_Results!$D$12)^('Expected flows'!AK$8-'Expected flows'!$C$8)</f>
        <v>2.4476844155543249</v>
      </c>
      <c r="AL125" s="22">
        <f>SUM(AL111:AL119)/(1+Parameters_Results!$D$12)^('Expected flows'!AL$8-'Expected flows'!$C$8)</f>
        <v>2.3069530054977916</v>
      </c>
      <c r="AM125" s="22">
        <f>SUM(AM111:AM119)/(1+Parameters_Results!$D$12)^('Expected flows'!AM$8-'Expected flows'!$C$8)</f>
        <v>2.1743116070642046</v>
      </c>
      <c r="AN125" s="22">
        <f>SUM(AN111:AN119)/(1+Parameters_Results!$D$12)^('Expected flows'!AN$8-'Expected flows'!$C$8)</f>
        <v>2.0492952430222333</v>
      </c>
      <c r="AO125" s="22">
        <f>SUM(AO111:AO119)/(1+Parameters_Results!$D$12)^('Expected flows'!AO$8-'Expected flows'!$C$8)</f>
        <v>1.9314656563916561</v>
      </c>
      <c r="AP125" s="22">
        <f>SUM(AP111:AP119)/(1+Parameters_Results!$D$12)^('Expected flows'!AP$8-'Expected flows'!$C$8)</f>
        <v>1.8204097751990724</v>
      </c>
      <c r="AQ125" s="22">
        <f>SUM(AQ111:AQ119)/(1+Parameters_Results!$D$12)^('Expected flows'!AQ$8-'Expected flows'!$C$8)</f>
        <v>0</v>
      </c>
      <c r="AR125" s="22">
        <f>SUM(AR111:AR119)/(1+Parameters_Results!$D$12)^('Expected flows'!AR$8-'Expected flows'!$C$8)</f>
        <v>0</v>
      </c>
      <c r="AS125" s="22">
        <f>SUM(AS111:AS119)/(1+Parameters_Results!$D$12)^('Expected flows'!AS$8-'Expected flows'!$C$8)</f>
        <v>0</v>
      </c>
      <c r="AT125" s="22">
        <f>SUM(AT111:AT119)/(1+Parameters_Results!$D$12)^('Expected flows'!AT$8-'Expected flows'!$C$8)</f>
        <v>0</v>
      </c>
      <c r="AU125" s="22">
        <f>SUM(AU111:AU119)/(1+Parameters_Results!$D$12)^('Expected flows'!AU$8-'Expected flows'!$C$8)</f>
        <v>0</v>
      </c>
      <c r="AV125" s="22">
        <f>SUM(AV111:AV119)/(1+Parameters_Results!$D$12)^('Expected flows'!AV$8-'Expected flows'!$C$8)</f>
        <v>0</v>
      </c>
      <c r="AW125" s="22">
        <f>SUM(AW111:AW119)/(1+Parameters_Results!$D$12)^('Expected flows'!AW$8-'Expected flows'!$C$8)</f>
        <v>0</v>
      </c>
      <c r="AX125" s="22">
        <f>SUM(AX111:AX119)/(1+Parameters_Results!$D$12)^('Expected flows'!AX$8-'Expected flows'!$C$8)</f>
        <v>0</v>
      </c>
      <c r="AY125" s="22">
        <f>SUM(AY111:AY119)/(1+Parameters_Results!$D$12)^('Expected flows'!AY$8-'Expected flows'!$C$8)</f>
        <v>0</v>
      </c>
      <c r="AZ125" s="22">
        <f>SUM(AZ111:AZ119)/(1+Parameters_Results!$D$12)^('Expected flows'!AZ$8-'Expected flows'!$C$8)</f>
        <v>0</v>
      </c>
      <c r="BA125" s="22">
        <f>SUM(BA111:BA119)/(1+Parameters_Results!$D$12)^('Expected flows'!BA$8-'Expected flows'!$C$8)</f>
        <v>0</v>
      </c>
      <c r="BB125" s="22">
        <f>SUM(BB111:BB119)/(1+Parameters_Results!$D$12)^('Expected flows'!BB$8-'Expected flows'!$C$8)</f>
        <v>0</v>
      </c>
      <c r="BC125" s="22">
        <f>SUM(BC111:BC119)/(1+Parameters_Results!$D$12)^('Expected flows'!BC$8-'Expected flows'!$C$8)</f>
        <v>0</v>
      </c>
      <c r="BD125" s="22">
        <f>SUM(BD111:BD119)/(1+Parameters_Results!$D$12)^('Expected flows'!BD$8-'Expected flows'!$C$8)</f>
        <v>0</v>
      </c>
      <c r="BE125" s="22">
        <f>SUM(BE111:BE119)/(1+Parameters_Results!$D$12)^('Expected flows'!BE$8-'Expected flows'!$C$8)</f>
        <v>0</v>
      </c>
      <c r="BF125" s="22">
        <f>SUM(BF111:BF119)/(1+Parameters_Results!$D$12)^('Expected flows'!BF$8-'Expected flows'!$C$8)</f>
        <v>0</v>
      </c>
      <c r="BG125" s="22">
        <f>SUM(BG111:BG119)/(1+Parameters_Results!$D$12)^('Expected flows'!BG$8-'Expected flows'!$C$8)</f>
        <v>0</v>
      </c>
      <c r="BH125" s="22">
        <f>SUM(BH111:BH119)/(1+Parameters_Results!$D$12)^('Expected flows'!BH$8-'Expected flows'!$C$8)</f>
        <v>0</v>
      </c>
      <c r="BI125" s="22">
        <f>SUM(BI111:BI119)/(1+Parameters_Results!$D$12)^('Expected flows'!BI$8-'Expected flows'!$C$8)</f>
        <v>0</v>
      </c>
      <c r="BJ125" s="22">
        <f>SUM(BJ111:BJ119)/(1+Parameters_Results!$D$12)^('Expected flows'!BJ$8-'Expected flows'!$C$8)</f>
        <v>0</v>
      </c>
      <c r="BK125" s="22">
        <f>SUM(BK111:BK119)/(1+Parameters_Results!$D$12)^('Expected flows'!BK$8-'Expected flows'!$C$8)</f>
        <v>0</v>
      </c>
      <c r="BL125" s="22">
        <f>SUM(BL111:BL119)/(1+Parameters_Results!$D$12)^('Expected flows'!BL$8-'Expected flows'!$C$8)</f>
        <v>0</v>
      </c>
      <c r="BM125" s="22">
        <f>SUM(BM111:BM119)/(1+Parameters_Results!$D$12)^('Expected flows'!BM$8-'Expected flows'!$C$8)</f>
        <v>0</v>
      </c>
      <c r="BN125" s="22">
        <f>SUM(BN111:BN119)/(1+Parameters_Results!$D$12)^('Expected flows'!BN$8-'Expected flows'!$C$8)</f>
        <v>0</v>
      </c>
      <c r="BO125" s="22">
        <f>SUM(BO111:BO119)/(1+Parameters_Results!$D$12)^('Expected flows'!BO$8-'Expected flows'!$C$8)</f>
        <v>0</v>
      </c>
      <c r="BP125" s="22">
        <f>SUM(BP111:BP119)/(1+Parameters_Results!$D$12)^('Expected flows'!BP$8-'Expected flows'!$C$8)</f>
        <v>0</v>
      </c>
      <c r="BQ125" s="22">
        <f>SUM(BQ111:BQ119)/(1+Parameters_Results!$D$12)^('Expected flows'!BQ$8-'Expected flows'!$C$8)</f>
        <v>0</v>
      </c>
      <c r="BR125" s="22">
        <f>SUM(BR111:BR119)/(1+Parameters_Results!$D$12)^('Expected flows'!BR$8-'Expected flows'!$C$8)</f>
        <v>0</v>
      </c>
      <c r="BS125" s="22">
        <f>SUM(BS111:BS119)/(1+Parameters_Results!$D$12)^('Expected flows'!BS$8-'Expected flows'!$C$8)</f>
        <v>0</v>
      </c>
      <c r="BT125" s="22">
        <f>SUM(BT111:BT119)/(1+Parameters_Results!$D$12)^('Expected flows'!BT$8-'Expected flows'!$C$8)</f>
        <v>0</v>
      </c>
      <c r="BU125" s="22">
        <f>SUM(BU111:BU119)/(1+Parameters_Results!$D$12)^('Expected flows'!BU$8-'Expected flows'!$C$8)</f>
        <v>0</v>
      </c>
      <c r="BV125" s="22">
        <f>SUM(BV111:BV119)/(1+Parameters_Results!$D$12)^('Expected flows'!BV$8-'Expected flows'!$C$8)</f>
        <v>0</v>
      </c>
      <c r="BW125" s="22">
        <f>SUM(BW111:BW119)/(1+Parameters_Results!$D$12)^('Expected flows'!BW$8-'Expected flows'!$C$8)</f>
        <v>0</v>
      </c>
      <c r="BX125" s="22">
        <f>SUM(BX111:BX119)/(1+Parameters_Results!$D$12)^('Expected flows'!BX$8-'Expected flows'!$C$8)</f>
        <v>0</v>
      </c>
      <c r="BY125" s="22">
        <f>SUM(BY111:BY119)/(1+Parameters_Results!$D$12)^('Expected flows'!BY$8-'Expected flows'!$C$8)</f>
        <v>0</v>
      </c>
      <c r="BZ125" s="22">
        <f>SUM(BZ111:BZ119)/(1+Parameters_Results!$D$12)^('Expected flows'!BZ$8-'Expected flows'!$C$8)</f>
        <v>0</v>
      </c>
      <c r="CA125" s="22">
        <f>SUM(CA111:CA119)/(1+Parameters_Results!$D$12)^('Expected flows'!CA$8-'Expected flows'!$C$8)</f>
        <v>0</v>
      </c>
      <c r="CB125" s="22">
        <f>SUM(CB111:CB119)/(1+Parameters_Results!$D$12)^('Expected flows'!CB$8-'Expected flows'!$C$8)</f>
        <v>0</v>
      </c>
      <c r="CC125" s="22">
        <f>SUM(CC111:CC119)/(1+Parameters_Results!$D$12)^('Expected flows'!CC$8-'Expected flows'!$C$8)</f>
        <v>0</v>
      </c>
      <c r="CD125" s="46">
        <f>SUM(CD111:CD119)/(1+Parameters_Results!$D$12)^('Expected flows'!CD$8-'Expected flows'!$C$8)</f>
        <v>0</v>
      </c>
    </row>
    <row r="126" spans="1:82">
      <c r="A126" s="21"/>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46"/>
    </row>
    <row r="127" spans="1:82">
      <c r="A127" s="142" t="s">
        <v>98</v>
      </c>
      <c r="B127" s="55"/>
      <c r="C127" s="140">
        <f>SUM(C125:ZZ125)-SUM(C124:ZZ124)</f>
        <v>55.984783463080788</v>
      </c>
      <c r="D127" s="22"/>
      <c r="E127" s="17" t="s">
        <v>27</v>
      </c>
      <c r="F127" s="22"/>
      <c r="G127" s="22">
        <f>SUM(C124:ZZ124)</f>
        <v>91.923164566237574</v>
      </c>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46"/>
    </row>
    <row r="128" spans="1:82" ht="15" thickBot="1">
      <c r="A128" s="143" t="s">
        <v>99</v>
      </c>
      <c r="B128" s="73"/>
      <c r="C128" s="141">
        <f>SUM(C125:ZZ125)/SUM(C124:ZZ124)</f>
        <v>1.6090389046902267</v>
      </c>
      <c r="D128" s="34"/>
      <c r="E128" s="34" t="s">
        <v>28</v>
      </c>
      <c r="F128" s="34"/>
      <c r="G128" s="34">
        <f>SUM(C125:ZZ125)</f>
        <v>147.90794802931836</v>
      </c>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4"/>
      <c r="BO128" s="34"/>
      <c r="BP128" s="34"/>
      <c r="BQ128" s="34"/>
      <c r="BR128" s="34"/>
      <c r="BS128" s="34"/>
      <c r="BT128" s="34"/>
      <c r="BU128" s="34"/>
      <c r="BV128" s="34"/>
      <c r="BW128" s="34"/>
      <c r="BX128" s="34"/>
      <c r="BY128" s="34"/>
      <c r="BZ128" s="34"/>
      <c r="CA128" s="34"/>
      <c r="CB128" s="34"/>
      <c r="CC128" s="34"/>
      <c r="CD128" s="72"/>
    </row>
    <row r="129" spans="11:11">
      <c r="K129" t="s">
        <v>124</v>
      </c>
    </row>
  </sheetData>
  <mergeCells count="6">
    <mergeCell ref="A111:A121"/>
    <mergeCell ref="A9:A28"/>
    <mergeCell ref="A29:A39"/>
    <mergeCell ref="A50:A69"/>
    <mergeCell ref="A91:A110"/>
    <mergeCell ref="A70:A8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sheetPr>
  <dimension ref="B1:IS242"/>
  <sheetViews>
    <sheetView topLeftCell="B123" zoomScale="80" zoomScaleNormal="80" zoomScalePageLayoutView="80" workbookViewId="0">
      <selection activeCell="D133" sqref="D133"/>
    </sheetView>
  </sheetViews>
  <sheetFormatPr defaultColWidth="8.81640625" defaultRowHeight="14.5"/>
  <cols>
    <col min="1" max="1" width="4.1796875" customWidth="1"/>
    <col min="2" max="2" width="54.453125" customWidth="1"/>
    <col min="3" max="3" width="31.1796875" customWidth="1"/>
    <col min="4" max="4" width="10.54296875" bestFit="1" customWidth="1"/>
    <col min="5" max="7" width="12.453125" bestFit="1" customWidth="1"/>
    <col min="8" max="8" width="11.453125" customWidth="1"/>
    <col min="9" max="9" width="48" customWidth="1"/>
    <col min="10" max="10" width="28.54296875" customWidth="1"/>
    <col min="11" max="11" width="13.54296875" style="6" customWidth="1"/>
    <col min="12" max="13" width="11.54296875" bestFit="1" customWidth="1"/>
    <col min="14" max="14" width="13.81640625" customWidth="1"/>
    <col min="15" max="15" width="11.54296875" bestFit="1" customWidth="1"/>
    <col min="16" max="16" width="37.81640625" customWidth="1"/>
    <col min="17" max="17" width="11.54296875" customWidth="1"/>
    <col min="18" max="18" width="39.81640625" customWidth="1"/>
    <col min="19" max="20" width="11.54296875" bestFit="1" customWidth="1"/>
    <col min="21" max="21" width="10.1796875" customWidth="1"/>
    <col min="22" max="54" width="11.54296875" bestFit="1" customWidth="1"/>
    <col min="55" max="55" width="11.54296875" style="6" bestFit="1" customWidth="1"/>
    <col min="81" max="81" width="9.1796875" customWidth="1"/>
    <col min="85" max="85" width="68" customWidth="1"/>
    <col min="86" max="86" width="33.54296875" customWidth="1"/>
    <col min="168" max="168" width="67.453125" bestFit="1" customWidth="1"/>
  </cols>
  <sheetData>
    <row r="1" spans="2:55">
      <c r="B1" t="s">
        <v>13</v>
      </c>
      <c r="G1" s="12"/>
      <c r="H1" s="12"/>
      <c r="I1" s="12"/>
      <c r="J1" s="12"/>
      <c r="K1" s="12"/>
      <c r="L1" s="12"/>
      <c r="M1" s="12"/>
      <c r="BB1" s="12"/>
      <c r="BC1"/>
    </row>
    <row r="2" spans="2:55" ht="15" thickBot="1">
      <c r="G2" s="12"/>
      <c r="H2" s="12"/>
      <c r="I2" s="12"/>
      <c r="J2" s="12"/>
      <c r="K2" s="12"/>
      <c r="L2" s="12"/>
      <c r="M2" s="12"/>
      <c r="BB2" s="12"/>
      <c r="BC2"/>
    </row>
    <row r="3" spans="2:55">
      <c r="B3" s="124" t="s">
        <v>135</v>
      </c>
      <c r="C3" s="215"/>
      <c r="D3" s="215"/>
      <c r="E3" s="215"/>
      <c r="F3" s="215"/>
      <c r="G3" s="216"/>
      <c r="H3" s="12"/>
      <c r="I3" s="39" t="s">
        <v>141</v>
      </c>
      <c r="J3" s="184"/>
      <c r="K3" s="184"/>
      <c r="L3" s="184"/>
      <c r="M3" s="184"/>
      <c r="N3" s="185"/>
      <c r="P3" s="124" t="s">
        <v>142</v>
      </c>
      <c r="Q3" s="19"/>
      <c r="R3" s="19"/>
      <c r="S3" s="19"/>
      <c r="T3" s="19"/>
      <c r="U3" s="20"/>
      <c r="BB3" s="12"/>
      <c r="BC3"/>
    </row>
    <row r="4" spans="2:55">
      <c r="B4" s="147" t="s">
        <v>43</v>
      </c>
      <c r="C4" s="74"/>
      <c r="D4" s="74"/>
      <c r="E4" s="74"/>
      <c r="F4" s="74"/>
      <c r="G4" s="188"/>
      <c r="H4" s="12"/>
      <c r="I4" s="147" t="s">
        <v>43</v>
      </c>
      <c r="J4" s="177"/>
      <c r="K4" s="177"/>
      <c r="L4" s="177"/>
      <c r="M4" s="177"/>
      <c r="N4" s="186"/>
      <c r="P4" s="21" t="s">
        <v>43</v>
      </c>
      <c r="Q4" s="22"/>
      <c r="R4" s="22"/>
      <c r="S4" s="22"/>
      <c r="T4" s="22"/>
      <c r="U4" s="23"/>
      <c r="BB4" s="12"/>
      <c r="BC4"/>
    </row>
    <row r="5" spans="2:55">
      <c r="B5" s="147" t="s">
        <v>45</v>
      </c>
      <c r="C5" s="74"/>
      <c r="D5" s="74"/>
      <c r="E5" s="74"/>
      <c r="F5" s="74"/>
      <c r="G5" s="188"/>
      <c r="H5" s="12"/>
      <c r="I5" s="147" t="s">
        <v>45</v>
      </c>
      <c r="J5" s="177"/>
      <c r="K5" s="177"/>
      <c r="L5" s="177"/>
      <c r="M5" s="177"/>
      <c r="N5" s="186"/>
      <c r="P5" s="21" t="s">
        <v>45</v>
      </c>
      <c r="Q5" s="22"/>
      <c r="R5" s="22"/>
      <c r="S5" s="22"/>
      <c r="T5" s="22"/>
      <c r="U5" s="23"/>
      <c r="BB5" s="12"/>
      <c r="BC5"/>
    </row>
    <row r="6" spans="2:55">
      <c r="B6" s="147"/>
      <c r="C6" s="74"/>
      <c r="D6" s="74"/>
      <c r="E6" s="74"/>
      <c r="F6" s="74"/>
      <c r="G6" s="188"/>
      <c r="H6" s="12"/>
      <c r="I6" s="187"/>
      <c r="J6" s="177"/>
      <c r="K6" s="177"/>
      <c r="L6" s="177"/>
      <c r="M6" s="177"/>
      <c r="N6" s="186"/>
      <c r="P6" s="21"/>
      <c r="Q6" s="22"/>
      <c r="R6" s="22"/>
      <c r="S6" s="22"/>
      <c r="T6" s="22"/>
      <c r="U6" s="23"/>
      <c r="BB6" s="12"/>
      <c r="BC6"/>
    </row>
    <row r="7" spans="2:55">
      <c r="B7" s="24" t="s">
        <v>14</v>
      </c>
      <c r="C7" s="74"/>
      <c r="D7" s="217">
        <f>Parameters_Results!D10</f>
        <v>2020</v>
      </c>
      <c r="E7" s="217">
        <v>2030</v>
      </c>
      <c r="F7" s="217">
        <v>2050</v>
      </c>
      <c r="G7" s="218">
        <v>2100</v>
      </c>
      <c r="I7" s="24" t="s">
        <v>140</v>
      </c>
      <c r="J7" s="177"/>
      <c r="K7" s="177">
        <v>2020</v>
      </c>
      <c r="L7" s="177">
        <v>2030</v>
      </c>
      <c r="M7" s="177">
        <v>2050</v>
      </c>
      <c r="N7" s="188">
        <v>2100</v>
      </c>
      <c r="P7" s="24" t="s">
        <v>14</v>
      </c>
      <c r="Q7" s="22"/>
      <c r="R7" s="25">
        <v>2020</v>
      </c>
      <c r="S7" s="25">
        <v>2030</v>
      </c>
      <c r="T7" s="25">
        <v>2050</v>
      </c>
      <c r="U7" s="26">
        <v>2100</v>
      </c>
      <c r="AZ7" s="12"/>
      <c r="BC7"/>
    </row>
    <row r="8" spans="2:55">
      <c r="B8" s="357" t="s">
        <v>15</v>
      </c>
      <c r="C8" s="345"/>
      <c r="D8" s="345"/>
      <c r="E8" s="345"/>
      <c r="F8" s="345"/>
      <c r="G8" s="346"/>
      <c r="I8" s="359" t="s">
        <v>136</v>
      </c>
      <c r="J8" s="360"/>
      <c r="K8" s="360"/>
      <c r="L8" s="360"/>
      <c r="M8" s="360"/>
      <c r="N8" s="361"/>
      <c r="P8" s="357" t="s">
        <v>136</v>
      </c>
      <c r="Q8" s="345"/>
      <c r="R8" s="345"/>
      <c r="S8" s="345"/>
      <c r="T8" s="345"/>
      <c r="U8" s="346"/>
      <c r="AZ8" s="12"/>
      <c r="BC8"/>
    </row>
    <row r="9" spans="2:55">
      <c r="B9" s="147" t="s">
        <v>22</v>
      </c>
      <c r="C9" s="74"/>
      <c r="D9" s="230">
        <f>'Climate impacts'!D41</f>
        <v>5</v>
      </c>
      <c r="E9" s="230">
        <f>Parameters_Results!$D$20*'Climate impacts'!G104+(1-Parameters_Results!$D$20)*'Climate impacts'!F104</f>
        <v>5</v>
      </c>
      <c r="F9" s="230">
        <f>Parameters_Results!$D$20*'Climate impacts'!I104+(1-Parameters_Results!$D$20)*'Climate impacts'!H104</f>
        <v>5</v>
      </c>
      <c r="G9" s="197">
        <f>Parameters_Results!$D$20*'Climate impacts'!K104+(1-Parameters_Results!$D$20)*'Climate impacts'!J104</f>
        <v>1</v>
      </c>
      <c r="I9" s="147" t="s">
        <v>22</v>
      </c>
      <c r="J9" s="177"/>
      <c r="K9" s="177">
        <f>'Climate impacts'!I41</f>
        <v>2</v>
      </c>
      <c r="L9" s="190">
        <f>Parameters_Results!$D$20*'Climate impacts'!P104+(1-Parameters_Results!$D$20)*'Climate impacts'!O104</f>
        <v>2</v>
      </c>
      <c r="M9" s="190">
        <f>Parameters_Results!$D$20*'Climate impacts'!R104+(1-Parameters_Results!$D$20)*'Climate impacts'!Q104</f>
        <v>2</v>
      </c>
      <c r="N9" s="234">
        <f>Parameters_Results!$D$20*'Climate impacts'!T104+(1-Parameters_Results!$D$20)*'Climate impacts'!S104</f>
        <v>1</v>
      </c>
      <c r="P9" s="21" t="s">
        <v>22</v>
      </c>
      <c r="Q9" s="22"/>
      <c r="R9" s="227">
        <f>'Climate impacts'!N41</f>
        <v>2</v>
      </c>
      <c r="S9" s="227">
        <f>Parameters_Results!$D$20*'Climate impacts'!Z104+(1-Parameters_Results!$D$20)*'Climate impacts'!Y104</f>
        <v>2</v>
      </c>
      <c r="T9" s="227">
        <f>Parameters_Results!$D$20*'Climate impacts'!AB104+(1-Parameters_Results!$D$20)*'Climate impacts'!AA104</f>
        <v>2</v>
      </c>
      <c r="U9" s="46">
        <f>Parameters_Results!$D$20*'Climate impacts'!AD104+(1-Parameters_Results!$D$20)*'Climate impacts'!AC104</f>
        <v>1</v>
      </c>
      <c r="AZ9" s="12"/>
      <c r="BC9"/>
    </row>
    <row r="10" spans="2:55">
      <c r="B10" s="21" t="s">
        <v>208</v>
      </c>
      <c r="C10" s="74"/>
      <c r="D10" s="29">
        <f>Parameters_Results!$D$19*'Climate impacts'!E42+(1-Parameters_Results!$D$19)*'Climate impacts'!D42</f>
        <v>-0.01</v>
      </c>
      <c r="E10" s="29">
        <f>Parameters_Results!$D$19*'Climate impacts'!G105+(1-Parameters_Results!$D$19)*'Climate impacts'!F105</f>
        <v>-0.01</v>
      </c>
      <c r="F10" s="29">
        <f>Parameters_Results!$D$19*'Climate impacts'!I105+(1-Parameters_Results!$D$19)*'Climate impacts'!H105</f>
        <v>-0.01</v>
      </c>
      <c r="G10" s="247">
        <f>Parameters_Results!$D$19*'Climate impacts'!K105+(1-Parameters_Results!$D$19)*'Climate impacts'!J105</f>
        <v>-0.01</v>
      </c>
      <c r="I10" s="21" t="s">
        <v>208</v>
      </c>
      <c r="J10" s="177"/>
      <c r="K10" s="191">
        <f>Parameters_Results!$D$19*'Climate impacts'!J42+(1-Parameters_Results!$D$19)*'Climate impacts'!I42</f>
        <v>-0.01</v>
      </c>
      <c r="L10" s="191">
        <f>Parameters_Results!$D$19*'Climate impacts'!P105+(1-Parameters_Results!$D$19)*'Climate impacts'!O105</f>
        <v>-0.01</v>
      </c>
      <c r="M10" s="191">
        <f>Parameters_Results!$D$19*'Climate impacts'!R105+(1-Parameters_Results!$D$19)*'Climate impacts'!Q105</f>
        <v>-0.01</v>
      </c>
      <c r="N10" s="195">
        <f>Parameters_Results!$D$19*'Climate impacts'!T105+(1-Parameters_Results!$D$19)*'Climate impacts'!S105</f>
        <v>-0.01</v>
      </c>
      <c r="P10" s="21" t="s">
        <v>208</v>
      </c>
      <c r="Q10" s="22"/>
      <c r="R10" s="227">
        <f>Parameters_Results!$D$19*'Climate impacts'!O42+(1-Parameters_Results!$D$19)*'Climate impacts'!N42</f>
        <v>-0.01</v>
      </c>
      <c r="S10" s="227">
        <f>Parameters_Results!$D$19*'Climate impacts'!Z105+(1-Parameters_Results!$D$19)*'Climate impacts'!Y105</f>
        <v>-0.01</v>
      </c>
      <c r="T10" s="227">
        <f>Parameters_Results!$D$19*'Climate impacts'!AA105+(1-Parameters_Results!$D$19)*'Climate impacts'!Z105</f>
        <v>-0.05</v>
      </c>
      <c r="U10" s="237">
        <f>Parameters_Results!$D$19*'Climate impacts'!AD105+(1-Parameters_Results!$D$19)*'Climate impacts'!AC105</f>
        <v>-0.01</v>
      </c>
      <c r="AZ10" s="12"/>
      <c r="BC10"/>
    </row>
    <row r="11" spans="2:55">
      <c r="B11" s="273" t="s">
        <v>211</v>
      </c>
      <c r="C11" s="74"/>
      <c r="D11" s="29">
        <f>Parameters_Results!$D$19*'Climate impacts'!E43+(1-Parameters_Results!$D$19)*'Climate impacts'!D43</f>
        <v>-0.01</v>
      </c>
      <c r="E11" s="29">
        <f>Parameters_Results!$D$19*'Climate impacts'!G106+(1-Parameters_Results!$D$19)*'Climate impacts'!F106</f>
        <v>-0.01</v>
      </c>
      <c r="F11" s="29">
        <f>Parameters_Results!$D$19*'Climate impacts'!I106+(1-Parameters_Results!$D$19)*'Climate impacts'!H106</f>
        <v>-0.01</v>
      </c>
      <c r="G11" s="247">
        <f>Parameters_Results!$D$19*'Climate impacts'!K106+(1-Parameters_Results!$D$19)*'Climate impacts'!J106</f>
        <v>-0.01</v>
      </c>
      <c r="I11" s="273" t="s">
        <v>211</v>
      </c>
      <c r="J11" s="177"/>
      <c r="K11" s="191">
        <f>Parameters_Results!$D$19*'Climate impacts'!J43+(1-Parameters_Results!$D$19)*'Climate impacts'!I43</f>
        <v>-0.01</v>
      </c>
      <c r="L11" s="191">
        <f>Parameters_Results!$D$19*'Climate impacts'!P106+(1-Parameters_Results!$D$19)*'Climate impacts'!O106</f>
        <v>-0.01</v>
      </c>
      <c r="M11" s="191">
        <f>Parameters_Results!$D$19*'Climate impacts'!R106+(1-Parameters_Results!$D$19)*'Climate impacts'!Q106</f>
        <v>-0.01</v>
      </c>
      <c r="N11" s="195">
        <f>Parameters_Results!$D$19*'Climate impacts'!T106+(1-Parameters_Results!$D$19)*'Climate impacts'!S106</f>
        <v>-0.01</v>
      </c>
      <c r="P11" s="273" t="s">
        <v>211</v>
      </c>
      <c r="Q11" s="22"/>
      <c r="R11" s="227">
        <f>Parameters_Results!$D$19*'Climate impacts'!O43+(1-Parameters_Results!$D$19)*'Climate impacts'!N43</f>
        <v>-0.01</v>
      </c>
      <c r="S11" s="227">
        <f>Parameters_Results!$D$19*'Climate impacts'!Z106+(1-Parameters_Results!$D$19)*'Climate impacts'!Y106</f>
        <v>-0.01</v>
      </c>
      <c r="T11" s="227">
        <f>Parameters_Results!$D$19*'Climate impacts'!AA106+(1-Parameters_Results!$D$19)*'Climate impacts'!Z106</f>
        <v>-0.05</v>
      </c>
      <c r="U11" s="237">
        <f>Parameters_Results!$D$19*'Climate impacts'!AD106+(1-Parameters_Results!$D$19)*'Climate impacts'!AC106</f>
        <v>-0.01</v>
      </c>
      <c r="AZ11" s="12"/>
      <c r="BC11"/>
    </row>
    <row r="12" spans="2:55">
      <c r="B12" s="21" t="s">
        <v>209</v>
      </c>
      <c r="C12" s="74"/>
      <c r="D12" s="29">
        <f>Parameters_Results!$D$19*'Climate impacts'!E44+(1-Parameters_Results!$D$19)*'Climate impacts'!D44</f>
        <v>-0.01</v>
      </c>
      <c r="E12" s="29">
        <f>Parameters_Results!$D$19*'Climate impacts'!G107+(1-Parameters_Results!$D$19)*'Climate impacts'!F107</f>
        <v>-0.01</v>
      </c>
      <c r="F12" s="29">
        <f>Parameters_Results!$D$19*'Climate impacts'!I107+(1-Parameters_Results!$D$19)*'Climate impacts'!H107</f>
        <v>-0.01</v>
      </c>
      <c r="G12" s="247">
        <f>Parameters_Results!$D$19*'Climate impacts'!K107+(1-Parameters_Results!$D$19)*'Climate impacts'!J107</f>
        <v>-0.01</v>
      </c>
      <c r="I12" s="21" t="s">
        <v>209</v>
      </c>
      <c r="J12" s="177"/>
      <c r="K12" s="191">
        <f>Parameters_Results!$D$19*'Climate impacts'!J44+(1-Parameters_Results!$D$19)*'Climate impacts'!I44</f>
        <v>0</v>
      </c>
      <c r="L12" s="191">
        <f>Parameters_Results!$D$19*'Climate impacts'!P107+(1-Parameters_Results!$D$19)*'Climate impacts'!O107</f>
        <v>0</v>
      </c>
      <c r="M12" s="191">
        <f>Parameters_Results!$D$19*'Climate impacts'!R107+(1-Parameters_Results!$D$19)*'Climate impacts'!Q107</f>
        <v>0</v>
      </c>
      <c r="N12" s="195">
        <f>Parameters_Results!$D$19*'Climate impacts'!T107+(1-Parameters_Results!$D$19)*'Climate impacts'!S107</f>
        <v>0</v>
      </c>
      <c r="P12" s="21" t="s">
        <v>209</v>
      </c>
      <c r="Q12" s="22"/>
      <c r="R12" s="227">
        <f>Parameters_Results!$D$19*'Climate impacts'!O44+(1-Parameters_Results!$D$19)*'Climate impacts'!N44</f>
        <v>0</v>
      </c>
      <c r="S12" s="227">
        <f>Parameters_Results!$D$19*'Climate impacts'!Z107+(1-Parameters_Results!$D$19)*'Climate impacts'!Y107</f>
        <v>0</v>
      </c>
      <c r="T12" s="227">
        <f>Parameters_Results!$D$19*'Climate impacts'!AA107+(1-Parameters_Results!$D$19)*'Climate impacts'!Z107</f>
        <v>0</v>
      </c>
      <c r="U12" s="237">
        <f>Parameters_Results!$D$19*'Climate impacts'!AD107+(1-Parameters_Results!$D$19)*'Climate impacts'!AC107</f>
        <v>0</v>
      </c>
      <c r="AZ12" s="12"/>
      <c r="BC12"/>
    </row>
    <row r="13" spans="2:55">
      <c r="B13" s="273" t="s">
        <v>212</v>
      </c>
      <c r="C13" s="74"/>
      <c r="D13" s="29">
        <f>Parameters_Results!$D$19*'Climate impacts'!E45+(1-Parameters_Results!$D$19)*'Climate impacts'!D45</f>
        <v>-0.02</v>
      </c>
      <c r="E13" s="29">
        <f>Parameters_Results!$D$19*'Climate impacts'!G108+(1-Parameters_Results!$D$19)*'Climate impacts'!F108</f>
        <v>-0.02</v>
      </c>
      <c r="F13" s="29">
        <f>Parameters_Results!$D$19*'Climate impacts'!I108+(1-Parameters_Results!$D$19)*'Climate impacts'!H108</f>
        <v>-0.02</v>
      </c>
      <c r="G13" s="247">
        <f>Parameters_Results!$D$19*'Climate impacts'!K108+(1-Parameters_Results!$D$19)*'Climate impacts'!J108</f>
        <v>-0.02</v>
      </c>
      <c r="I13" s="273" t="s">
        <v>212</v>
      </c>
      <c r="J13" s="177"/>
      <c r="K13" s="191">
        <f>Parameters_Results!$D$19*'Climate impacts'!J45+(1-Parameters_Results!$D$19)*'Climate impacts'!I45</f>
        <v>0</v>
      </c>
      <c r="L13" s="191">
        <f>Parameters_Results!$D$19*'Climate impacts'!P108+(1-Parameters_Results!$D$19)*'Climate impacts'!O108</f>
        <v>0</v>
      </c>
      <c r="M13" s="191">
        <f>Parameters_Results!$D$19*'Climate impacts'!R108+(1-Parameters_Results!$D$19)*'Climate impacts'!Q108</f>
        <v>0</v>
      </c>
      <c r="N13" s="195">
        <f>Parameters_Results!$D$19*'Climate impacts'!T108+(1-Parameters_Results!$D$19)*'Climate impacts'!S108</f>
        <v>0</v>
      </c>
      <c r="P13" s="273" t="s">
        <v>212</v>
      </c>
      <c r="Q13" s="22"/>
      <c r="R13" s="227">
        <f>Parameters_Results!$D$19*'Climate impacts'!O45+(1-Parameters_Results!$D$19)*'Climate impacts'!N45</f>
        <v>0</v>
      </c>
      <c r="S13" s="227">
        <f>Parameters_Results!$D$19*'Climate impacts'!Z108+(1-Parameters_Results!$D$19)*'Climate impacts'!Y108</f>
        <v>0</v>
      </c>
      <c r="T13" s="227">
        <f>Parameters_Results!$D$19*'Climate impacts'!AA108+(1-Parameters_Results!$D$19)*'Climate impacts'!Z108</f>
        <v>0</v>
      </c>
      <c r="U13" s="237">
        <f>Parameters_Results!$D$19*'Climate impacts'!AD108+(1-Parameters_Results!$D$19)*'Climate impacts'!AC108</f>
        <v>0</v>
      </c>
      <c r="AZ13" s="12"/>
      <c r="BC13"/>
    </row>
    <row r="14" spans="2:55">
      <c r="B14" s="21" t="s">
        <v>210</v>
      </c>
      <c r="C14" s="74"/>
      <c r="D14" s="29">
        <f>Parameters_Results!$D$19*'Climate impacts'!E46+(1-Parameters_Results!$D$19)*'Climate impacts'!D46</f>
        <v>-0.01</v>
      </c>
      <c r="E14" s="29">
        <f>Parameters_Results!$D$19*'Climate impacts'!G109+(1-Parameters_Results!$D$19)*'Climate impacts'!F109</f>
        <v>-0.01</v>
      </c>
      <c r="F14" s="29">
        <f>Parameters_Results!$D$19*'Climate impacts'!I109+(1-Parameters_Results!$D$19)*'Climate impacts'!H109</f>
        <v>-0.01</v>
      </c>
      <c r="G14" s="247">
        <f>Parameters_Results!$D$19*'Climate impacts'!K109+(1-Parameters_Results!$D$19)*'Climate impacts'!J109</f>
        <v>-0.01</v>
      </c>
      <c r="I14" s="21" t="s">
        <v>210</v>
      </c>
      <c r="J14" s="177"/>
      <c r="K14" s="191">
        <f>Parameters_Results!$D$19*'Climate impacts'!J46+(1-Parameters_Results!$D$19)*'Climate impacts'!I46</f>
        <v>0</v>
      </c>
      <c r="L14" s="191">
        <f>Parameters_Results!$D$19*'Climate impacts'!P109+(1-Parameters_Results!$D$19)*'Climate impacts'!O109</f>
        <v>0</v>
      </c>
      <c r="M14" s="191">
        <f>Parameters_Results!$D$19*'Climate impacts'!R109+(1-Parameters_Results!$D$19)*'Climate impacts'!Q109</f>
        <v>0</v>
      </c>
      <c r="N14" s="195">
        <f>Parameters_Results!$D$19*'Climate impacts'!T109+(1-Parameters_Results!$D$19)*'Climate impacts'!S109</f>
        <v>0</v>
      </c>
      <c r="P14" s="21" t="s">
        <v>210</v>
      </c>
      <c r="Q14" s="22"/>
      <c r="R14" s="227">
        <f>Parameters_Results!$D$19*'Climate impacts'!O46+(1-Parameters_Results!$D$19)*'Climate impacts'!N46</f>
        <v>0</v>
      </c>
      <c r="S14" s="227">
        <f>Parameters_Results!$D$19*'Climate impacts'!Z109+(1-Parameters_Results!$D$19)*'Climate impacts'!Y109</f>
        <v>0</v>
      </c>
      <c r="T14" s="227">
        <f>Parameters_Results!$D$19*'Climate impacts'!AA109+(1-Parameters_Results!$D$19)*'Climate impacts'!Z109</f>
        <v>0</v>
      </c>
      <c r="U14" s="237">
        <f>Parameters_Results!$D$19*'Climate impacts'!AD109+(1-Parameters_Results!$D$19)*'Climate impacts'!AC109</f>
        <v>0</v>
      </c>
      <c r="AZ14" s="12"/>
      <c r="BC14"/>
    </row>
    <row r="15" spans="2:55">
      <c r="B15" s="21" t="s">
        <v>216</v>
      </c>
      <c r="C15" s="74"/>
      <c r="D15" s="29">
        <f>Parameters_Results!$D$19*'Climate impacts'!E47+(1-Parameters_Results!$D$19)*'Climate impacts'!D47</f>
        <v>0.01</v>
      </c>
      <c r="E15" s="29">
        <f>Parameters_Results!$D$19*'Climate impacts'!G110+(1-Parameters_Results!$D$19)*'Climate impacts'!F110</f>
        <v>0.01</v>
      </c>
      <c r="F15" s="29">
        <f>Parameters_Results!$D$19*'Climate impacts'!I110+(1-Parameters_Results!$D$19)*'Climate impacts'!H110</f>
        <v>0.01</v>
      </c>
      <c r="G15" s="247">
        <f>Parameters_Results!$D$19*'Climate impacts'!K110+(1-Parameters_Results!$D$19)*'Climate impacts'!J110</f>
        <v>0.01</v>
      </c>
      <c r="I15" s="21" t="s">
        <v>221</v>
      </c>
      <c r="J15" s="177"/>
      <c r="K15" s="191">
        <f>Parameters_Results!$D$19*'Climate impacts'!J47+(1-Parameters_Results!$D$19)*'Climate impacts'!I47</f>
        <v>0</v>
      </c>
      <c r="L15" s="191">
        <f>Parameters_Results!$D$19*'Climate impacts'!P110+(1-Parameters_Results!$D$19)*'Climate impacts'!O110</f>
        <v>0</v>
      </c>
      <c r="M15" s="191">
        <f>Parameters_Results!$D$19*'Climate impacts'!R110+(1-Parameters_Results!$D$19)*'Climate impacts'!Q110</f>
        <v>0</v>
      </c>
      <c r="N15" s="195">
        <f>Parameters_Results!$D$19*'Climate impacts'!T110+(1-Parameters_Results!$D$19)*'Climate impacts'!S110</f>
        <v>0</v>
      </c>
      <c r="P15" s="21" t="s">
        <v>221</v>
      </c>
      <c r="Q15" s="22"/>
      <c r="R15" s="227">
        <f>Parameters_Results!$D$19*'Climate impacts'!O47+(1-Parameters_Results!$D$19)*'Climate impacts'!N47</f>
        <v>0</v>
      </c>
      <c r="S15" s="227">
        <f>Parameters_Results!$D$19*'Climate impacts'!Z110+(1-Parameters_Results!$D$19)*'Climate impacts'!Y110</f>
        <v>0</v>
      </c>
      <c r="T15" s="227">
        <f>Parameters_Results!$D$19*'Climate impacts'!AA110+(1-Parameters_Results!$D$19)*'Climate impacts'!Z110</f>
        <v>0</v>
      </c>
      <c r="U15" s="237">
        <f>Parameters_Results!$D$19*'Climate impacts'!AD110+(1-Parameters_Results!$D$19)*'Climate impacts'!AC110</f>
        <v>0</v>
      </c>
      <c r="AZ15" s="12"/>
      <c r="BC15"/>
    </row>
    <row r="16" spans="2:55">
      <c r="B16" s="273" t="s">
        <v>217</v>
      </c>
      <c r="C16" s="74"/>
      <c r="D16" s="29">
        <f>Parameters_Results!$D$19*'Climate impacts'!E48+(1-Parameters_Results!$D$19)*'Climate impacts'!D48</f>
        <v>0.01</v>
      </c>
      <c r="E16" s="29">
        <f>Parameters_Results!$D$19*'Climate impacts'!G111+(1-Parameters_Results!$D$19)*'Climate impacts'!F111</f>
        <v>0</v>
      </c>
      <c r="F16" s="29">
        <f>Parameters_Results!$D$19*'Climate impacts'!I111+(1-Parameters_Results!$D$19)*'Climate impacts'!H111</f>
        <v>0</v>
      </c>
      <c r="G16" s="247">
        <f>Parameters_Results!$D$19*'Climate impacts'!K111+(1-Parameters_Results!$D$19)*'Climate impacts'!J111</f>
        <v>0</v>
      </c>
      <c r="I16" s="273" t="s">
        <v>218</v>
      </c>
      <c r="J16" s="177"/>
      <c r="K16" s="191">
        <f>Parameters_Results!$D$19*'Climate impacts'!J48+(1-Parameters_Results!$D$19)*'Climate impacts'!I48</f>
        <v>0</v>
      </c>
      <c r="L16" s="191">
        <f>Parameters_Results!$D$19*'Climate impacts'!P111+(1-Parameters_Results!$D$19)*'Climate impacts'!O111</f>
        <v>0</v>
      </c>
      <c r="M16" s="191">
        <f>Parameters_Results!$D$19*'Climate impacts'!R111+(1-Parameters_Results!$D$19)*'Climate impacts'!Q111</f>
        <v>0</v>
      </c>
      <c r="N16" s="195">
        <f>Parameters_Results!$D$19*'Climate impacts'!T111+(1-Parameters_Results!$D$19)*'Climate impacts'!S111</f>
        <v>0</v>
      </c>
      <c r="P16" s="273" t="s">
        <v>218</v>
      </c>
      <c r="Q16" s="22"/>
      <c r="R16" s="227">
        <f>Parameters_Results!$D$19*'Climate impacts'!O48+(1-Parameters_Results!$D$19)*'Climate impacts'!N48</f>
        <v>0</v>
      </c>
      <c r="S16" s="227">
        <f>Parameters_Results!$D$19*'Climate impacts'!Z111+(1-Parameters_Results!$D$19)*'Climate impacts'!Y111</f>
        <v>0</v>
      </c>
      <c r="T16" s="227">
        <f>Parameters_Results!$D$19*'Climate impacts'!AA111+(1-Parameters_Results!$D$19)*'Climate impacts'!Z111</f>
        <v>0</v>
      </c>
      <c r="U16" s="237">
        <f>Parameters_Results!$D$19*'Climate impacts'!AD111+(1-Parameters_Results!$D$19)*'Climate impacts'!AC111</f>
        <v>0</v>
      </c>
      <c r="AZ16" s="12"/>
      <c r="BC16"/>
    </row>
    <row r="17" spans="2:55">
      <c r="B17" s="21"/>
      <c r="C17" s="74"/>
      <c r="D17" s="29"/>
      <c r="E17" s="29"/>
      <c r="F17" s="29"/>
      <c r="G17" s="247"/>
      <c r="I17" s="21" t="s">
        <v>222</v>
      </c>
      <c r="J17" s="177"/>
      <c r="K17" s="191"/>
      <c r="L17" s="191"/>
      <c r="M17" s="191"/>
      <c r="N17" s="195"/>
      <c r="P17" s="21" t="s">
        <v>222</v>
      </c>
      <c r="Q17" s="22"/>
      <c r="R17" s="227"/>
      <c r="S17" s="227"/>
      <c r="T17" s="227"/>
      <c r="U17" s="237"/>
      <c r="AZ17" s="12"/>
      <c r="BC17"/>
    </row>
    <row r="18" spans="2:55">
      <c r="B18" s="21"/>
      <c r="C18" s="74"/>
      <c r="D18" s="29"/>
      <c r="E18" s="29"/>
      <c r="F18" s="29"/>
      <c r="G18" s="247"/>
      <c r="I18" s="273" t="s">
        <v>219</v>
      </c>
      <c r="J18" s="177"/>
      <c r="K18" s="191"/>
      <c r="L18" s="191"/>
      <c r="M18" s="191"/>
      <c r="N18" s="195"/>
      <c r="P18" s="273" t="s">
        <v>219</v>
      </c>
      <c r="Q18" s="22"/>
      <c r="R18" s="227"/>
      <c r="S18" s="227"/>
      <c r="T18" s="227"/>
      <c r="U18" s="237"/>
      <c r="AZ18" s="12"/>
      <c r="BC18"/>
    </row>
    <row r="19" spans="2:55">
      <c r="B19" s="21"/>
      <c r="C19" s="74"/>
      <c r="D19" s="29"/>
      <c r="E19" s="29"/>
      <c r="F19" s="29"/>
      <c r="G19" s="247"/>
      <c r="I19" s="21" t="s">
        <v>223</v>
      </c>
      <c r="J19" s="177"/>
      <c r="K19" s="191"/>
      <c r="L19" s="191"/>
      <c r="M19" s="191"/>
      <c r="N19" s="195"/>
      <c r="P19" s="21" t="s">
        <v>223</v>
      </c>
      <c r="Q19" s="22"/>
      <c r="R19" s="227"/>
      <c r="S19" s="227"/>
      <c r="T19" s="227"/>
      <c r="U19" s="237"/>
      <c r="AZ19" s="12"/>
      <c r="BC19"/>
    </row>
    <row r="20" spans="2:55">
      <c r="B20" s="21"/>
      <c r="C20" s="74"/>
      <c r="D20" s="29"/>
      <c r="E20" s="29"/>
      <c r="F20" s="29"/>
      <c r="G20" s="247"/>
      <c r="I20" s="273" t="s">
        <v>220</v>
      </c>
      <c r="J20" s="177"/>
      <c r="K20" s="191"/>
      <c r="L20" s="191"/>
      <c r="M20" s="191"/>
      <c r="N20" s="195"/>
      <c r="P20" s="273" t="s">
        <v>220</v>
      </c>
      <c r="Q20" s="22"/>
      <c r="R20" s="227"/>
      <c r="S20" s="227"/>
      <c r="T20" s="227"/>
      <c r="U20" s="237"/>
      <c r="AZ20" s="12"/>
      <c r="BC20"/>
    </row>
    <row r="21" spans="2:55">
      <c r="B21" s="147" t="s">
        <v>18</v>
      </c>
      <c r="C21" s="74"/>
      <c r="D21" s="231">
        <f>Parameters_Results!$D$19*'Climate impacts'!E53+(1-Parameters_Results!$D$19)*'Climate impacts'!D53</f>
        <v>0</v>
      </c>
      <c r="E21" s="224">
        <f>Parameters_Results!$D$19*'Climate impacts'!G116+(1-Parameters_Results!$D$19)*'Climate impacts'!F116</f>
        <v>0</v>
      </c>
      <c r="F21" s="224">
        <f>Parameters_Results!$D$19*'Climate impacts'!I116+(1-Parameters_Results!$D$19)*'Climate impacts'!H116</f>
        <v>0</v>
      </c>
      <c r="G21" s="28">
        <f>Parameters_Results!$D$19*'Climate impacts'!K116+(1-Parameters_Results!$D$19)*'Climate impacts'!J116</f>
        <v>0</v>
      </c>
      <c r="I21" s="147" t="s">
        <v>18</v>
      </c>
      <c r="J21" s="177"/>
      <c r="K21" s="190">
        <f>Parameters_Results!$D$19*'Climate impacts'!J53+(1-Parameters_Results!$D$19)*'Climate impacts'!I53</f>
        <v>0</v>
      </c>
      <c r="L21" s="190">
        <f>Parameters_Results!$D$19*'Climate impacts'!P116+(1-Parameters_Results!$D$19)*'Climate impacts'!O116</f>
        <v>0</v>
      </c>
      <c r="M21" s="190">
        <f>Parameters_Results!$D$19*'Climate impacts'!R116+(1-Parameters_Results!$D$19)*'Climate impacts'!Q116</f>
        <v>0</v>
      </c>
      <c r="N21" s="234">
        <f>Parameters_Results!$D$19*'Climate impacts'!T116+(1-Parameters_Results!$D$19)*'Climate impacts'!S116</f>
        <v>0</v>
      </c>
      <c r="P21" s="21" t="s">
        <v>18</v>
      </c>
      <c r="Q21" s="22"/>
      <c r="R21" s="227">
        <f>Parameters_Results!$D$19*'Climate impacts'!O53+(1-Parameters_Results!$D$19)*'Climate impacts'!N53</f>
        <v>0</v>
      </c>
      <c r="S21" s="227">
        <f>Parameters_Results!$D$19*'Climate impacts'!Z116+(1-Parameters_Results!$D$19)*'Climate impacts'!Y116</f>
        <v>0</v>
      </c>
      <c r="T21" s="227">
        <f>Parameters_Results!$D$19*'Climate impacts'!AA116+(1-Parameters_Results!$D$19)*'Climate impacts'!Z116</f>
        <v>0</v>
      </c>
      <c r="U21" s="153">
        <f>Parameters_Results!$D$19*'Climate impacts'!AD116+(1-Parameters_Results!$D$19)*'Climate impacts'!AC116</f>
        <v>0</v>
      </c>
      <c r="AZ21" s="12"/>
      <c r="BC21"/>
    </row>
    <row r="22" spans="2:55">
      <c r="B22" s="357" t="s">
        <v>19</v>
      </c>
      <c r="C22" s="345"/>
      <c r="D22" s="345"/>
      <c r="E22" s="345"/>
      <c r="F22" s="345"/>
      <c r="G22" s="346"/>
      <c r="H22" t="s">
        <v>124</v>
      </c>
      <c r="I22" s="359" t="s">
        <v>137</v>
      </c>
      <c r="J22" s="360"/>
      <c r="K22" s="360"/>
      <c r="L22" s="360"/>
      <c r="M22" s="360"/>
      <c r="N22" s="361"/>
      <c r="P22" s="357" t="s">
        <v>137</v>
      </c>
      <c r="Q22" s="312"/>
      <c r="R22" s="312"/>
      <c r="S22" s="312"/>
      <c r="T22" s="312"/>
      <c r="U22" s="358"/>
      <c r="AZ22" s="12"/>
      <c r="BC22"/>
    </row>
    <row r="23" spans="2:55">
      <c r="B23" s="147" t="s">
        <v>22</v>
      </c>
      <c r="C23" s="74"/>
      <c r="D23" s="27">
        <f>'Climate impacts'!D55:E55</f>
        <v>10</v>
      </c>
      <c r="E23" s="27">
        <f>Parameters_Results!$D$20*'Climate impacts'!G118+(1-Parameters_Results!$D$20)*'Climate impacts'!F118</f>
        <v>10</v>
      </c>
      <c r="F23" s="27">
        <f>Parameters_Results!$D$20*'Climate impacts'!I118+(1-Parameters_Results!$D$20)*'Climate impacts'!H118</f>
        <v>10</v>
      </c>
      <c r="G23" s="28">
        <f>Parameters_Results!$D$20*'Climate impacts'!K118+(1-Parameters_Results!$D$20)*'Climate impacts'!J118</f>
        <v>10</v>
      </c>
      <c r="I23" s="147" t="s">
        <v>22</v>
      </c>
      <c r="J23" s="177"/>
      <c r="K23" s="177">
        <f>'Climate impacts'!I55</f>
        <v>10</v>
      </c>
      <c r="L23" s="177">
        <f>Parameters_Results!$D$20*'Climate impacts'!P118+(1-Parameters_Results!$D$20)*'Climate impacts'!O118</f>
        <v>10</v>
      </c>
      <c r="M23" s="177">
        <f>Parameters_Results!$D$20*'Climate impacts'!R118+(1-Parameters_Results!$D$20)*'Climate impacts'!Q118</f>
        <v>10</v>
      </c>
      <c r="N23" s="188">
        <f>Parameters_Results!$D$20*'Climate impacts'!T118+(1-Parameters_Results!$D$20)*'Climate impacts'!S118</f>
        <v>8</v>
      </c>
      <c r="P23" s="147" t="s">
        <v>22</v>
      </c>
      <c r="Q23" s="177"/>
      <c r="R23" s="177">
        <f>'Climate impacts'!N55</f>
        <v>10</v>
      </c>
      <c r="S23" s="177">
        <f>Parameters_Results!$D$20*'Climate impacts'!Z118+(1-Parameters_Results!$D$20)*'Climate impacts'!Y118</f>
        <v>10</v>
      </c>
      <c r="T23" s="177">
        <f>Parameters_Results!$D$20*'Climate impacts'!AB118+(1-Parameters_Results!$D$20)*'Climate impacts'!AA118</f>
        <v>10</v>
      </c>
      <c r="U23" s="188">
        <f>Parameters_Results!$D$20*'Climate impacts'!AD118+(1-Parameters_Results!$D$20)*'Climate impacts'!AC118</f>
        <v>8</v>
      </c>
      <c r="AZ23" s="12"/>
      <c r="BC23"/>
    </row>
    <row r="24" spans="2:55">
      <c r="B24" s="21" t="s">
        <v>208</v>
      </c>
      <c r="C24" s="74"/>
      <c r="D24" s="29">
        <f>Parameters_Results!$D$19*'Climate impacts'!E56+(1-Parameters_Results!$D$19)*'Climate impacts'!D56</f>
        <v>-0.05</v>
      </c>
      <c r="E24" s="30">
        <f>Parameters_Results!$D$19*'Climate impacts'!G119+(1-Parameters_Results!$D$19)*'Climate impacts'!F119</f>
        <v>-0.05</v>
      </c>
      <c r="F24" s="30">
        <f>Parameters_Results!$D$19*'Climate impacts'!I119+(1-Parameters_Results!$D$19)*'Climate impacts'!H119</f>
        <v>-0.05</v>
      </c>
      <c r="G24" s="31">
        <f>Parameters_Results!$D$19*'Climate impacts'!K119+(1-Parameters_Results!$D$19)*'Climate impacts'!J119</f>
        <v>-0.05</v>
      </c>
      <c r="I24" s="21" t="s">
        <v>208</v>
      </c>
      <c r="J24" s="177"/>
      <c r="K24" s="192">
        <f>Parameters_Results!$D$19*'Climate impacts'!J56+(1-Parameters_Results!$D$19)*'Climate impacts'!I56</f>
        <v>-0.02</v>
      </c>
      <c r="L24" s="191">
        <f>Parameters_Results!$D$20*'Climate impacts'!P119+(1-Parameters_Results!$D$20)*'Climate impacts'!O119</f>
        <v>-0.02</v>
      </c>
      <c r="M24" s="191">
        <f>Parameters_Results!$D$20*'Climate impacts'!R119+(1-Parameters_Results!$D$20)*'Climate impacts'!Q119</f>
        <v>-0.02</v>
      </c>
      <c r="N24" s="195">
        <f>Parameters_Results!$D$20*'Climate impacts'!T119+(1-Parameters_Results!$D$20)*'Climate impacts'!S119</f>
        <v>-0.02</v>
      </c>
      <c r="P24" s="21" t="s">
        <v>208</v>
      </c>
      <c r="Q24" s="177"/>
      <c r="R24" s="192">
        <f>Parameters_Results!$D$19*'Climate impacts'!O56+(1-Parameters_Results!$D$19)*'Climate impacts'!N56</f>
        <v>-0.02</v>
      </c>
      <c r="S24" s="191">
        <f>Parameters_Results!$D$20*'Climate impacts'!Z119+(1-Parameters_Results!$D$20)*'Climate impacts'!Y119</f>
        <v>-0.02</v>
      </c>
      <c r="T24" s="191">
        <f>Parameters_Results!$D$20*'Climate impacts'!AB119+(1-Parameters_Results!$D$20)*'Climate impacts'!AA119</f>
        <v>-0.02</v>
      </c>
      <c r="U24" s="195">
        <f>Parameters_Results!$D$20*'Climate impacts'!AD119+(1-Parameters_Results!$D$20)*'Climate impacts'!AC119</f>
        <v>-0.02</v>
      </c>
      <c r="AZ24" s="12"/>
      <c r="BC24"/>
    </row>
    <row r="25" spans="2:55">
      <c r="B25" s="273" t="s">
        <v>211</v>
      </c>
      <c r="C25" s="74"/>
      <c r="D25" s="29">
        <f>Parameters_Results!$D$19*'Climate impacts'!E57+(1-Parameters_Results!$D$19)*'Climate impacts'!D57</f>
        <v>-0.08</v>
      </c>
      <c r="E25" s="30">
        <f>Parameters_Results!$D$19*'Climate impacts'!G120+(1-Parameters_Results!$D$19)*'Climate impacts'!F120</f>
        <v>-0.08</v>
      </c>
      <c r="F25" s="30">
        <f>Parameters_Results!$D$19*'Climate impacts'!I120+(1-Parameters_Results!$D$19)*'Climate impacts'!H120</f>
        <v>-0.08</v>
      </c>
      <c r="G25" s="31">
        <f>Parameters_Results!$D$19*'Climate impacts'!K120+(1-Parameters_Results!$D$19)*'Climate impacts'!J120</f>
        <v>-0.08</v>
      </c>
      <c r="I25" s="273" t="s">
        <v>211</v>
      </c>
      <c r="J25" s="177"/>
      <c r="K25" s="192">
        <f>Parameters_Results!$D$19*'Climate impacts'!J57+(1-Parameters_Results!$D$19)*'Climate impacts'!I57</f>
        <v>-0.02</v>
      </c>
      <c r="L25" s="191">
        <f>Parameters_Results!$D$20*'Climate impacts'!P120+(1-Parameters_Results!$D$20)*'Climate impacts'!O120</f>
        <v>-0.02</v>
      </c>
      <c r="M25" s="191">
        <f>Parameters_Results!$D$20*'Climate impacts'!R120+(1-Parameters_Results!$D$20)*'Climate impacts'!Q120</f>
        <v>-0.02</v>
      </c>
      <c r="N25" s="195">
        <f>Parameters_Results!$D$20*'Climate impacts'!T120+(1-Parameters_Results!$D$20)*'Climate impacts'!S120</f>
        <v>-0.02</v>
      </c>
      <c r="P25" s="273" t="s">
        <v>211</v>
      </c>
      <c r="Q25" s="177"/>
      <c r="R25" s="192">
        <f>Parameters_Results!$D$19*'Climate impacts'!O57+(1-Parameters_Results!$D$19)*'Climate impacts'!N57</f>
        <v>-0.02</v>
      </c>
      <c r="S25" s="191">
        <f>Parameters_Results!$D$20*'Climate impacts'!Z120+(1-Parameters_Results!$D$20)*'Climate impacts'!Y120</f>
        <v>-0.02</v>
      </c>
      <c r="T25" s="191">
        <f>Parameters_Results!$D$20*'Climate impacts'!AB120+(1-Parameters_Results!$D$20)*'Climate impacts'!AA120</f>
        <v>-0.02</v>
      </c>
      <c r="U25" s="195">
        <f>Parameters_Results!$D$20*'Climate impacts'!AD120+(1-Parameters_Results!$D$20)*'Climate impacts'!AC120</f>
        <v>-0.02</v>
      </c>
      <c r="AZ25" s="12"/>
      <c r="BC25"/>
    </row>
    <row r="26" spans="2:55">
      <c r="B26" s="21" t="s">
        <v>209</v>
      </c>
      <c r="C26" s="74"/>
      <c r="D26" s="29">
        <f>Parameters_Results!$D$19*'Climate impacts'!E58+(1-Parameters_Results!$D$19)*'Climate impacts'!D58</f>
        <v>-0.03</v>
      </c>
      <c r="E26" s="30">
        <f>Parameters_Results!$D$19*'Climate impacts'!G121+(1-Parameters_Results!$D$19)*'Climate impacts'!F121</f>
        <v>-0.03</v>
      </c>
      <c r="F26" s="30">
        <f>Parameters_Results!$D$19*'Climate impacts'!I121+(1-Parameters_Results!$D$19)*'Climate impacts'!H121</f>
        <v>-0.03</v>
      </c>
      <c r="G26" s="31">
        <f>Parameters_Results!$D$19*'Climate impacts'!K121+(1-Parameters_Results!$D$19)*'Climate impacts'!J121</f>
        <v>-0.03</v>
      </c>
      <c r="I26" s="21" t="s">
        <v>209</v>
      </c>
      <c r="J26" s="177"/>
      <c r="K26" s="192">
        <f>Parameters_Results!$D$19*'Climate impacts'!J58+(1-Parameters_Results!$D$19)*'Climate impacts'!I58</f>
        <v>0</v>
      </c>
      <c r="L26" s="191">
        <f>Parameters_Results!$D$20*'Climate impacts'!P121+(1-Parameters_Results!$D$20)*'Climate impacts'!O121</f>
        <v>0</v>
      </c>
      <c r="M26" s="191">
        <f>Parameters_Results!$D$20*'Climate impacts'!R121+(1-Parameters_Results!$D$20)*'Climate impacts'!Q121</f>
        <v>0</v>
      </c>
      <c r="N26" s="195">
        <f>Parameters_Results!$D$20*'Climate impacts'!T121+(1-Parameters_Results!$D$20)*'Climate impacts'!S121</f>
        <v>0</v>
      </c>
      <c r="P26" s="21" t="s">
        <v>209</v>
      </c>
      <c r="Q26" s="177"/>
      <c r="R26" s="192">
        <f>Parameters_Results!$D$19*'Climate impacts'!O58+(1-Parameters_Results!$D$19)*'Climate impacts'!N58</f>
        <v>0</v>
      </c>
      <c r="S26" s="191">
        <f>Parameters_Results!$D$20*'Climate impacts'!Z121+(1-Parameters_Results!$D$20)*'Climate impacts'!Y121</f>
        <v>0</v>
      </c>
      <c r="T26" s="191">
        <f>Parameters_Results!$D$20*'Climate impacts'!AB121+(1-Parameters_Results!$D$20)*'Climate impacts'!AA121</f>
        <v>0</v>
      </c>
      <c r="U26" s="195">
        <f>Parameters_Results!$D$20*'Climate impacts'!AD121+(1-Parameters_Results!$D$20)*'Climate impacts'!AC121</f>
        <v>0</v>
      </c>
      <c r="AZ26" s="12"/>
      <c r="BC26"/>
    </row>
    <row r="27" spans="2:55">
      <c r="B27" s="273" t="s">
        <v>212</v>
      </c>
      <c r="C27" s="74"/>
      <c r="D27" s="29">
        <f>Parameters_Results!$D$19*'Climate impacts'!E59+(1-Parameters_Results!$D$19)*'Climate impacts'!D59</f>
        <v>-0.05</v>
      </c>
      <c r="E27" s="30">
        <f>Parameters_Results!$D$19*'Climate impacts'!G122+(1-Parameters_Results!$D$19)*'Climate impacts'!F122</f>
        <v>-0.05</v>
      </c>
      <c r="F27" s="30">
        <f>Parameters_Results!$D$19*'Climate impacts'!I122+(1-Parameters_Results!$D$19)*'Climate impacts'!H122</f>
        <v>-0.05</v>
      </c>
      <c r="G27" s="31">
        <f>Parameters_Results!$D$19*'Climate impacts'!K122+(1-Parameters_Results!$D$19)*'Climate impacts'!J122</f>
        <v>-0.05</v>
      </c>
      <c r="I27" s="273" t="s">
        <v>212</v>
      </c>
      <c r="J27" s="177"/>
      <c r="K27" s="192">
        <f>Parameters_Results!$D$19*'Climate impacts'!J59+(1-Parameters_Results!$D$19)*'Climate impacts'!I59</f>
        <v>0</v>
      </c>
      <c r="L27" s="191">
        <f>Parameters_Results!$D$20*'Climate impacts'!P122+(1-Parameters_Results!$D$20)*'Climate impacts'!O122</f>
        <v>0</v>
      </c>
      <c r="M27" s="191">
        <f>Parameters_Results!$D$20*'Climate impacts'!R122+(1-Parameters_Results!$D$20)*'Climate impacts'!Q122</f>
        <v>0</v>
      </c>
      <c r="N27" s="195">
        <f>Parameters_Results!$D$20*'Climate impacts'!T122+(1-Parameters_Results!$D$20)*'Climate impacts'!S122</f>
        <v>0</v>
      </c>
      <c r="P27" s="273" t="s">
        <v>212</v>
      </c>
      <c r="Q27" s="177"/>
      <c r="R27" s="192">
        <f>Parameters_Results!$D$19*'Climate impacts'!O59+(1-Parameters_Results!$D$19)*'Climate impacts'!N59</f>
        <v>0</v>
      </c>
      <c r="S27" s="191">
        <f>Parameters_Results!$D$20*'Climate impacts'!Z122+(1-Parameters_Results!$D$20)*'Climate impacts'!Y122</f>
        <v>0</v>
      </c>
      <c r="T27" s="191">
        <f>Parameters_Results!$D$20*'Climate impacts'!AB122+(1-Parameters_Results!$D$20)*'Climate impacts'!AA122</f>
        <v>0</v>
      </c>
      <c r="U27" s="195">
        <f>Parameters_Results!$D$20*'Climate impacts'!AD122+(1-Parameters_Results!$D$20)*'Climate impacts'!AC122</f>
        <v>0</v>
      </c>
      <c r="AZ27" s="12"/>
      <c r="BC27"/>
    </row>
    <row r="28" spans="2:55">
      <c r="B28" s="21" t="s">
        <v>210</v>
      </c>
      <c r="C28" s="74"/>
      <c r="D28" s="29">
        <f>Parameters_Results!$D$19*'Climate impacts'!E60+(1-Parameters_Results!$D$19)*'Climate impacts'!D60</f>
        <v>-0.03</v>
      </c>
      <c r="E28" s="30">
        <f>Parameters_Results!$D$19*'Climate impacts'!G123+(1-Parameters_Results!$D$19)*'Climate impacts'!F123</f>
        <v>-0.03</v>
      </c>
      <c r="F28" s="30">
        <f>Parameters_Results!$D$19*'Climate impacts'!I123+(1-Parameters_Results!$D$19)*'Climate impacts'!H123</f>
        <v>-0.03</v>
      </c>
      <c r="G28" s="31">
        <f>Parameters_Results!$D$19*'Climate impacts'!K123+(1-Parameters_Results!$D$19)*'Climate impacts'!J123</f>
        <v>-0.03</v>
      </c>
      <c r="I28" s="21" t="s">
        <v>210</v>
      </c>
      <c r="J28" s="177"/>
      <c r="K28" s="192">
        <f>Parameters_Results!$D$19*'Climate impacts'!J60+(1-Parameters_Results!$D$19)*'Climate impacts'!I60</f>
        <v>0</v>
      </c>
      <c r="L28" s="191">
        <f>Parameters_Results!$D$20*'Climate impacts'!P123+(1-Parameters_Results!$D$20)*'Climate impacts'!O123</f>
        <v>0</v>
      </c>
      <c r="M28" s="191">
        <f>Parameters_Results!$D$20*'Climate impacts'!R123+(1-Parameters_Results!$D$20)*'Climate impacts'!Q123</f>
        <v>0</v>
      </c>
      <c r="N28" s="195">
        <f>Parameters_Results!$D$20*'Climate impacts'!T123+(1-Parameters_Results!$D$20)*'Climate impacts'!S123</f>
        <v>0</v>
      </c>
      <c r="P28" s="21" t="s">
        <v>210</v>
      </c>
      <c r="Q28" s="177"/>
      <c r="R28" s="192">
        <f>Parameters_Results!$D$19*'Climate impacts'!O60+(1-Parameters_Results!$D$19)*'Climate impacts'!N60</f>
        <v>0</v>
      </c>
      <c r="S28" s="191">
        <f>Parameters_Results!$D$20*'Climate impacts'!Z123+(1-Parameters_Results!$D$20)*'Climate impacts'!Y123</f>
        <v>0</v>
      </c>
      <c r="T28" s="191">
        <f>Parameters_Results!$D$20*'Climate impacts'!AB123+(1-Parameters_Results!$D$20)*'Climate impacts'!AA123</f>
        <v>0</v>
      </c>
      <c r="U28" s="195">
        <f>Parameters_Results!$D$20*'Climate impacts'!AD123+(1-Parameters_Results!$D$20)*'Climate impacts'!AC123</f>
        <v>0</v>
      </c>
      <c r="AZ28" s="12"/>
      <c r="BC28"/>
    </row>
    <row r="29" spans="2:55">
      <c r="B29" s="21" t="s">
        <v>216</v>
      </c>
      <c r="C29" s="74"/>
      <c r="D29" s="29">
        <f>Parameters_Results!$D$19*'Climate impacts'!E61+(1-Parameters_Results!$D$19)*'Climate impacts'!D61</f>
        <v>0.03</v>
      </c>
      <c r="E29" s="30">
        <f>Parameters_Results!$D$19*'Climate impacts'!G124+(1-Parameters_Results!$D$19)*'Climate impacts'!F124</f>
        <v>0.03</v>
      </c>
      <c r="F29" s="30">
        <f>Parameters_Results!$D$19*'Climate impacts'!I124+(1-Parameters_Results!$D$19)*'Climate impacts'!H124</f>
        <v>0.03</v>
      </c>
      <c r="G29" s="31">
        <f>Parameters_Results!$D$19*'Climate impacts'!K124+(1-Parameters_Results!$D$19)*'Climate impacts'!J124</f>
        <v>0.03</v>
      </c>
      <c r="I29" s="21" t="s">
        <v>181</v>
      </c>
      <c r="J29" s="177"/>
      <c r="K29" s="192">
        <f>Parameters_Results!$D$19*'Climate impacts'!J61+(1-Parameters_Results!$D$19)*'Climate impacts'!I61</f>
        <v>0</v>
      </c>
      <c r="L29" s="191">
        <f>Parameters_Results!$D$20*'Climate impacts'!P124+(1-Parameters_Results!$D$20)*'Climate impacts'!O124</f>
        <v>0</v>
      </c>
      <c r="M29" s="191">
        <f>Parameters_Results!$D$20*'Climate impacts'!R124+(1-Parameters_Results!$D$20)*'Climate impacts'!Q124</f>
        <v>0</v>
      </c>
      <c r="N29" s="195">
        <f>Parameters_Results!$D$20*'Climate impacts'!T124+(1-Parameters_Results!$D$20)*'Climate impacts'!S124</f>
        <v>0</v>
      </c>
      <c r="P29" s="21" t="s">
        <v>181</v>
      </c>
      <c r="Q29" s="177"/>
      <c r="R29" s="192">
        <f>Parameters_Results!$D$19*'Climate impacts'!O61+(1-Parameters_Results!$D$19)*'Climate impacts'!N61</f>
        <v>0</v>
      </c>
      <c r="S29" s="191">
        <f>Parameters_Results!$D$20*'Climate impacts'!Z124+(1-Parameters_Results!$D$20)*'Climate impacts'!Y124</f>
        <v>0</v>
      </c>
      <c r="T29" s="191">
        <f>Parameters_Results!$D$20*'Climate impacts'!AB124+(1-Parameters_Results!$D$20)*'Climate impacts'!AA124</f>
        <v>0</v>
      </c>
      <c r="U29" s="195">
        <f>Parameters_Results!$D$20*'Climate impacts'!AD124+(1-Parameters_Results!$D$20)*'Climate impacts'!AC124</f>
        <v>0</v>
      </c>
      <c r="AZ29" s="12"/>
      <c r="BC29"/>
    </row>
    <row r="30" spans="2:55">
      <c r="B30" s="273" t="s">
        <v>217</v>
      </c>
      <c r="C30" s="74"/>
      <c r="D30" s="29">
        <f>Parameters_Results!$D$19*'Climate impacts'!E62+(1-Parameters_Results!$D$19)*'Climate impacts'!D62</f>
        <v>0.03</v>
      </c>
      <c r="E30" s="30">
        <f>Parameters_Results!$D$19*'Climate impacts'!G125+(1-Parameters_Results!$D$19)*'Climate impacts'!F125</f>
        <v>0.03</v>
      </c>
      <c r="F30" s="30">
        <f>Parameters_Results!$D$19*'Climate impacts'!I125+(1-Parameters_Results!$D$19)*'Climate impacts'!H125</f>
        <v>0.03</v>
      </c>
      <c r="G30" s="31">
        <f>Parameters_Results!$D$19*'Climate impacts'!K125+(1-Parameters_Results!$D$19)*'Climate impacts'!J125</f>
        <v>0.03</v>
      </c>
      <c r="I30" s="21"/>
      <c r="J30" s="177"/>
      <c r="K30" s="192">
        <f>Parameters_Results!$D$19*'Climate impacts'!J62+(1-Parameters_Results!$D$19)*'Climate impacts'!I62</f>
        <v>0</v>
      </c>
      <c r="L30" s="191">
        <f>Parameters_Results!$D$20*'Climate impacts'!P125+(1-Parameters_Results!$D$20)*'Climate impacts'!O125</f>
        <v>0</v>
      </c>
      <c r="M30" s="191">
        <f>Parameters_Results!$D$20*'Climate impacts'!R125+(1-Parameters_Results!$D$20)*'Climate impacts'!Q125</f>
        <v>0</v>
      </c>
      <c r="N30" s="195">
        <f>Parameters_Results!$D$20*'Climate impacts'!T125+(1-Parameters_Results!$D$20)*'Climate impacts'!S125</f>
        <v>0</v>
      </c>
      <c r="P30" s="21"/>
      <c r="Q30" s="177"/>
      <c r="R30" s="192">
        <f>Parameters_Results!$D$19*'Climate impacts'!O62+(1-Parameters_Results!$D$19)*'Climate impacts'!N62</f>
        <v>0</v>
      </c>
      <c r="S30" s="191">
        <f>Parameters_Results!$D$20*'Climate impacts'!Z125+(1-Parameters_Results!$D$20)*'Climate impacts'!Y125</f>
        <v>0</v>
      </c>
      <c r="T30" s="191">
        <f>Parameters_Results!$D$20*'Climate impacts'!AB125+(1-Parameters_Results!$D$20)*'Climate impacts'!AA125</f>
        <v>0</v>
      </c>
      <c r="U30" s="195">
        <f>Parameters_Results!$D$20*'Climate impacts'!AD125+(1-Parameters_Results!$D$20)*'Climate impacts'!AC125</f>
        <v>0</v>
      </c>
      <c r="AZ30" s="12"/>
      <c r="BC30"/>
    </row>
    <row r="31" spans="2:55">
      <c r="B31" s="147" t="s">
        <v>18</v>
      </c>
      <c r="C31" s="74"/>
      <c r="D31" s="29">
        <f>Parameters_Results!$D$19*'Climate impacts'!E67+(1-Parameters_Results!$D$19)*'Climate impacts'!D67</f>
        <v>0</v>
      </c>
      <c r="E31" s="30">
        <f>Parameters_Results!$D$19*'Climate impacts'!G130+(1-Parameters_Results!$D$19)*'Climate impacts'!F130</f>
        <v>0</v>
      </c>
      <c r="F31" s="30">
        <f>Parameters_Results!$D$19*'Climate impacts'!I130+(1-Parameters_Results!$D$19)*'Climate impacts'!H130</f>
        <v>0</v>
      </c>
      <c r="G31" s="31">
        <f>Parameters_Results!$D$19*'Climate impacts'!K130+(1-Parameters_Results!$D$19)*'Climate impacts'!J130</f>
        <v>0</v>
      </c>
      <c r="I31" s="147" t="s">
        <v>18</v>
      </c>
      <c r="J31" s="177"/>
      <c r="K31" s="190">
        <f>Parameters_Results!$D$19*'Climate impacts'!J67+(1-Parameters_Results!$D$19)*'Climate impacts'!I67</f>
        <v>0</v>
      </c>
      <c r="L31" s="177">
        <f>Parameters_Results!$D$20*'Climate impacts'!P130+(1-Parameters_Results!$D$20)*'Climate impacts'!O130</f>
        <v>0</v>
      </c>
      <c r="M31" s="177">
        <f>Parameters_Results!$D$20*'Climate impacts'!R130+(1-Parameters_Results!$D$20)*'Climate impacts'!Q130</f>
        <v>0</v>
      </c>
      <c r="N31" s="188">
        <f>Parameters_Results!$D$20*'Climate impacts'!T130+(1-Parameters_Results!$D$20)*'Climate impacts'!S130</f>
        <v>0</v>
      </c>
      <c r="P31" s="147" t="s">
        <v>18</v>
      </c>
      <c r="Q31" s="177"/>
      <c r="R31" s="190">
        <f>Parameters_Results!$D$19*'Climate impacts'!O67+(1-Parameters_Results!$D$19)*'Climate impacts'!N67</f>
        <v>0</v>
      </c>
      <c r="S31" s="190">
        <f>Parameters_Results!$D$20*'Climate impacts'!Z130+(1-Parameters_Results!$D$20)*'Climate impacts'!Y130</f>
        <v>0</v>
      </c>
      <c r="T31" s="190">
        <f>Parameters_Results!$D$20*'Climate impacts'!AB130+(1-Parameters_Results!$D$20)*'Climate impacts'!AA130</f>
        <v>0</v>
      </c>
      <c r="U31" s="234">
        <f>Parameters_Results!$D$20*'Climate impacts'!AD130+(1-Parameters_Results!$D$20)*'Climate impacts'!AC130</f>
        <v>0</v>
      </c>
      <c r="AZ31" s="12"/>
      <c r="BC31"/>
    </row>
    <row r="32" spans="2:55">
      <c r="B32" s="357" t="s">
        <v>180</v>
      </c>
      <c r="C32" s="345"/>
      <c r="D32" s="345"/>
      <c r="E32" s="345"/>
      <c r="F32" s="345"/>
      <c r="G32" s="346"/>
      <c r="I32" s="362" t="s">
        <v>138</v>
      </c>
      <c r="J32" s="360"/>
      <c r="K32" s="360"/>
      <c r="L32" s="360"/>
      <c r="M32" s="360"/>
      <c r="N32" s="361"/>
      <c r="P32" s="357" t="s">
        <v>138</v>
      </c>
      <c r="Q32" s="312"/>
      <c r="R32" s="312"/>
      <c r="S32" s="312"/>
      <c r="T32" s="312"/>
      <c r="U32" s="358"/>
      <c r="AZ32" s="12"/>
      <c r="BC32"/>
    </row>
    <row r="33" spans="2:55">
      <c r="B33" s="147" t="s">
        <v>22</v>
      </c>
      <c r="C33" s="74"/>
      <c r="D33" s="27">
        <f>'Climate impacts'!D69:E69</f>
        <v>20</v>
      </c>
      <c r="E33" s="27">
        <f>Parameters_Results!$D$20*'Climate impacts'!G132+(1-Parameters_Results!$D$20)*'Climate impacts'!F132</f>
        <v>20</v>
      </c>
      <c r="F33" s="27">
        <f>Parameters_Results!$D$20*'Climate impacts'!I132+(1-Parameters_Results!$D$20)*'Climate impacts'!H132</f>
        <v>20</v>
      </c>
      <c r="G33" s="28">
        <f>Parameters_Results!$D$20*'Climate impacts'!K132+(1-Parameters_Results!$D$20)*'Climate impacts'!J132</f>
        <v>20</v>
      </c>
      <c r="I33" s="147" t="s">
        <v>22</v>
      </c>
      <c r="J33" s="177" t="s">
        <v>124</v>
      </c>
      <c r="K33" s="177">
        <f>'Climate impacts'!I69</f>
        <v>100</v>
      </c>
      <c r="L33" s="177">
        <f>Parameters_Results!$D$20*'Climate impacts'!P132+(1-Parameters_Results!$D$20)*'Climate impacts'!O132</f>
        <v>100</v>
      </c>
      <c r="M33" s="177">
        <f>Parameters_Results!$D$20*'Climate impacts'!R132+(1-Parameters_Results!$D$20)*'Climate impacts'!Q132</f>
        <v>100</v>
      </c>
      <c r="N33" s="186">
        <f>Parameters_Results!$D$20*'Climate impacts'!T132+(1-Parameters_Results!$D$20)*'Climate impacts'!S132</f>
        <v>100</v>
      </c>
      <c r="P33" s="147" t="s">
        <v>22</v>
      </c>
      <c r="Q33" s="177" t="s">
        <v>124</v>
      </c>
      <c r="R33" s="177">
        <f>'Climate impacts'!N69</f>
        <v>100</v>
      </c>
      <c r="S33" s="177">
        <f>Parameters_Results!$D$20*'Climate impacts'!Z132+(1-Parameters_Results!$D$20)*'Climate impacts'!Y132</f>
        <v>150</v>
      </c>
      <c r="T33" s="177">
        <f>Parameters_Results!$D$20*'Climate impacts'!AB132+(1-Parameters_Results!$D$20)*'Climate impacts'!AA132</f>
        <v>200</v>
      </c>
      <c r="U33" s="186">
        <f>Parameters_Results!$D$20*'Climate impacts'!AD132+(1-Parameters_Results!$D$20)*'Climate impacts'!AC132</f>
        <v>100</v>
      </c>
      <c r="AZ33" s="12"/>
      <c r="BC33"/>
    </row>
    <row r="34" spans="2:55">
      <c r="B34" s="21" t="s">
        <v>208</v>
      </c>
      <c r="C34" s="74"/>
      <c r="D34" s="29">
        <f>Parameters_Results!$D$19*'Climate impacts'!E70+(1-Parameters_Results!$D$19)*'Climate impacts'!D70</f>
        <v>-0.4</v>
      </c>
      <c r="E34" s="30">
        <f>Parameters_Results!$D$19*'Climate impacts'!G133+(1-Parameters_Results!$D$19)*'Climate impacts'!F133</f>
        <v>-0.4</v>
      </c>
      <c r="F34" s="30">
        <f>Parameters_Results!$D$19*'Climate impacts'!I133+(1-Parameters_Results!$D$19)*'Climate impacts'!H133</f>
        <v>-0.4</v>
      </c>
      <c r="G34" s="31">
        <f>Parameters_Results!$D$19*'Climate impacts'!K133+(1-Parameters_Results!$D$19)*'Climate impacts'!J133</f>
        <v>-0.4</v>
      </c>
      <c r="I34" s="21" t="s">
        <v>208</v>
      </c>
      <c r="J34" s="177"/>
      <c r="K34" s="193">
        <f>Parameters_Results!$D$19*'Climate impacts'!J70+(1-Parameters_Results!$D$19)*'Climate impacts'!I70</f>
        <v>-0.2</v>
      </c>
      <c r="L34" s="88">
        <f>Parameters_Results!$D$19*'Climate impacts'!P133+(1-Parameters_Results!$D$19)*'Climate impacts'!O133</f>
        <v>-0.2</v>
      </c>
      <c r="M34" s="193">
        <f>Parameters_Results!$D$19*'Climate impacts'!R133+(1-Parameters_Results!$D$19)*'Climate impacts'!Q133</f>
        <v>-0.2</v>
      </c>
      <c r="N34" s="196">
        <f>Parameters_Results!$D$20*'Climate impacts'!T133+(1-Parameters_Results!$D$20)*'Climate impacts'!S133</f>
        <v>-0.2</v>
      </c>
      <c r="P34" s="21" t="s">
        <v>208</v>
      </c>
      <c r="Q34" s="177"/>
      <c r="R34" s="193">
        <f>Parameters_Results!$D$19*'Climate impacts'!O70+(1-Parameters_Results!$D$19)*'Climate impacts'!N70</f>
        <v>-0.2</v>
      </c>
      <c r="S34" s="193">
        <f>Parameters_Results!$D$19*'Climate impacts'!Z133+(1-Parameters_Results!$D$19)*'Climate impacts'!Y133</f>
        <v>-0.2</v>
      </c>
      <c r="T34" s="193">
        <f>Parameters_Results!$D$19*'Climate impacts'!AB133+(1-Parameters_Results!$D$19)*'Climate impacts'!AA133</f>
        <v>-0.2</v>
      </c>
      <c r="U34" s="196">
        <f>Parameters_Results!$D$20*'Climate impacts'!AD133+(1-Parameters_Results!$D$20)*'Climate impacts'!AC133</f>
        <v>-0.2</v>
      </c>
      <c r="AZ34" s="12"/>
      <c r="BC34"/>
    </row>
    <row r="35" spans="2:55">
      <c r="B35" s="273" t="s">
        <v>211</v>
      </c>
      <c r="C35" s="74"/>
      <c r="D35" s="29">
        <f>Parameters_Results!$D$19*'Climate impacts'!E71+(1-Parameters_Results!$D$19)*'Climate impacts'!D71</f>
        <v>-0.55000000000000004</v>
      </c>
      <c r="E35" s="30">
        <f>Parameters_Results!$D$19*'Climate impacts'!G134+(1-Parameters_Results!$D$19)*'Climate impacts'!F134</f>
        <v>-0.55000000000000004</v>
      </c>
      <c r="F35" s="30">
        <f>Parameters_Results!$D$19*'Climate impacts'!I134+(1-Parameters_Results!$D$19)*'Climate impacts'!H134</f>
        <v>-0.55000000000000004</v>
      </c>
      <c r="G35" s="31">
        <f>Parameters_Results!$D$19*'Climate impacts'!K134+(1-Parameters_Results!$D$19)*'Climate impacts'!J134</f>
        <v>-0.55000000000000004</v>
      </c>
      <c r="I35" s="273" t="s">
        <v>211</v>
      </c>
      <c r="J35" s="177"/>
      <c r="K35" s="193">
        <f>Parameters_Results!$D$19*'Climate impacts'!J71+(1-Parameters_Results!$D$19)*'Climate impacts'!I71</f>
        <v>-0.2</v>
      </c>
      <c r="L35" s="88">
        <f>Parameters_Results!$D$19*'Climate impacts'!P134+(1-Parameters_Results!$D$19)*'Climate impacts'!O134</f>
        <v>-0.2</v>
      </c>
      <c r="M35" s="193">
        <f>Parameters_Results!$D$19*'Climate impacts'!R134+(1-Parameters_Results!$D$19)*'Climate impacts'!Q134</f>
        <v>-0.2</v>
      </c>
      <c r="N35" s="196">
        <f>Parameters_Results!$D$20*'Climate impacts'!T134+(1-Parameters_Results!$D$20)*'Climate impacts'!S134</f>
        <v>-0.2</v>
      </c>
      <c r="P35" s="273" t="s">
        <v>211</v>
      </c>
      <c r="Q35" s="177"/>
      <c r="R35" s="193">
        <f>Parameters_Results!$D$19*'Climate impacts'!O71+(1-Parameters_Results!$D$19)*'Climate impacts'!N71</f>
        <v>-0.2</v>
      </c>
      <c r="S35" s="193">
        <f>Parameters_Results!$D$19*'Climate impacts'!Z134+(1-Parameters_Results!$D$19)*'Climate impacts'!Y134</f>
        <v>-0.2</v>
      </c>
      <c r="T35" s="193">
        <f>Parameters_Results!$D$19*'Climate impacts'!AB134+(1-Parameters_Results!$D$19)*'Climate impacts'!AA134</f>
        <v>-0.2</v>
      </c>
      <c r="U35" s="196">
        <f>Parameters_Results!$D$20*'Climate impacts'!AD134+(1-Parameters_Results!$D$20)*'Climate impacts'!AC134</f>
        <v>-0.2</v>
      </c>
      <c r="AZ35" s="12"/>
      <c r="BC35"/>
    </row>
    <row r="36" spans="2:55">
      <c r="B36" s="21" t="s">
        <v>209</v>
      </c>
      <c r="C36" s="74"/>
      <c r="D36" s="29">
        <f>Parameters_Results!$D$19*'Climate impacts'!E72+(1-Parameters_Results!$D$19)*'Climate impacts'!D72</f>
        <v>-0.08</v>
      </c>
      <c r="E36" s="30">
        <f>Parameters_Results!$D$19*'Climate impacts'!G135+(1-Parameters_Results!$D$19)*'Climate impacts'!F135</f>
        <v>-0.08</v>
      </c>
      <c r="F36" s="30">
        <f>Parameters_Results!$D$19*'Climate impacts'!I135+(1-Parameters_Results!$D$19)*'Climate impacts'!H135</f>
        <v>-0.08</v>
      </c>
      <c r="G36" s="31">
        <f>Parameters_Results!$D$19*'Climate impacts'!K135+(1-Parameters_Results!$D$19)*'Climate impacts'!J135</f>
        <v>-0.08</v>
      </c>
      <c r="I36" s="21" t="s">
        <v>209</v>
      </c>
      <c r="J36" s="177"/>
      <c r="K36" s="193">
        <f>Parameters_Results!$D$19*'Climate impacts'!J72+(1-Parameters_Results!$D$19)*'Climate impacts'!I72</f>
        <v>0</v>
      </c>
      <c r="L36" s="88">
        <f>Parameters_Results!$D$19*'Climate impacts'!P135+(1-Parameters_Results!$D$19)*'Climate impacts'!O135</f>
        <v>0</v>
      </c>
      <c r="M36" s="193">
        <f>Parameters_Results!$D$19*'Climate impacts'!R135+(1-Parameters_Results!$D$19)*'Climate impacts'!Q135</f>
        <v>0</v>
      </c>
      <c r="N36" s="196">
        <f>Parameters_Results!$D$20*'Climate impacts'!T135+(1-Parameters_Results!$D$20)*'Climate impacts'!S135</f>
        <v>0</v>
      </c>
      <c r="P36" s="21" t="s">
        <v>209</v>
      </c>
      <c r="Q36" s="177"/>
      <c r="R36" s="193">
        <f>Parameters_Results!$D$19*'Climate impacts'!O72+(1-Parameters_Results!$D$19)*'Climate impacts'!N72</f>
        <v>0</v>
      </c>
      <c r="S36" s="193">
        <f>Parameters_Results!$D$19*'Climate impacts'!Z135+(1-Parameters_Results!$D$19)*'Climate impacts'!Y135</f>
        <v>0</v>
      </c>
      <c r="T36" s="193">
        <f>Parameters_Results!$D$19*'Climate impacts'!AB135+(1-Parameters_Results!$D$19)*'Climate impacts'!AA135</f>
        <v>0</v>
      </c>
      <c r="U36" s="196">
        <f>Parameters_Results!$D$20*'Climate impacts'!AD135+(1-Parameters_Results!$D$20)*'Climate impacts'!AC135</f>
        <v>0</v>
      </c>
      <c r="AZ36" s="12"/>
      <c r="BC36"/>
    </row>
    <row r="37" spans="2:55">
      <c r="B37" s="273" t="s">
        <v>212</v>
      </c>
      <c r="C37" s="74"/>
      <c r="D37" s="29">
        <f>Parameters_Results!$D$19*'Climate impacts'!E73+(1-Parameters_Results!$D$19)*'Climate impacts'!D73</f>
        <v>-0.1</v>
      </c>
      <c r="E37" s="30">
        <f>Parameters_Results!$D$19*'Climate impacts'!G136+(1-Parameters_Results!$D$19)*'Climate impacts'!F136</f>
        <v>-0.1</v>
      </c>
      <c r="F37" s="30">
        <f>Parameters_Results!$D$19*'Climate impacts'!I136+(1-Parameters_Results!$D$19)*'Climate impacts'!H136</f>
        <v>-0.1</v>
      </c>
      <c r="G37" s="31">
        <f>Parameters_Results!$D$19*'Climate impacts'!K136+(1-Parameters_Results!$D$19)*'Climate impacts'!J136</f>
        <v>-0.1</v>
      </c>
      <c r="I37" s="273" t="s">
        <v>212</v>
      </c>
      <c r="J37" s="177"/>
      <c r="K37" s="193">
        <f>Parameters_Results!$D$19*'Climate impacts'!J73+(1-Parameters_Results!$D$19)*'Climate impacts'!I73</f>
        <v>0</v>
      </c>
      <c r="L37" s="88">
        <f>Parameters_Results!$D$19*'Climate impacts'!P136+(1-Parameters_Results!$D$19)*'Climate impacts'!O136</f>
        <v>0</v>
      </c>
      <c r="M37" s="193">
        <f>Parameters_Results!$D$19*'Climate impacts'!R136+(1-Parameters_Results!$D$19)*'Climate impacts'!Q136</f>
        <v>0</v>
      </c>
      <c r="N37" s="196">
        <f>Parameters_Results!$D$20*'Climate impacts'!T136+(1-Parameters_Results!$D$20)*'Climate impacts'!S136</f>
        <v>0</v>
      </c>
      <c r="P37" s="273" t="s">
        <v>212</v>
      </c>
      <c r="Q37" s="177"/>
      <c r="R37" s="193">
        <f>Parameters_Results!$D$19*'Climate impacts'!O73+(1-Parameters_Results!$D$19)*'Climate impacts'!N73</f>
        <v>0</v>
      </c>
      <c r="S37" s="193">
        <f>Parameters_Results!$D$19*'Climate impacts'!Z136+(1-Parameters_Results!$D$19)*'Climate impacts'!Y136</f>
        <v>0</v>
      </c>
      <c r="T37" s="193">
        <f>Parameters_Results!$D$19*'Climate impacts'!AB136+(1-Parameters_Results!$D$19)*'Climate impacts'!AA136</f>
        <v>0</v>
      </c>
      <c r="U37" s="196">
        <f>Parameters_Results!$D$20*'Climate impacts'!AD136+(1-Parameters_Results!$D$20)*'Climate impacts'!AC136</f>
        <v>0</v>
      </c>
      <c r="AZ37" s="12"/>
      <c r="BC37"/>
    </row>
    <row r="38" spans="2:55">
      <c r="B38" s="21" t="s">
        <v>210</v>
      </c>
      <c r="C38" s="74"/>
      <c r="D38" s="29">
        <f>Parameters_Results!$D$19*'Climate impacts'!E74+(1-Parameters_Results!$D$19)*'Climate impacts'!D74</f>
        <v>-0.05</v>
      </c>
      <c r="E38" s="30">
        <f>Parameters_Results!$D$19*'Climate impacts'!G137+(1-Parameters_Results!$D$19)*'Climate impacts'!F137</f>
        <v>-0.05</v>
      </c>
      <c r="F38" s="30">
        <f>Parameters_Results!$D$19*'Climate impacts'!I137+(1-Parameters_Results!$D$19)*'Climate impacts'!H137</f>
        <v>-0.05</v>
      </c>
      <c r="G38" s="31">
        <f>Parameters_Results!$D$19*'Climate impacts'!K137+(1-Parameters_Results!$D$19)*'Climate impacts'!J137</f>
        <v>-0.05</v>
      </c>
      <c r="I38" s="21" t="s">
        <v>210</v>
      </c>
      <c r="J38" s="177"/>
      <c r="K38" s="193">
        <f>Parameters_Results!$D$19*'Climate impacts'!J74+(1-Parameters_Results!$D$19)*'Climate impacts'!I74</f>
        <v>-0.05</v>
      </c>
      <c r="L38" s="88">
        <f>Parameters_Results!$D$19*'Climate impacts'!P137+(1-Parameters_Results!$D$19)*'Climate impacts'!O137</f>
        <v>-0.05</v>
      </c>
      <c r="M38" s="193">
        <f>Parameters_Results!$D$19*'Climate impacts'!R137+(1-Parameters_Results!$D$19)*'Climate impacts'!Q137</f>
        <v>-0.05</v>
      </c>
      <c r="N38" s="196">
        <f>Parameters_Results!$D$20*'Climate impacts'!T137+(1-Parameters_Results!$D$20)*'Climate impacts'!S137</f>
        <v>-0.05</v>
      </c>
      <c r="P38" s="21" t="s">
        <v>210</v>
      </c>
      <c r="Q38" s="177"/>
      <c r="R38" s="193">
        <f>Parameters_Results!$D$19*'Climate impacts'!O74+(1-Parameters_Results!$D$19)*'Climate impacts'!N74</f>
        <v>-0.05</v>
      </c>
      <c r="S38" s="193">
        <f>Parameters_Results!$D$19*'Climate impacts'!Z137+(1-Parameters_Results!$D$19)*'Climate impacts'!Y137</f>
        <v>-0.05</v>
      </c>
      <c r="T38" s="193">
        <f>Parameters_Results!$D$19*'Climate impacts'!AB137+(1-Parameters_Results!$D$19)*'Climate impacts'!AA137</f>
        <v>-0.05</v>
      </c>
      <c r="U38" s="196">
        <f>Parameters_Results!$D$20*'Climate impacts'!AD137+(1-Parameters_Results!$D$20)*'Climate impacts'!AC137</f>
        <v>-0.05</v>
      </c>
      <c r="AZ38" s="12"/>
      <c r="BC38"/>
    </row>
    <row r="39" spans="2:55">
      <c r="B39" s="21" t="s">
        <v>216</v>
      </c>
      <c r="C39" s="74"/>
      <c r="D39" s="29">
        <f>Parameters_Results!$D$19*'Climate impacts'!E75+(1-Parameters_Results!$D$19)*'Climate impacts'!D75</f>
        <v>0.09</v>
      </c>
      <c r="E39" s="30">
        <f>Parameters_Results!$D$19*'Climate impacts'!G138+(1-Parameters_Results!$D$19)*'Climate impacts'!F138</f>
        <v>0.09</v>
      </c>
      <c r="F39" s="30">
        <f>Parameters_Results!$D$19*'Climate impacts'!I138+(1-Parameters_Results!$D$19)*'Climate impacts'!H138</f>
        <v>0.09</v>
      </c>
      <c r="G39" s="31">
        <f>Parameters_Results!$D$19*'Climate impacts'!K138+(1-Parameters_Results!$D$19)*'Climate impacts'!J138</f>
        <v>0.09</v>
      </c>
      <c r="I39" s="21" t="s">
        <v>221</v>
      </c>
      <c r="J39" s="177"/>
      <c r="K39" s="289">
        <f>Parameters_Results!$D$19*'Climate impacts'!J75+(1-Parameters_Results!$D$19)*'Climate impacts'!I75</f>
        <v>0.49333333333333335</v>
      </c>
      <c r="L39" s="288">
        <f>Parameters_Results!$D$19*'Climate impacts'!P138+(1-Parameters_Results!$D$19)*'Climate impacts'!O138</f>
        <v>0.49333333333333335</v>
      </c>
      <c r="M39" s="289">
        <f>Parameters_Results!$D$19*'Climate impacts'!R138+(1-Parameters_Results!$D$19)*'Climate impacts'!Q138</f>
        <v>0.49333333333333335</v>
      </c>
      <c r="N39" s="290">
        <f>Parameters_Results!$D$20*'Climate impacts'!T138+(1-Parameters_Results!$D$20)*'Climate impacts'!S138</f>
        <v>0.49333333333333335</v>
      </c>
      <c r="P39" s="21" t="s">
        <v>221</v>
      </c>
      <c r="Q39" s="177"/>
      <c r="R39" s="289">
        <f>Parameters_Results!$D$19*'Climate impacts'!O75+(1-Parameters_Results!$D$19)*'Climate impacts'!N75</f>
        <v>0.49333333333333335</v>
      </c>
      <c r="S39" s="289">
        <f>Parameters_Results!$D$19*'Climate impacts'!Z138+(1-Parameters_Results!$D$19)*'Climate impacts'!Y138</f>
        <v>0.49333333333333335</v>
      </c>
      <c r="T39" s="289">
        <f>Parameters_Results!$D$19*'Climate impacts'!AB138+(1-Parameters_Results!$D$19)*'Climate impacts'!AA138</f>
        <v>0.49333333333333335</v>
      </c>
      <c r="U39" s="290">
        <f>Parameters_Results!$D$20*'Climate impacts'!AD138+(1-Parameters_Results!$D$20)*'Climate impacts'!AC138</f>
        <v>0.49333333333333335</v>
      </c>
      <c r="AZ39" s="12"/>
      <c r="BC39"/>
    </row>
    <row r="40" spans="2:55">
      <c r="B40" s="273" t="s">
        <v>217</v>
      </c>
      <c r="C40" s="74"/>
      <c r="D40" s="29">
        <f>Parameters_Results!$D$19*'Climate impacts'!E76+(1-Parameters_Results!$D$19)*'Climate impacts'!D76</f>
        <v>0.09</v>
      </c>
      <c r="E40" s="30">
        <f>Parameters_Results!$D$19*'Climate impacts'!G139+(1-Parameters_Results!$D$19)*'Climate impacts'!F139</f>
        <v>0.09</v>
      </c>
      <c r="F40" s="30">
        <f>Parameters_Results!$D$19*'Climate impacts'!I139+(1-Parameters_Results!$D$19)*'Climate impacts'!H139</f>
        <v>0.09</v>
      </c>
      <c r="G40" s="31">
        <f>Parameters_Results!$D$19*'Climate impacts'!K139+(1-Parameters_Results!$D$19)*'Climate impacts'!J139</f>
        <v>0.09</v>
      </c>
      <c r="I40" s="273" t="s">
        <v>218</v>
      </c>
      <c r="J40" s="177"/>
      <c r="K40" s="193">
        <f>Parameters_Results!$D$19*'Climate impacts'!J76+(1-Parameters_Results!$D$19)*'Climate impacts'!I76</f>
        <v>0.2</v>
      </c>
      <c r="L40" s="88">
        <f>Parameters_Results!$D$19*'Climate impacts'!P139+(1-Parameters_Results!$D$19)*'Climate impacts'!O139</f>
        <v>0.2</v>
      </c>
      <c r="M40" s="193">
        <f>Parameters_Results!$D$19*'Climate impacts'!R139+(1-Parameters_Results!$D$19)*'Climate impacts'!Q139</f>
        <v>0.2</v>
      </c>
      <c r="N40" s="196">
        <f>Parameters_Results!$D$20*'Climate impacts'!T139+(1-Parameters_Results!$D$20)*'Climate impacts'!S139</f>
        <v>0.2</v>
      </c>
      <c r="P40" s="273" t="s">
        <v>218</v>
      </c>
      <c r="Q40" s="177"/>
      <c r="R40" s="193">
        <f>Parameters_Results!$D$19*'Climate impacts'!O76+(1-Parameters_Results!$D$19)*'Climate impacts'!N76</f>
        <v>0.2</v>
      </c>
      <c r="S40" s="193">
        <f>Parameters_Results!$D$19*'Climate impacts'!Z139+(1-Parameters_Results!$D$19)*'Climate impacts'!Y139</f>
        <v>0.2</v>
      </c>
      <c r="T40" s="193">
        <f>Parameters_Results!$D$19*'Climate impacts'!AB139+(1-Parameters_Results!$D$19)*'Climate impacts'!AA139</f>
        <v>0.2</v>
      </c>
      <c r="U40" s="196">
        <f>Parameters_Results!$D$20*'Climate impacts'!AD139+(1-Parameters_Results!$D$20)*'Climate impacts'!AC139</f>
        <v>0.2</v>
      </c>
      <c r="AZ40" s="12"/>
      <c r="BC40"/>
    </row>
    <row r="41" spans="2:55">
      <c r="B41" s="147" t="s">
        <v>18</v>
      </c>
      <c r="C41" s="74"/>
      <c r="D41" s="29">
        <f>Parameters_Results!$D$19*'Climate impacts'!E77+(1-Parameters_Results!$D$19)*'Climate impacts'!D77</f>
        <v>0</v>
      </c>
      <c r="E41" s="30">
        <f>Parameters_Results!$D$19*'Climate impacts'!G140+(1-Parameters_Results!$D$19)*'Climate impacts'!F140</f>
        <v>0</v>
      </c>
      <c r="F41" s="30">
        <f>Parameters_Results!$D$19*'Climate impacts'!I140+(1-Parameters_Results!$D$19)*'Climate impacts'!H140</f>
        <v>0</v>
      </c>
      <c r="G41" s="31">
        <f>Parameters_Results!$D$19*'Climate impacts'!K140+(1-Parameters_Results!$D$19)*'Climate impacts'!J140</f>
        <v>0</v>
      </c>
      <c r="I41" s="21" t="s">
        <v>222</v>
      </c>
      <c r="J41" s="177"/>
      <c r="K41" s="289">
        <f>Parameters_Results!$D$19*'Climate impacts'!J77+(1-Parameters_Results!$D$19)*'Climate impacts'!I77</f>
        <v>0.24666666666666667</v>
      </c>
      <c r="L41" s="288">
        <f>Parameters_Results!$D$19*'Climate impacts'!P140+(1-Parameters_Results!$D$19)*'Climate impacts'!O140</f>
        <v>0.24666666666666667</v>
      </c>
      <c r="M41" s="289">
        <f>Parameters_Results!$D$19*'Climate impacts'!R140+(1-Parameters_Results!$D$19)*'Climate impacts'!Q140</f>
        <v>0.24666666666666667</v>
      </c>
      <c r="N41" s="290">
        <f>Parameters_Results!$D$20*'Climate impacts'!T140+(1-Parameters_Results!$D$20)*'Climate impacts'!S140</f>
        <v>0.24666666666666667</v>
      </c>
      <c r="P41" s="21" t="s">
        <v>222</v>
      </c>
      <c r="Q41" s="177"/>
      <c r="R41" s="289">
        <f>Parameters_Results!$D$19*'Climate impacts'!O77+(1-Parameters_Results!$D$19)*'Climate impacts'!N77</f>
        <v>0.24666666666666667</v>
      </c>
      <c r="S41" s="289">
        <f>Parameters_Results!$D$19*'Climate impacts'!Z140+(1-Parameters_Results!$D$19)*'Climate impacts'!Y140</f>
        <v>0.24666666666666667</v>
      </c>
      <c r="T41" s="289">
        <f>Parameters_Results!$D$19*'Climate impacts'!AB140+(1-Parameters_Results!$D$19)*'Climate impacts'!AA140</f>
        <v>0.24666666666666667</v>
      </c>
      <c r="U41" s="290">
        <f>Parameters_Results!$D$20*'Climate impacts'!AD140+(1-Parameters_Results!$D$20)*'Climate impacts'!AC140</f>
        <v>0.24666666666666667</v>
      </c>
      <c r="AZ41" s="12"/>
      <c r="BC41"/>
    </row>
    <row r="42" spans="2:55">
      <c r="B42" s="21"/>
      <c r="C42" s="74"/>
      <c r="D42" s="29"/>
      <c r="E42" s="30"/>
      <c r="F42" s="30"/>
      <c r="G42" s="31"/>
      <c r="I42" s="273" t="s">
        <v>219</v>
      </c>
      <c r="J42" s="177"/>
      <c r="K42" s="193">
        <f>Parameters_Results!$D$19*'Climate impacts'!J78+(1-Parameters_Results!$D$19)*'Climate impacts'!I78</f>
        <v>0.2</v>
      </c>
      <c r="L42" s="88">
        <f>Parameters_Results!$D$19*'Climate impacts'!P141+(1-Parameters_Results!$D$19)*'Climate impacts'!O141</f>
        <v>0.2</v>
      </c>
      <c r="M42" s="193">
        <f>Parameters_Results!$D$19*'Climate impacts'!R141+(1-Parameters_Results!$D$19)*'Climate impacts'!Q141</f>
        <v>0.2</v>
      </c>
      <c r="N42" s="196">
        <f>Parameters_Results!$D$20*'Climate impacts'!T141+(1-Parameters_Results!$D$20)*'Climate impacts'!S141</f>
        <v>0.2</v>
      </c>
      <c r="P42" s="273" t="s">
        <v>219</v>
      </c>
      <c r="Q42" s="177"/>
      <c r="R42" s="193">
        <f>Parameters_Results!$D$19*'Climate impacts'!O78+(1-Parameters_Results!$D$19)*'Climate impacts'!N78</f>
        <v>0.2</v>
      </c>
      <c r="S42" s="193">
        <f>Parameters_Results!$D$19*'Climate impacts'!Z141+(1-Parameters_Results!$D$19)*'Climate impacts'!Y141</f>
        <v>0.2</v>
      </c>
      <c r="T42" s="193">
        <f>Parameters_Results!$D$19*'Climate impacts'!AB141+(1-Parameters_Results!$D$19)*'Climate impacts'!AA141</f>
        <v>0.2</v>
      </c>
      <c r="U42" s="196">
        <f>Parameters_Results!$D$20*'Climate impacts'!AD141+(1-Parameters_Results!$D$20)*'Climate impacts'!AC141</f>
        <v>0.2</v>
      </c>
      <c r="AZ42" s="12"/>
      <c r="BC42"/>
    </row>
    <row r="43" spans="2:55">
      <c r="B43" s="21"/>
      <c r="C43" s="74"/>
      <c r="D43" s="29"/>
      <c r="E43" s="30"/>
      <c r="F43" s="30"/>
      <c r="G43" s="31"/>
      <c r="I43" s="21" t="s">
        <v>223</v>
      </c>
      <c r="J43" s="177"/>
      <c r="K43" s="289">
        <f>Parameters_Results!$D$19*'Climate impacts'!J79+(1-Parameters_Results!$D$19)*'Climate impacts'!I79</f>
        <v>1.3866666666666667</v>
      </c>
      <c r="L43" s="288">
        <f>Parameters_Results!$D$19*'Climate impacts'!P142+(1-Parameters_Results!$D$19)*'Climate impacts'!O142</f>
        <v>1.3866666666666667</v>
      </c>
      <c r="M43" s="289">
        <f>Parameters_Results!$D$19*'Climate impacts'!R142+(1-Parameters_Results!$D$19)*'Climate impacts'!Q142</f>
        <v>1.3866666666666667</v>
      </c>
      <c r="N43" s="290">
        <f>Parameters_Results!$D$20*'Climate impacts'!T142+(1-Parameters_Results!$D$20)*'Climate impacts'!S142</f>
        <v>1.3866666666666667</v>
      </c>
      <c r="P43" s="21" t="s">
        <v>223</v>
      </c>
      <c r="Q43" s="177"/>
      <c r="R43" s="289">
        <f>Parameters_Results!$D$19*'Climate impacts'!O79+(1-Parameters_Results!$D$19)*'Climate impacts'!N79</f>
        <v>1.3866666666666667</v>
      </c>
      <c r="S43" s="289">
        <f>Parameters_Results!$D$19*'Climate impacts'!Z142+(1-Parameters_Results!$D$19)*'Climate impacts'!Y142</f>
        <v>1.3866666666666667</v>
      </c>
      <c r="T43" s="289">
        <f>Parameters_Results!$D$19*'Climate impacts'!AB142+(1-Parameters_Results!$D$19)*'Climate impacts'!AA142</f>
        <v>1.3866666666666667</v>
      </c>
      <c r="U43" s="290">
        <f>Parameters_Results!$D$20*'Climate impacts'!AD142+(1-Parameters_Results!$D$20)*'Climate impacts'!AC142</f>
        <v>1.3866666666666667</v>
      </c>
      <c r="AZ43" s="12"/>
      <c r="BC43"/>
    </row>
    <row r="44" spans="2:55">
      <c r="B44" s="21"/>
      <c r="C44" s="74"/>
      <c r="I44" s="273" t="s">
        <v>220</v>
      </c>
      <c r="J44" s="177"/>
      <c r="K44" s="193">
        <f>Parameters_Results!$D$19*'Climate impacts'!J80+(1-Parameters_Results!$D$19)*'Climate impacts'!I80</f>
        <v>0.2</v>
      </c>
      <c r="L44" s="88">
        <f>Parameters_Results!$D$19*'Climate impacts'!P143+(1-Parameters_Results!$D$19)*'Climate impacts'!O143</f>
        <v>0.2</v>
      </c>
      <c r="M44" s="193">
        <f>Parameters_Results!$D$19*'Climate impacts'!R143+(1-Parameters_Results!$D$19)*'Climate impacts'!Q143</f>
        <v>0.2</v>
      </c>
      <c r="N44" s="196">
        <f>Parameters_Results!$D$20*'Climate impacts'!T143+(1-Parameters_Results!$D$20)*'Climate impacts'!S143</f>
        <v>0.2</v>
      </c>
      <c r="P44" s="273" t="s">
        <v>220</v>
      </c>
      <c r="Q44" s="177"/>
      <c r="R44" s="193">
        <f>Parameters_Results!$D$19*'Climate impacts'!O80+(1-Parameters_Results!$D$19)*'Climate impacts'!N80</f>
        <v>0.2</v>
      </c>
      <c r="S44" s="193">
        <f>Parameters_Results!$D$19*'Climate impacts'!Z143+(1-Parameters_Results!$D$19)*'Climate impacts'!Y143</f>
        <v>0.2</v>
      </c>
      <c r="T44" s="193">
        <f>Parameters_Results!$D$19*'Climate impacts'!AB143+(1-Parameters_Results!$D$19)*'Climate impacts'!AA143</f>
        <v>0.2</v>
      </c>
      <c r="U44" s="196">
        <f>Parameters_Results!$D$20*'Climate impacts'!AD143+(1-Parameters_Results!$D$20)*'Climate impacts'!AC143</f>
        <v>0.2</v>
      </c>
      <c r="AZ44" s="12"/>
      <c r="BC44"/>
    </row>
    <row r="45" spans="2:55">
      <c r="B45" s="147"/>
      <c r="C45" s="74"/>
      <c r="D45" s="29"/>
      <c r="E45" s="30"/>
      <c r="F45" s="30"/>
      <c r="G45" s="31"/>
      <c r="I45" s="147" t="s">
        <v>18</v>
      </c>
      <c r="J45" s="177"/>
      <c r="K45" s="190">
        <f>Parameters_Results!$D$19*'Climate impacts'!J81+(1-Parameters_Results!$D$19)*'Climate impacts'!I81</f>
        <v>0</v>
      </c>
      <c r="L45" s="190">
        <f>Parameters_Results!$D$19*'Climate impacts'!P144+(1-Parameters_Results!$D$19)*'Climate impacts'!O144</f>
        <v>0</v>
      </c>
      <c r="M45" s="190">
        <f>Parameters_Results!$D$19*'Climate impacts'!R144+(1-Parameters_Results!$D$19)*'Climate impacts'!Q144</f>
        <v>0</v>
      </c>
      <c r="N45" s="186">
        <f>Parameters_Results!$D$20*'Climate impacts'!T144+(1-Parameters_Results!$D$20)*'Climate impacts'!S144</f>
        <v>0</v>
      </c>
      <c r="P45" s="147" t="s">
        <v>18</v>
      </c>
      <c r="Q45" s="177"/>
      <c r="R45" s="190">
        <f>Parameters_Results!$D$19*'Climate impacts'!O81+(1-Parameters_Results!$D$19)*'Climate impacts'!N81</f>
        <v>0</v>
      </c>
      <c r="S45" s="190">
        <f>Parameters_Results!$D$19*'Climate impacts'!Z144+(1-Parameters_Results!$D$19)*'Climate impacts'!Y144</f>
        <v>0</v>
      </c>
      <c r="T45" s="190">
        <f>Parameters_Results!$D$19*'Climate impacts'!AB144+(1-Parameters_Results!$D$19)*'Climate impacts'!AA144</f>
        <v>0</v>
      </c>
      <c r="U45" s="220">
        <f>Parameters_Results!$D$20*'Climate impacts'!AD144+(1-Parameters_Results!$D$20)*'Climate impacts'!AC144</f>
        <v>0</v>
      </c>
      <c r="AZ45" s="12"/>
      <c r="BC45"/>
    </row>
    <row r="46" spans="2:55">
      <c r="B46" s="357" t="s">
        <v>38</v>
      </c>
      <c r="C46" s="345"/>
      <c r="D46" s="345"/>
      <c r="E46" s="345"/>
      <c r="F46" s="345"/>
      <c r="G46" s="346"/>
      <c r="I46" s="359" t="s">
        <v>139</v>
      </c>
      <c r="J46" s="360"/>
      <c r="K46" s="360"/>
      <c r="L46" s="360"/>
      <c r="M46" s="360"/>
      <c r="N46" s="361"/>
      <c r="P46" s="357" t="s">
        <v>21</v>
      </c>
      <c r="Q46" s="312"/>
      <c r="R46" s="312"/>
      <c r="S46" s="312"/>
      <c r="T46" s="312"/>
      <c r="U46" s="358"/>
      <c r="AZ46" s="12"/>
      <c r="BC46"/>
    </row>
    <row r="47" spans="2:55">
      <c r="B47" s="147" t="s">
        <v>22</v>
      </c>
      <c r="C47" s="74"/>
      <c r="D47" s="27">
        <f>'Climate impacts'!D83:E83</f>
        <v>50</v>
      </c>
      <c r="E47" s="27">
        <f>Parameters_Results!$D$20*'Climate impacts'!G146+(1-Parameters_Results!$D$20)*'Climate impacts'!F146</f>
        <v>50</v>
      </c>
      <c r="F47" s="27">
        <f>Parameters_Results!$D$20*'Climate impacts'!I146+(1-Parameters_Results!$D$20)*'Climate impacts'!H146</f>
        <v>50</v>
      </c>
      <c r="G47" s="28">
        <f>Parameters_Results!$D$20*'Climate impacts'!K146+(1-Parameters_Results!$D$20)*'Climate impacts'!J146</f>
        <v>50</v>
      </c>
      <c r="I47" s="147" t="s">
        <v>22</v>
      </c>
      <c r="J47" s="177"/>
      <c r="K47" s="177">
        <f>'Climate impacts'!I83</f>
        <v>1000</v>
      </c>
      <c r="L47" s="177">
        <f>Parameters_Results!$D$20*'Climate impacts'!P146+(1-Parameters_Results!$D$20)*'Climate impacts'!O146</f>
        <v>1000</v>
      </c>
      <c r="M47" s="177">
        <f>Parameters_Results!$D$20*'Climate impacts'!R146+(1-Parameters_Results!$D$20)*'Climate impacts'!Q146</f>
        <v>1000</v>
      </c>
      <c r="N47" s="186">
        <f>Parameters_Results!$D$20*'Climate impacts'!T146+(1-Parameters_Results!$D$20)*'Climate impacts'!S146</f>
        <v>1000</v>
      </c>
      <c r="P47" s="147" t="s">
        <v>22</v>
      </c>
      <c r="Q47" s="177"/>
      <c r="R47" s="177">
        <f>'Climate impacts'!N83</f>
        <v>1000</v>
      </c>
      <c r="S47" s="177">
        <f>Parameters_Results!$D$20*'Climate impacts'!Z146+(1-Parameters_Results!$D$20)*'Climate impacts'!Y146</f>
        <v>1500</v>
      </c>
      <c r="T47" s="177">
        <f>Parameters_Results!$D$20*'Climate impacts'!AB146+(1-Parameters_Results!$D$20)*'Climate impacts'!AA146</f>
        <v>2000</v>
      </c>
      <c r="U47" s="186">
        <f>Parameters_Results!$D$20*'Climate impacts'!AD146+(1-Parameters_Results!$D$20)*'Climate impacts'!AC146</f>
        <v>1000</v>
      </c>
      <c r="AZ47" s="12"/>
      <c r="BC47"/>
    </row>
    <row r="48" spans="2:55">
      <c r="B48" s="21" t="s">
        <v>208</v>
      </c>
      <c r="C48" s="74"/>
      <c r="D48" s="29">
        <f>Parameters_Results!$D$19*'Climate impacts'!E84+(1-Parameters_Results!$D$19)*'Climate impacts'!D84</f>
        <v>-0.7</v>
      </c>
      <c r="E48" s="30">
        <f>Parameters_Results!$D$19*'Climate impacts'!G147+(1-Parameters_Results!$D$19)*'Climate impacts'!F147</f>
        <v>-0.7</v>
      </c>
      <c r="F48" s="30">
        <f>Parameters_Results!$D$19*'Climate impacts'!I147+(1-Parameters_Results!$D$19)*'Climate impacts'!H147</f>
        <v>-0.7</v>
      </c>
      <c r="G48" s="31">
        <f>Parameters_Results!$D$19*'Climate impacts'!K147+(1-Parameters_Results!$D$19)*'Climate impacts'!J147</f>
        <v>-0.7</v>
      </c>
      <c r="I48" s="21" t="s">
        <v>208</v>
      </c>
      <c r="J48" s="177"/>
      <c r="K48" s="88">
        <f>Parameters_Results!$D$19*'Climate impacts'!J84+(1-Parameters_Results!$D$19)*'Climate impacts'!I84</f>
        <v>-0.5</v>
      </c>
      <c r="L48" s="88">
        <f>Parameters_Results!$D$19*'Climate impacts'!P147+(1-Parameters_Results!$D$19)*'Climate impacts'!O147</f>
        <v>-0.5</v>
      </c>
      <c r="M48" s="88">
        <f>Parameters_Results!$D$19*'Climate impacts'!R147+(1-Parameters_Results!$D$19)*'Climate impacts'!Q147</f>
        <v>-0.5</v>
      </c>
      <c r="N48" s="59">
        <f>Parameters_Results!$D$20*'Climate impacts'!T147+(1-Parameters_Results!$D$20)*'Climate impacts'!S147</f>
        <v>-0.5</v>
      </c>
      <c r="P48" s="21" t="s">
        <v>208</v>
      </c>
      <c r="Q48" s="177"/>
      <c r="R48" s="191">
        <f>Parameters_Results!$D$19*'Climate impacts'!O84+(1-Parameters_Results!$D$19)*'Climate impacts'!N84</f>
        <v>-0.5</v>
      </c>
      <c r="S48" s="191">
        <f>Parameters_Results!$D$19*'Climate impacts'!Z147+(1-Parameters_Results!$D$19)*'Climate impacts'!Y147</f>
        <v>-0.5</v>
      </c>
      <c r="T48" s="191">
        <f>Parameters_Results!$D$19*'Climate impacts'!AB147+(1-Parameters_Results!$D$19)*'Climate impacts'!AA147</f>
        <v>-0.5</v>
      </c>
      <c r="U48" s="59">
        <f>Parameters_Results!$D$20*'Climate impacts'!AD147+(1-Parameters_Results!$D$20)*'Climate impacts'!AC147</f>
        <v>-0.5</v>
      </c>
      <c r="AZ48" s="12"/>
      <c r="BC48"/>
    </row>
    <row r="49" spans="2:249">
      <c r="B49" s="273" t="s">
        <v>211</v>
      </c>
      <c r="C49" s="74"/>
      <c r="D49" s="29">
        <f>Parameters_Results!$D$19*'Climate impacts'!E85+(1-Parameters_Results!$D$19)*'Climate impacts'!D85</f>
        <v>-0.85</v>
      </c>
      <c r="E49" s="30">
        <f>Parameters_Results!$D$19*'Climate impacts'!G148+(1-Parameters_Results!$D$19)*'Climate impacts'!F148</f>
        <v>-0.85</v>
      </c>
      <c r="F49" s="30">
        <f>Parameters_Results!$D$19*'Climate impacts'!I148+(1-Parameters_Results!$D$19)*'Climate impacts'!H148</f>
        <v>-0.85</v>
      </c>
      <c r="G49" s="31">
        <f>Parameters_Results!$D$19*'Climate impacts'!K148+(1-Parameters_Results!$D$19)*'Climate impacts'!J148</f>
        <v>-0.85</v>
      </c>
      <c r="I49" s="273" t="s">
        <v>211</v>
      </c>
      <c r="J49" s="177"/>
      <c r="K49" s="88">
        <f>Parameters_Results!$D$19*'Climate impacts'!J85+(1-Parameters_Results!$D$19)*'Climate impacts'!I85</f>
        <v>-0.5</v>
      </c>
      <c r="L49" s="88">
        <f>Parameters_Results!$D$19*'Climate impacts'!P148+(1-Parameters_Results!$D$19)*'Climate impacts'!O148</f>
        <v>-0.5</v>
      </c>
      <c r="M49" s="88">
        <f>Parameters_Results!$D$19*'Climate impacts'!R148+(1-Parameters_Results!$D$19)*'Climate impacts'!Q148</f>
        <v>-0.5</v>
      </c>
      <c r="N49" s="59">
        <f>Parameters_Results!$D$20*'Climate impacts'!T148+(1-Parameters_Results!$D$20)*'Climate impacts'!S148</f>
        <v>-0.5</v>
      </c>
      <c r="P49" s="273" t="s">
        <v>211</v>
      </c>
      <c r="Q49" s="177"/>
      <c r="R49" s="191">
        <f>Parameters_Results!$D$19*'Climate impacts'!O85+(1-Parameters_Results!$D$19)*'Climate impacts'!N85</f>
        <v>-0.5</v>
      </c>
      <c r="S49" s="191">
        <f>Parameters_Results!$D$19*'Climate impacts'!Z148+(1-Parameters_Results!$D$19)*'Climate impacts'!Y148</f>
        <v>-0.5</v>
      </c>
      <c r="T49" s="191">
        <f>Parameters_Results!$D$19*'Climate impacts'!AB148+(1-Parameters_Results!$D$19)*'Climate impacts'!AA148</f>
        <v>-0.5</v>
      </c>
      <c r="U49" s="59">
        <f>Parameters_Results!$D$20*'Climate impacts'!AD148+(1-Parameters_Results!$D$20)*'Climate impacts'!AC148</f>
        <v>-0.5</v>
      </c>
      <c r="AZ49" s="12"/>
      <c r="BC49"/>
    </row>
    <row r="50" spans="2:249">
      <c r="B50" s="21" t="s">
        <v>209</v>
      </c>
      <c r="C50" s="74"/>
      <c r="D50" s="29">
        <f>Parameters_Results!$D$19*'Climate impacts'!E86+(1-Parameters_Results!$D$19)*'Climate impacts'!D86</f>
        <v>-0.1</v>
      </c>
      <c r="E50" s="30">
        <f>Parameters_Results!$D$19*'Climate impacts'!G149+(1-Parameters_Results!$D$19)*'Climate impacts'!F149</f>
        <v>-0.1</v>
      </c>
      <c r="F50" s="30">
        <f>Parameters_Results!$D$19*'Climate impacts'!I149+(1-Parameters_Results!$D$19)*'Climate impacts'!H149</f>
        <v>-0.1</v>
      </c>
      <c r="G50" s="31">
        <f>Parameters_Results!$D$19*'Climate impacts'!K149+(1-Parameters_Results!$D$19)*'Climate impacts'!J149</f>
        <v>-0.1</v>
      </c>
      <c r="I50" s="21" t="s">
        <v>209</v>
      </c>
      <c r="J50" s="177"/>
      <c r="K50" s="88">
        <f>Parameters_Results!$D$19*'Climate impacts'!J86+(1-Parameters_Results!$D$19)*'Climate impacts'!I86</f>
        <v>0</v>
      </c>
      <c r="L50" s="88">
        <f>Parameters_Results!$D$19*'Climate impacts'!P149+(1-Parameters_Results!$D$19)*'Climate impacts'!O149</f>
        <v>0</v>
      </c>
      <c r="M50" s="88">
        <f>Parameters_Results!$D$19*'Climate impacts'!R149+(1-Parameters_Results!$D$19)*'Climate impacts'!Q149</f>
        <v>0</v>
      </c>
      <c r="N50" s="59">
        <f>Parameters_Results!$D$20*'Climate impacts'!T149+(1-Parameters_Results!$D$20)*'Climate impacts'!S149</f>
        <v>0</v>
      </c>
      <c r="P50" s="21" t="s">
        <v>209</v>
      </c>
      <c r="Q50" s="177"/>
      <c r="R50" s="191">
        <f>Parameters_Results!$D$19*'Climate impacts'!O86+(1-Parameters_Results!$D$19)*'Climate impacts'!N86</f>
        <v>0</v>
      </c>
      <c r="S50" s="191">
        <f>Parameters_Results!$D$19*'Climate impacts'!Z149+(1-Parameters_Results!$D$19)*'Climate impacts'!Y149</f>
        <v>0</v>
      </c>
      <c r="T50" s="191">
        <f>Parameters_Results!$D$19*'Climate impacts'!AB149+(1-Parameters_Results!$D$19)*'Climate impacts'!AA149</f>
        <v>0</v>
      </c>
      <c r="U50" s="59">
        <f>Parameters_Results!$D$20*'Climate impacts'!AD149+(1-Parameters_Results!$D$20)*'Climate impacts'!AC149</f>
        <v>0</v>
      </c>
      <c r="AZ50" s="12"/>
      <c r="BC50"/>
    </row>
    <row r="51" spans="2:249">
      <c r="B51" s="273" t="s">
        <v>212</v>
      </c>
      <c r="C51" s="74"/>
      <c r="D51" s="29">
        <f>Parameters_Results!$D$19*'Climate impacts'!E87+(1-Parameters_Results!$D$19)*'Climate impacts'!D87</f>
        <v>-0.17</v>
      </c>
      <c r="E51" s="30">
        <f>Parameters_Results!$D$19*'Climate impacts'!G150+(1-Parameters_Results!$D$19)*'Climate impacts'!F150</f>
        <v>-0.17</v>
      </c>
      <c r="F51" s="30">
        <f>Parameters_Results!$D$19*'Climate impacts'!I150+(1-Parameters_Results!$D$19)*'Climate impacts'!H150</f>
        <v>-0.17</v>
      </c>
      <c r="G51" s="31">
        <f>Parameters_Results!$D$19*'Climate impacts'!K150+(1-Parameters_Results!$D$19)*'Climate impacts'!J150</f>
        <v>-0.17</v>
      </c>
      <c r="I51" s="273" t="s">
        <v>212</v>
      </c>
      <c r="J51" s="177"/>
      <c r="K51" s="88">
        <f>Parameters_Results!$D$19*'Climate impacts'!J87+(1-Parameters_Results!$D$19)*'Climate impacts'!I87</f>
        <v>0</v>
      </c>
      <c r="L51" s="88">
        <f>Parameters_Results!$D$19*'Climate impacts'!P150+(1-Parameters_Results!$D$19)*'Climate impacts'!O150</f>
        <v>0</v>
      </c>
      <c r="M51" s="88">
        <f>Parameters_Results!$D$19*'Climate impacts'!R150+(1-Parameters_Results!$D$19)*'Climate impacts'!Q150</f>
        <v>0</v>
      </c>
      <c r="N51" s="59">
        <f>Parameters_Results!$D$20*'Climate impacts'!T150+(1-Parameters_Results!$D$20)*'Climate impacts'!S150</f>
        <v>0</v>
      </c>
      <c r="P51" s="273" t="s">
        <v>212</v>
      </c>
      <c r="Q51" s="177"/>
      <c r="R51" s="191">
        <f>Parameters_Results!$D$19*'Climate impacts'!O87+(1-Parameters_Results!$D$19)*'Climate impacts'!N87</f>
        <v>0</v>
      </c>
      <c r="S51" s="191">
        <f>Parameters_Results!$D$19*'Climate impacts'!Z150+(1-Parameters_Results!$D$19)*'Climate impacts'!Y150</f>
        <v>0</v>
      </c>
      <c r="T51" s="191">
        <f>Parameters_Results!$D$19*'Climate impacts'!AB150+(1-Parameters_Results!$D$19)*'Climate impacts'!AA150</f>
        <v>0</v>
      </c>
      <c r="U51" s="59">
        <f>Parameters_Results!$D$20*'Climate impacts'!AD150+(1-Parameters_Results!$D$20)*'Climate impacts'!AC150</f>
        <v>0</v>
      </c>
      <c r="AZ51" s="12"/>
      <c r="BC51"/>
    </row>
    <row r="52" spans="2:249">
      <c r="B52" s="21" t="s">
        <v>210</v>
      </c>
      <c r="C52" s="74"/>
      <c r="D52" s="29">
        <f>Parameters_Results!$D$19*'Climate impacts'!E88+(1-Parameters_Results!$D$19)*'Climate impacts'!D88</f>
        <v>-0.15</v>
      </c>
      <c r="E52" s="30">
        <f>Parameters_Results!$D$19*'Climate impacts'!G151+(1-Parameters_Results!$D$19)*'Climate impacts'!F151</f>
        <v>-0.15</v>
      </c>
      <c r="F52" s="30">
        <f>Parameters_Results!$D$19*'Climate impacts'!I151+(1-Parameters_Results!$D$19)*'Climate impacts'!H151</f>
        <v>-0.15</v>
      </c>
      <c r="G52" s="31">
        <f>Parameters_Results!$D$19*'Climate impacts'!K151+(1-Parameters_Results!$D$19)*'Climate impacts'!J151</f>
        <v>-0.15</v>
      </c>
      <c r="I52" s="21" t="s">
        <v>210</v>
      </c>
      <c r="J52" s="177"/>
      <c r="K52" s="88">
        <f>Parameters_Results!$D$19*'Climate impacts'!J88+(1-Parameters_Results!$D$19)*'Climate impacts'!I88</f>
        <v>-0.1</v>
      </c>
      <c r="L52" s="88">
        <f>Parameters_Results!$D$19*'Climate impacts'!P151+(1-Parameters_Results!$D$19)*'Climate impacts'!O151</f>
        <v>-0.1</v>
      </c>
      <c r="M52" s="88">
        <f>Parameters_Results!$D$19*'Climate impacts'!R151+(1-Parameters_Results!$D$19)*'Climate impacts'!Q151</f>
        <v>-0.1</v>
      </c>
      <c r="N52" s="59">
        <f>Parameters_Results!$D$20*'Climate impacts'!T151+(1-Parameters_Results!$D$20)*'Climate impacts'!S151</f>
        <v>-0.1</v>
      </c>
      <c r="P52" s="21" t="s">
        <v>210</v>
      </c>
      <c r="Q52" s="177"/>
      <c r="R52" s="191">
        <f>Parameters_Results!$D$19*'Climate impacts'!O88+(1-Parameters_Results!$D$19)*'Climate impacts'!N88</f>
        <v>-0.1</v>
      </c>
      <c r="S52" s="191">
        <f>Parameters_Results!$D$19*'Climate impacts'!Z151+(1-Parameters_Results!$D$19)*'Climate impacts'!Y151</f>
        <v>-0.1</v>
      </c>
      <c r="T52" s="191">
        <f>Parameters_Results!$D$19*'Climate impacts'!AB151+(1-Parameters_Results!$D$19)*'Climate impacts'!AA151</f>
        <v>-0.1</v>
      </c>
      <c r="U52" s="59">
        <f>Parameters_Results!$D$20*'Climate impacts'!AD151+(1-Parameters_Results!$D$20)*'Climate impacts'!AC151</f>
        <v>-0.1</v>
      </c>
      <c r="AZ52" s="12"/>
      <c r="BC52"/>
    </row>
    <row r="53" spans="2:249">
      <c r="B53" s="21" t="s">
        <v>216</v>
      </c>
      <c r="C53" s="74"/>
      <c r="D53" s="29">
        <f>Parameters_Results!$D$19*'Climate impacts'!E89+(1-Parameters_Results!$D$19)*'Climate impacts'!D89</f>
        <v>0.16</v>
      </c>
      <c r="E53" s="30">
        <f>Parameters_Results!$D$19*'Climate impacts'!G152+(1-Parameters_Results!$D$19)*'Climate impacts'!F152</f>
        <v>0.16</v>
      </c>
      <c r="F53" s="30">
        <f>Parameters_Results!$D$19*'Climate impacts'!I152+(1-Parameters_Results!$D$19)*'Climate impacts'!H152</f>
        <v>0.16</v>
      </c>
      <c r="G53" s="31">
        <f>Parameters_Results!$D$19*'Climate impacts'!K152+(1-Parameters_Results!$D$19)*'Climate impacts'!J152</f>
        <v>0.16</v>
      </c>
      <c r="I53" s="21" t="s">
        <v>221</v>
      </c>
      <c r="J53" s="177"/>
      <c r="K53" s="288">
        <f>Parameters_Results!$D$19*'Climate impacts'!J89+(1-Parameters_Results!$D$19)*'Climate impacts'!I89</f>
        <v>0.74</v>
      </c>
      <c r="L53" s="288">
        <f>Parameters_Results!$D$19*'Climate impacts'!P152+(1-Parameters_Results!$D$19)*'Climate impacts'!O152</f>
        <v>0.74</v>
      </c>
      <c r="M53" s="288">
        <f>Parameters_Results!$D$19*'Climate impacts'!R152+(1-Parameters_Results!$D$19)*'Climate impacts'!Q152</f>
        <v>0.74</v>
      </c>
      <c r="N53" s="281">
        <f>Parameters_Results!$D$20*'Climate impacts'!T152+(1-Parameters_Results!$D$20)*'Climate impacts'!S152</f>
        <v>0.74</v>
      </c>
      <c r="P53" s="21" t="s">
        <v>221</v>
      </c>
      <c r="Q53" s="177"/>
      <c r="R53" s="289">
        <f>Parameters_Results!$D$19*'Climate impacts'!O89+(1-Parameters_Results!$D$19)*'Climate impacts'!N89</f>
        <v>0.74</v>
      </c>
      <c r="S53" s="289">
        <f>Parameters_Results!$D$19*'Climate impacts'!Z152+(1-Parameters_Results!$D$19)*'Climate impacts'!Y152</f>
        <v>0.74</v>
      </c>
      <c r="T53" s="289">
        <f>Parameters_Results!$D$19*'Climate impacts'!AB152+(1-Parameters_Results!$D$19)*'Climate impacts'!AA152</f>
        <v>0.74</v>
      </c>
      <c r="U53" s="281">
        <f>Parameters_Results!$D$20*'Climate impacts'!AD152+(1-Parameters_Results!$D$20)*'Climate impacts'!AC152</f>
        <v>0.74</v>
      </c>
      <c r="AZ53" s="12"/>
      <c r="BC53"/>
    </row>
    <row r="54" spans="2:249">
      <c r="B54" s="273" t="s">
        <v>217</v>
      </c>
      <c r="C54" s="74"/>
      <c r="D54" s="29">
        <f>Parameters_Results!$D$19*'Climate impacts'!E90+(1-Parameters_Results!$D$19)*'Climate impacts'!D90</f>
        <v>0.16</v>
      </c>
      <c r="E54" s="30">
        <f>Parameters_Results!$D$19*'Climate impacts'!G153+(1-Parameters_Results!$D$19)*'Climate impacts'!F153</f>
        <v>0.16</v>
      </c>
      <c r="F54" s="30">
        <f>Parameters_Results!$D$19*'Climate impacts'!I153+(1-Parameters_Results!$D$19)*'Climate impacts'!H153</f>
        <v>0.16</v>
      </c>
      <c r="G54" s="31">
        <f>Parameters_Results!$D$19*'Climate impacts'!K153+(1-Parameters_Results!$D$19)*'Climate impacts'!J153</f>
        <v>0.16</v>
      </c>
      <c r="I54" s="273" t="s">
        <v>218</v>
      </c>
      <c r="J54" s="177"/>
      <c r="K54" s="88">
        <f>Parameters_Results!$D$19*'Climate impacts'!J90+(1-Parameters_Results!$D$19)*'Climate impacts'!I90</f>
        <v>0.4</v>
      </c>
      <c r="L54" s="88">
        <f>Parameters_Results!$D$19*'Climate impacts'!P153+(1-Parameters_Results!$D$19)*'Climate impacts'!O153</f>
        <v>0.4</v>
      </c>
      <c r="M54" s="88">
        <f>Parameters_Results!$D$19*'Climate impacts'!R153+(1-Parameters_Results!$D$19)*'Climate impacts'!Q153</f>
        <v>0.4</v>
      </c>
      <c r="N54" s="59">
        <f>Parameters_Results!$D$20*'Climate impacts'!T153+(1-Parameters_Results!$D$20)*'Climate impacts'!S153</f>
        <v>0.4</v>
      </c>
      <c r="P54" s="273" t="s">
        <v>218</v>
      </c>
      <c r="Q54" s="177"/>
      <c r="R54" s="191">
        <f>Parameters_Results!$D$19*'Climate impacts'!O90+(1-Parameters_Results!$D$19)*'Climate impacts'!N90</f>
        <v>0.4</v>
      </c>
      <c r="S54" s="191">
        <f>Parameters_Results!$D$19*'Climate impacts'!Z153+(1-Parameters_Results!$D$19)*'Climate impacts'!Y153</f>
        <v>0.4</v>
      </c>
      <c r="T54" s="191">
        <f>Parameters_Results!$D$19*'Climate impacts'!AB153+(1-Parameters_Results!$D$19)*'Climate impacts'!AA153</f>
        <v>0.4</v>
      </c>
      <c r="U54" s="59">
        <f>Parameters_Results!$D$20*'Climate impacts'!AD153+(1-Parameters_Results!$D$20)*'Climate impacts'!AC153</f>
        <v>0.4</v>
      </c>
      <c r="AZ54" s="12"/>
      <c r="BC54"/>
    </row>
    <row r="55" spans="2:249">
      <c r="B55" s="147" t="s">
        <v>18</v>
      </c>
      <c r="C55" s="74"/>
      <c r="D55" s="29">
        <f>Parameters_Results!$D$19*'Climate impacts'!E91+(1-Parameters_Results!$D$19)*'Climate impacts'!D91</f>
        <v>0</v>
      </c>
      <c r="E55" s="30">
        <f>Parameters_Results!$D$19*'Climate impacts'!G154+(1-Parameters_Results!$D$19)*'Climate impacts'!F154</f>
        <v>0</v>
      </c>
      <c r="F55" s="30">
        <f>Parameters_Results!$D$19*'Climate impacts'!I154+(1-Parameters_Results!$D$19)*'Climate impacts'!H154</f>
        <v>0</v>
      </c>
      <c r="G55" s="31">
        <f>Parameters_Results!$D$19*'Climate impacts'!K154+(1-Parameters_Results!$D$19)*'Climate impacts'!J154</f>
        <v>0</v>
      </c>
      <c r="I55" s="21" t="s">
        <v>222</v>
      </c>
      <c r="J55" s="177"/>
      <c r="K55" s="288">
        <f>Parameters_Results!$D$19*'Climate impacts'!J91+(1-Parameters_Results!$D$19)*'Climate impacts'!I91</f>
        <v>0.37</v>
      </c>
      <c r="L55" s="288">
        <f>Parameters_Results!$D$19*'Climate impacts'!P154+(1-Parameters_Results!$D$19)*'Climate impacts'!O154</f>
        <v>0.37</v>
      </c>
      <c r="M55" s="288">
        <f>Parameters_Results!$D$19*'Climate impacts'!R154+(1-Parameters_Results!$D$19)*'Climate impacts'!Q154</f>
        <v>0.37</v>
      </c>
      <c r="N55" s="281">
        <f>Parameters_Results!$D$20*'Climate impacts'!T154+(1-Parameters_Results!$D$20)*'Climate impacts'!S154</f>
        <v>0.37</v>
      </c>
      <c r="P55" s="21" t="s">
        <v>222</v>
      </c>
      <c r="Q55" s="177"/>
      <c r="R55" s="289">
        <f>Parameters_Results!$D$19*'Climate impacts'!O91+(1-Parameters_Results!$D$19)*'Climate impacts'!N91</f>
        <v>0.37</v>
      </c>
      <c r="S55" s="289">
        <f>Parameters_Results!$D$19*'Climate impacts'!Z154+(1-Parameters_Results!$D$19)*'Climate impacts'!Y154</f>
        <v>0.37</v>
      </c>
      <c r="T55" s="289">
        <f>Parameters_Results!$D$19*'Climate impacts'!AB154+(1-Parameters_Results!$D$19)*'Climate impacts'!AA154</f>
        <v>0.37</v>
      </c>
      <c r="U55" s="281">
        <f>Parameters_Results!$D$20*'Climate impacts'!AD154+(1-Parameters_Results!$D$20)*'Climate impacts'!AC154</f>
        <v>0.37</v>
      </c>
      <c r="AZ55" s="12"/>
      <c r="BC55"/>
    </row>
    <row r="56" spans="2:249">
      <c r="B56" s="21"/>
      <c r="C56" s="74"/>
      <c r="D56" s="29"/>
      <c r="E56" s="30"/>
      <c r="F56" s="30"/>
      <c r="G56" s="31"/>
      <c r="I56" s="273" t="s">
        <v>219</v>
      </c>
      <c r="J56" s="177"/>
      <c r="K56" s="88">
        <f>Parameters_Results!$D$19*'Climate impacts'!J92+(1-Parameters_Results!$D$19)*'Climate impacts'!I92</f>
        <v>0.4</v>
      </c>
      <c r="L56" s="88">
        <f>Parameters_Results!$D$19*'Climate impacts'!P155+(1-Parameters_Results!$D$19)*'Climate impacts'!O155</f>
        <v>0.4</v>
      </c>
      <c r="M56" s="88">
        <f>Parameters_Results!$D$19*'Climate impacts'!R155+(1-Parameters_Results!$D$19)*'Climate impacts'!Q155</f>
        <v>0.4</v>
      </c>
      <c r="N56" s="59">
        <f>Parameters_Results!$D$20*'Climate impacts'!T155+(1-Parameters_Results!$D$20)*'Climate impacts'!S155</f>
        <v>0.4</v>
      </c>
      <c r="P56" s="273" t="s">
        <v>219</v>
      </c>
      <c r="Q56" s="177"/>
      <c r="R56" s="191">
        <f>Parameters_Results!$D$19*'Climate impacts'!O92+(1-Parameters_Results!$D$19)*'Climate impacts'!N92</f>
        <v>0.4</v>
      </c>
      <c r="S56" s="191">
        <f>Parameters_Results!$D$19*'Climate impacts'!Z155+(1-Parameters_Results!$D$19)*'Climate impacts'!Y155</f>
        <v>0.4</v>
      </c>
      <c r="T56" s="191">
        <f>Parameters_Results!$D$19*'Climate impacts'!AB155+(1-Parameters_Results!$D$19)*'Climate impacts'!AA155</f>
        <v>0.4</v>
      </c>
      <c r="U56" s="59">
        <f>Parameters_Results!$D$20*'Climate impacts'!AD155+(1-Parameters_Results!$D$20)*'Climate impacts'!AC155</f>
        <v>0.4</v>
      </c>
      <c r="AZ56" s="12"/>
      <c r="BC56"/>
    </row>
    <row r="57" spans="2:249">
      <c r="B57" s="21"/>
      <c r="C57" s="74"/>
      <c r="D57" s="29"/>
      <c r="E57" s="30"/>
      <c r="F57" s="30"/>
      <c r="G57" s="31"/>
      <c r="I57" s="21" t="s">
        <v>223</v>
      </c>
      <c r="J57" s="177"/>
      <c r="K57" s="288">
        <f>Parameters_Results!$D$19*'Climate impacts'!J93+(1-Parameters_Results!$D$19)*'Climate impacts'!I93</f>
        <v>2.08</v>
      </c>
      <c r="L57" s="288">
        <f>Parameters_Results!$D$19*'Climate impacts'!P156+(1-Parameters_Results!$D$19)*'Climate impacts'!O156</f>
        <v>2.08</v>
      </c>
      <c r="M57" s="288">
        <f>Parameters_Results!$D$19*'Climate impacts'!R156+(1-Parameters_Results!$D$19)*'Climate impacts'!Q156</f>
        <v>2.08</v>
      </c>
      <c r="N57" s="281">
        <f>Parameters_Results!$D$20*'Climate impacts'!T156+(1-Parameters_Results!$D$20)*'Climate impacts'!S156</f>
        <v>2.08</v>
      </c>
      <c r="P57" s="21" t="s">
        <v>223</v>
      </c>
      <c r="Q57" s="177"/>
      <c r="R57" s="289">
        <f>Parameters_Results!$D$19*'Climate impacts'!O93+(1-Parameters_Results!$D$19)*'Climate impacts'!N93</f>
        <v>2.08</v>
      </c>
      <c r="S57" s="289">
        <f>Parameters_Results!$D$19*'Climate impacts'!Z156+(1-Parameters_Results!$D$19)*'Climate impacts'!Y156</f>
        <v>2.08</v>
      </c>
      <c r="T57" s="289">
        <f>Parameters_Results!$D$19*'Climate impacts'!AB156+(1-Parameters_Results!$D$19)*'Climate impacts'!AA156</f>
        <v>2.08</v>
      </c>
      <c r="U57" s="281">
        <f>Parameters_Results!$D$20*'Climate impacts'!AD156+(1-Parameters_Results!$D$20)*'Climate impacts'!AC156</f>
        <v>2.08</v>
      </c>
      <c r="AZ57" s="12"/>
      <c r="BC57"/>
    </row>
    <row r="58" spans="2:249">
      <c r="B58" s="21"/>
      <c r="C58" s="74"/>
      <c r="D58" s="29"/>
      <c r="E58" s="30"/>
      <c r="F58" s="30"/>
      <c r="G58" s="31"/>
      <c r="I58" s="273" t="s">
        <v>220</v>
      </c>
      <c r="J58" s="177"/>
      <c r="K58" s="88">
        <f>Parameters_Results!$D$19*'Climate impacts'!J94+(1-Parameters_Results!$D$19)*'Climate impacts'!I94</f>
        <v>0.4</v>
      </c>
      <c r="L58" s="88">
        <f>Parameters_Results!$D$19*'Climate impacts'!P157+(1-Parameters_Results!$D$19)*'Climate impacts'!O157</f>
        <v>0.4</v>
      </c>
      <c r="M58" s="88">
        <f>Parameters_Results!$D$19*'Climate impacts'!R157+(1-Parameters_Results!$D$19)*'Climate impacts'!Q157</f>
        <v>0.4</v>
      </c>
      <c r="N58" s="59">
        <f>Parameters_Results!$D$20*'Climate impacts'!T157+(1-Parameters_Results!$D$20)*'Climate impacts'!S157</f>
        <v>0.4</v>
      </c>
      <c r="P58" s="273" t="s">
        <v>220</v>
      </c>
      <c r="Q58" s="177"/>
      <c r="R58" s="191">
        <f>Parameters_Results!$D$19*'Climate impacts'!O94+(1-Parameters_Results!$D$19)*'Climate impacts'!N94</f>
        <v>0.4</v>
      </c>
      <c r="S58" s="191">
        <f>Parameters_Results!$D$19*'Climate impacts'!Z157+(1-Parameters_Results!$D$19)*'Climate impacts'!Y157</f>
        <v>0.4</v>
      </c>
      <c r="T58" s="191">
        <f>Parameters_Results!$D$19*'Climate impacts'!AB157+(1-Parameters_Results!$D$19)*'Climate impacts'!AA157</f>
        <v>0.4</v>
      </c>
      <c r="U58" s="59">
        <f>Parameters_Results!$D$20*'Climate impacts'!AD157+(1-Parameters_Results!$D$20)*'Climate impacts'!AC157</f>
        <v>0.4</v>
      </c>
      <c r="AZ58" s="12"/>
      <c r="BC58"/>
    </row>
    <row r="59" spans="2:249" ht="15" thickBot="1">
      <c r="B59" s="183"/>
      <c r="C59" s="219"/>
      <c r="D59" s="84"/>
      <c r="E59" s="248"/>
      <c r="F59" s="248"/>
      <c r="G59" s="249"/>
      <c r="H59" s="12"/>
      <c r="I59" s="183" t="s">
        <v>18</v>
      </c>
      <c r="J59" s="189"/>
      <c r="K59" s="235">
        <f>Parameters_Results!$D$19*'Climate impacts'!J95+(1-Parameters_Results!$D$19)*'Climate impacts'!I95</f>
        <v>0</v>
      </c>
      <c r="L59" s="235">
        <f>Parameters_Results!$D$19*'Climate impacts'!P158+(1-Parameters_Results!$D$19)*'Climate impacts'!O158</f>
        <v>0</v>
      </c>
      <c r="M59" s="235">
        <f>Parameters_Results!$D$19*'Climate impacts'!R158+(1-Parameters_Results!$D$19)*'Climate impacts'!Q158</f>
        <v>0</v>
      </c>
      <c r="N59" s="236">
        <f>Parameters_Results!$D$20*'Climate impacts'!T158+(1-Parameters_Results!$D$20)*'Climate impacts'!S158</f>
        <v>0</v>
      </c>
      <c r="P59" s="183" t="s">
        <v>18</v>
      </c>
      <c r="Q59" s="189"/>
      <c r="R59" s="235">
        <f>Parameters_Results!$D$19*'Climate impacts'!O95+(1-Parameters_Results!$D$19)*'Climate impacts'!N95</f>
        <v>0</v>
      </c>
      <c r="S59" s="235">
        <f>Parameters_Results!$D$19*'Climate impacts'!Z158+(1-Parameters_Results!$D$19)*'Climate impacts'!Y158</f>
        <v>0</v>
      </c>
      <c r="T59" s="235">
        <f>Parameters_Results!$D$19*'Climate impacts'!AB158+(1-Parameters_Results!$D$19)*'Climate impacts'!AA158</f>
        <v>0</v>
      </c>
      <c r="U59" s="61">
        <f>Parameters_Results!$D$20*'Climate impacts'!AD158+(1-Parameters_Results!$D$20)*'Climate impacts'!AC158</f>
        <v>0</v>
      </c>
      <c r="AZ59" s="12"/>
      <c r="BC59"/>
      <c r="BH59" t="s">
        <v>124</v>
      </c>
    </row>
    <row r="60" spans="2:249">
      <c r="B60" s="10"/>
      <c r="D60" s="2" t="s">
        <v>124</v>
      </c>
      <c r="E60" s="2"/>
      <c r="G60" s="12"/>
      <c r="H60" s="12"/>
      <c r="I60" s="12"/>
      <c r="J60" s="12"/>
      <c r="K60" s="12"/>
      <c r="L60" s="12"/>
      <c r="M60" s="12"/>
      <c r="AZ60" s="12"/>
      <c r="BC60"/>
    </row>
    <row r="61" spans="2:249" ht="15" thickBot="1">
      <c r="B61" s="10"/>
      <c r="D61" s="2"/>
      <c r="E61" s="2"/>
      <c r="G61" s="12"/>
      <c r="H61" s="12"/>
      <c r="I61" s="12"/>
      <c r="J61" s="12"/>
      <c r="K61" s="12"/>
      <c r="L61" s="12"/>
      <c r="M61" s="12"/>
      <c r="BA61" s="12"/>
      <c r="BC61"/>
    </row>
    <row r="62" spans="2:249" s="14" customFormat="1">
      <c r="B62" s="124" t="s">
        <v>135</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78"/>
      <c r="BV62" s="19"/>
      <c r="BW62" s="19"/>
      <c r="BX62" s="19"/>
      <c r="BY62" s="19"/>
      <c r="BZ62" s="19"/>
      <c r="CA62" s="19"/>
      <c r="CB62" s="19"/>
      <c r="CC62" s="19"/>
      <c r="CD62" s="19"/>
      <c r="CE62" s="67"/>
      <c r="CG62" s="232" t="s">
        <v>148</v>
      </c>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200"/>
      <c r="FL62" s="233" t="s">
        <v>142</v>
      </c>
      <c r="FM62" s="206"/>
      <c r="FN62" s="206"/>
      <c r="FO62" s="206"/>
      <c r="FP62" s="206"/>
      <c r="FQ62" s="206"/>
      <c r="FR62" s="206"/>
      <c r="FS62" s="206"/>
      <c r="FT62" s="206"/>
      <c r="FU62" s="206"/>
      <c r="FV62" s="206"/>
      <c r="FW62" s="206"/>
      <c r="FX62" s="206"/>
      <c r="FY62" s="206"/>
      <c r="FZ62" s="206"/>
      <c r="GA62" s="206"/>
      <c r="GB62" s="206"/>
      <c r="GC62" s="206"/>
      <c r="GD62" s="206"/>
      <c r="GE62" s="206"/>
      <c r="GF62" s="206"/>
      <c r="GG62" s="206"/>
      <c r="GH62" s="206"/>
      <c r="GI62" s="206"/>
      <c r="GJ62" s="206"/>
      <c r="GK62" s="206"/>
      <c r="GL62" s="206"/>
      <c r="GM62" s="206"/>
      <c r="GN62" s="206"/>
      <c r="GO62" s="206"/>
      <c r="GP62" s="206"/>
      <c r="GQ62" s="206"/>
      <c r="GR62" s="206"/>
      <c r="GS62" s="206"/>
      <c r="GT62" s="206"/>
      <c r="GU62" s="206"/>
      <c r="GV62" s="206"/>
      <c r="GW62" s="206"/>
      <c r="GX62" s="206"/>
      <c r="GY62" s="206"/>
      <c r="GZ62" s="206"/>
      <c r="HA62" s="206"/>
      <c r="HB62" s="206"/>
      <c r="HC62" s="206"/>
      <c r="HD62" s="206"/>
      <c r="HE62" s="206"/>
      <c r="HF62" s="206"/>
      <c r="HG62" s="206"/>
      <c r="HH62" s="206"/>
      <c r="HI62" s="206"/>
      <c r="HJ62" s="206"/>
      <c r="HK62" s="206"/>
      <c r="HL62" s="206"/>
      <c r="HM62" s="206"/>
      <c r="HN62" s="206"/>
      <c r="HO62" s="206"/>
      <c r="HP62" s="206"/>
      <c r="HQ62" s="206"/>
      <c r="HR62" s="206"/>
      <c r="HS62" s="206"/>
      <c r="HT62" s="206"/>
      <c r="HU62" s="206"/>
      <c r="HV62" s="206"/>
      <c r="HW62" s="206"/>
      <c r="HX62" s="206"/>
      <c r="HY62" s="206"/>
      <c r="HZ62" s="206"/>
      <c r="IA62" s="206"/>
      <c r="IB62" s="206"/>
      <c r="IC62" s="206"/>
      <c r="ID62" s="206"/>
      <c r="IE62" s="206"/>
      <c r="IF62" s="206"/>
      <c r="IG62" s="206"/>
      <c r="IH62" s="206"/>
      <c r="II62" s="206"/>
      <c r="IJ62" s="206"/>
      <c r="IK62" s="206"/>
      <c r="IL62" s="206"/>
      <c r="IM62" s="206"/>
      <c r="IN62" s="206"/>
      <c r="IO62" s="207"/>
    </row>
    <row r="63" spans="2:249" s="14" customFormat="1">
      <c r="B63" s="154" t="s">
        <v>44</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43"/>
      <c r="BV63" s="22"/>
      <c r="BW63" s="22"/>
      <c r="BX63" s="22"/>
      <c r="BY63" s="22"/>
      <c r="BZ63" s="22"/>
      <c r="CA63" s="22"/>
      <c r="CB63" s="22"/>
      <c r="CC63" s="22"/>
      <c r="CD63" s="22"/>
      <c r="CE63" s="46"/>
      <c r="CG63" s="201" t="s">
        <v>44</v>
      </c>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8"/>
      <c r="FL63" s="194" t="s">
        <v>44</v>
      </c>
      <c r="FM63" s="156"/>
      <c r="FN63" s="156"/>
      <c r="FO63" s="156"/>
      <c r="FP63" s="156"/>
      <c r="FQ63" s="156"/>
      <c r="FR63" s="156"/>
      <c r="FS63" s="156"/>
      <c r="FT63" s="156"/>
      <c r="FU63" s="156"/>
      <c r="FV63" s="156"/>
      <c r="FW63" s="156"/>
      <c r="FX63" s="156"/>
      <c r="FY63" s="156"/>
      <c r="FZ63" s="156"/>
      <c r="GA63" s="156"/>
      <c r="GB63" s="156"/>
      <c r="GC63" s="156"/>
      <c r="GD63" s="156"/>
      <c r="GE63" s="156"/>
      <c r="GF63" s="156"/>
      <c r="GG63" s="156"/>
      <c r="GH63" s="156"/>
      <c r="GI63" s="156"/>
      <c r="GJ63" s="156"/>
      <c r="GK63" s="156"/>
      <c r="GL63" s="156"/>
      <c r="GM63" s="156"/>
      <c r="GN63" s="156"/>
      <c r="GO63" s="156"/>
      <c r="GP63" s="156"/>
      <c r="GQ63" s="156"/>
      <c r="GR63" s="156"/>
      <c r="GS63" s="156"/>
      <c r="GT63" s="156"/>
      <c r="GU63" s="156"/>
      <c r="GV63" s="156"/>
      <c r="GW63" s="156"/>
      <c r="GX63" s="156"/>
      <c r="GY63" s="156"/>
      <c r="GZ63" s="156"/>
      <c r="HA63" s="156"/>
      <c r="HB63" s="156"/>
      <c r="HC63" s="156"/>
      <c r="HD63" s="156"/>
      <c r="HE63" s="156"/>
      <c r="HF63" s="156"/>
      <c r="HG63" s="156"/>
      <c r="HH63" s="156"/>
      <c r="HI63" s="156"/>
      <c r="HJ63" s="156"/>
      <c r="HK63" s="156"/>
      <c r="HL63" s="156"/>
      <c r="HM63" s="156"/>
      <c r="HN63" s="156"/>
      <c r="HO63" s="156"/>
      <c r="HP63" s="156"/>
      <c r="HQ63" s="156"/>
      <c r="HR63" s="156"/>
      <c r="HS63" s="156"/>
      <c r="HT63" s="156"/>
      <c r="HU63" s="156"/>
      <c r="HV63" s="156"/>
      <c r="HW63" s="156"/>
      <c r="HX63" s="156"/>
      <c r="HY63" s="156"/>
      <c r="HZ63" s="156"/>
      <c r="IA63" s="156"/>
      <c r="IB63" s="156"/>
      <c r="IC63" s="156"/>
      <c r="ID63" s="156"/>
      <c r="IE63" s="156"/>
      <c r="IF63" s="156"/>
      <c r="IG63" s="156"/>
      <c r="IH63" s="156"/>
      <c r="II63" s="156"/>
      <c r="IJ63" s="156"/>
      <c r="IK63" s="156"/>
      <c r="IL63" s="156"/>
      <c r="IM63" s="156"/>
      <c r="IN63" s="156"/>
      <c r="IO63" s="157"/>
    </row>
    <row r="64" spans="2:249">
      <c r="B64" s="154" t="s">
        <v>46</v>
      </c>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43"/>
      <c r="BV64" s="22"/>
      <c r="BW64" s="22"/>
      <c r="BX64" s="22"/>
      <c r="BY64" s="22"/>
      <c r="BZ64" s="22"/>
      <c r="CA64" s="22"/>
      <c r="CB64" s="22"/>
      <c r="CC64" s="22"/>
      <c r="CD64" s="22"/>
      <c r="CE64" s="46"/>
      <c r="CG64" s="21" t="s">
        <v>46</v>
      </c>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46"/>
      <c r="FL64" s="21" t="s">
        <v>46</v>
      </c>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46"/>
    </row>
    <row r="65" spans="2:249">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43"/>
      <c r="BV65" s="22"/>
      <c r="BW65" s="22"/>
      <c r="BX65" s="22"/>
      <c r="BY65" s="22"/>
      <c r="BZ65" s="22"/>
      <c r="CA65" s="22"/>
      <c r="CB65" s="22"/>
      <c r="CC65" s="22"/>
      <c r="CD65" s="22"/>
      <c r="CE65" s="46"/>
      <c r="CG65" s="21"/>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22"/>
      <c r="EK65" s="22"/>
      <c r="EL65" s="22"/>
      <c r="EM65" s="22"/>
      <c r="EN65" s="22"/>
      <c r="EO65" s="22"/>
      <c r="EP65" s="22"/>
      <c r="EQ65" s="22"/>
      <c r="ER65" s="22"/>
      <c r="ES65" s="22"/>
      <c r="ET65" s="22"/>
      <c r="EU65" s="22"/>
      <c r="EV65" s="22"/>
      <c r="EW65" s="22"/>
      <c r="EX65" s="22"/>
      <c r="EY65" s="22"/>
      <c r="EZ65" s="22"/>
      <c r="FA65" s="22"/>
      <c r="FB65" s="22"/>
      <c r="FC65" s="22"/>
      <c r="FD65" s="22"/>
      <c r="FE65" s="22"/>
      <c r="FF65" s="22"/>
      <c r="FG65" s="22"/>
      <c r="FH65" s="22"/>
      <c r="FI65" s="22"/>
      <c r="FJ65" s="46"/>
      <c r="FL65" s="21"/>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2"/>
      <c r="IF65" s="22"/>
      <c r="IG65" s="22"/>
      <c r="IH65" s="22"/>
      <c r="II65" s="22"/>
      <c r="IJ65" s="22"/>
      <c r="IK65" s="22"/>
      <c r="IL65" s="22"/>
      <c r="IM65" s="22"/>
      <c r="IN65" s="22"/>
      <c r="IO65" s="46"/>
    </row>
    <row r="66" spans="2:249">
      <c r="B66" s="21" t="s">
        <v>3</v>
      </c>
      <c r="C66" s="22"/>
      <c r="D66" s="22">
        <f>Parameters_Results!$D$10+COLUMN()-3</f>
        <v>2021</v>
      </c>
      <c r="E66" s="22">
        <f>Parameters_Results!$D$10+COLUMN()-3</f>
        <v>2022</v>
      </c>
      <c r="F66" s="22">
        <f>Parameters_Results!$D$10+COLUMN()-3</f>
        <v>2023</v>
      </c>
      <c r="G66" s="22">
        <f>Parameters_Results!$D$10+COLUMN()-3</f>
        <v>2024</v>
      </c>
      <c r="H66" s="22">
        <f>Parameters_Results!$D$10+COLUMN()-3</f>
        <v>2025</v>
      </c>
      <c r="I66" s="22">
        <f>Parameters_Results!$D$10+COLUMN()-3</f>
        <v>2026</v>
      </c>
      <c r="J66" s="22">
        <f>Parameters_Results!$D$10+COLUMN()-3</f>
        <v>2027</v>
      </c>
      <c r="K66" s="22">
        <f>Parameters_Results!$D$10+COLUMN()-3</f>
        <v>2028</v>
      </c>
      <c r="L66" s="22">
        <f>Parameters_Results!$D$10+COLUMN()-3</f>
        <v>2029</v>
      </c>
      <c r="M66" s="22">
        <f>Parameters_Results!$D$10+COLUMN()-3</f>
        <v>2030</v>
      </c>
      <c r="N66" s="22">
        <f>Parameters_Results!$D$10+COLUMN()-3</f>
        <v>2031</v>
      </c>
      <c r="O66" s="22">
        <f>Parameters_Results!$D$10+COLUMN()-3</f>
        <v>2032</v>
      </c>
      <c r="P66" s="22">
        <f>Parameters_Results!$D$10+COLUMN()-3</f>
        <v>2033</v>
      </c>
      <c r="Q66" s="22">
        <f>Parameters_Results!$D$10+COLUMN()-3</f>
        <v>2034</v>
      </c>
      <c r="R66" s="22">
        <f>Parameters_Results!$D$10+COLUMN()-3</f>
        <v>2035</v>
      </c>
      <c r="S66" s="22">
        <f>Parameters_Results!$D$10+COLUMN()-3</f>
        <v>2036</v>
      </c>
      <c r="T66" s="22">
        <f>Parameters_Results!$D$10+COLUMN()-3</f>
        <v>2037</v>
      </c>
      <c r="U66" s="22">
        <f>Parameters_Results!$D$10+COLUMN()-3</f>
        <v>2038</v>
      </c>
      <c r="V66" s="22">
        <f>Parameters_Results!$D$10+COLUMN()-3</f>
        <v>2039</v>
      </c>
      <c r="W66" s="22">
        <f>Parameters_Results!$D$10+COLUMN()-3</f>
        <v>2040</v>
      </c>
      <c r="X66" s="22">
        <f>Parameters_Results!$D$10+COLUMN()-3</f>
        <v>2041</v>
      </c>
      <c r="Y66" s="22">
        <f>Parameters_Results!$D$10+COLUMN()-3</f>
        <v>2042</v>
      </c>
      <c r="Z66" s="22">
        <f>Parameters_Results!$D$10+COLUMN()-3</f>
        <v>2043</v>
      </c>
      <c r="AA66" s="22">
        <f>Parameters_Results!$D$10+COLUMN()-3</f>
        <v>2044</v>
      </c>
      <c r="AB66" s="22">
        <f>Parameters_Results!$D$10+COLUMN()-3</f>
        <v>2045</v>
      </c>
      <c r="AC66" s="22">
        <f>Parameters_Results!$D$10+COLUMN()-3</f>
        <v>2046</v>
      </c>
      <c r="AD66" s="22">
        <f>Parameters_Results!$D$10+COLUMN()-3</f>
        <v>2047</v>
      </c>
      <c r="AE66" s="22">
        <f>Parameters_Results!$D$10+COLUMN()-3</f>
        <v>2048</v>
      </c>
      <c r="AF66" s="22">
        <f>Parameters_Results!$D$10+COLUMN()-3</f>
        <v>2049</v>
      </c>
      <c r="AG66" s="22">
        <f>Parameters_Results!$D$10+COLUMN()-3</f>
        <v>2050</v>
      </c>
      <c r="AH66" s="22">
        <f>Parameters_Results!$D$10+COLUMN()-3</f>
        <v>2051</v>
      </c>
      <c r="AI66" s="22">
        <f>Parameters_Results!$D$10+COLUMN()-3</f>
        <v>2052</v>
      </c>
      <c r="AJ66" s="22">
        <f>Parameters_Results!$D$10+COLUMN()-3</f>
        <v>2053</v>
      </c>
      <c r="AK66" s="22">
        <f>Parameters_Results!$D$10+COLUMN()-3</f>
        <v>2054</v>
      </c>
      <c r="AL66" s="22">
        <f>Parameters_Results!$D$10+COLUMN()-3</f>
        <v>2055</v>
      </c>
      <c r="AM66" s="22">
        <f>Parameters_Results!$D$10+COLUMN()-3</f>
        <v>2056</v>
      </c>
      <c r="AN66" s="22">
        <f>Parameters_Results!$D$10+COLUMN()-3</f>
        <v>2057</v>
      </c>
      <c r="AO66" s="22">
        <f>Parameters_Results!$D$10+COLUMN()-3</f>
        <v>2058</v>
      </c>
      <c r="AP66" s="22">
        <f>Parameters_Results!$D$10+COLUMN()-3</f>
        <v>2059</v>
      </c>
      <c r="AQ66" s="22">
        <f>Parameters_Results!$D$10+COLUMN()-3</f>
        <v>2060</v>
      </c>
      <c r="AR66" s="22">
        <f>Parameters_Results!$D$10+COLUMN()-3</f>
        <v>2061</v>
      </c>
      <c r="AS66" s="22">
        <f>Parameters_Results!$D$10+COLUMN()-3</f>
        <v>2062</v>
      </c>
      <c r="AT66" s="22">
        <f>Parameters_Results!$D$10+COLUMN()-3</f>
        <v>2063</v>
      </c>
      <c r="AU66" s="22">
        <f>Parameters_Results!$D$10+COLUMN()-3</f>
        <v>2064</v>
      </c>
      <c r="AV66" s="22">
        <f>Parameters_Results!$D$10+COLUMN()-3</f>
        <v>2065</v>
      </c>
      <c r="AW66" s="22">
        <f>Parameters_Results!$D$10+COLUMN()-3</f>
        <v>2066</v>
      </c>
      <c r="AX66" s="22">
        <f>Parameters_Results!$D$10+COLUMN()-3</f>
        <v>2067</v>
      </c>
      <c r="AY66" s="22">
        <f>Parameters_Results!$D$10+COLUMN()-3</f>
        <v>2068</v>
      </c>
      <c r="AZ66" s="22">
        <f>Parameters_Results!$D$10+COLUMN()-3</f>
        <v>2069</v>
      </c>
      <c r="BA66" s="22">
        <f>Parameters_Results!$D$10+COLUMN()-3</f>
        <v>2070</v>
      </c>
      <c r="BB66" s="22">
        <f>Parameters_Results!$D$10+COLUMN()-3</f>
        <v>2071</v>
      </c>
      <c r="BC66" s="22">
        <f>Parameters_Results!$D$10+COLUMN()-3</f>
        <v>2072</v>
      </c>
      <c r="BD66" s="22">
        <f>Parameters_Results!$D$10+COLUMN()-3</f>
        <v>2073</v>
      </c>
      <c r="BE66" s="22">
        <f>Parameters_Results!$D$10+COLUMN()-3</f>
        <v>2074</v>
      </c>
      <c r="BF66" s="22">
        <f>Parameters_Results!$D$10+COLUMN()-3</f>
        <v>2075</v>
      </c>
      <c r="BG66" s="22">
        <f>Parameters_Results!$D$10+COLUMN()-3</f>
        <v>2076</v>
      </c>
      <c r="BH66" s="22">
        <f>Parameters_Results!$D$10+COLUMN()-3</f>
        <v>2077</v>
      </c>
      <c r="BI66" s="22">
        <f>Parameters_Results!$D$10+COLUMN()-3</f>
        <v>2078</v>
      </c>
      <c r="BJ66" s="22">
        <f>Parameters_Results!$D$10+COLUMN()-3</f>
        <v>2079</v>
      </c>
      <c r="BK66" s="22">
        <f>Parameters_Results!$D$10+COLUMN()-3</f>
        <v>2080</v>
      </c>
      <c r="BL66" s="22">
        <f>Parameters_Results!$D$10+COLUMN()-3</f>
        <v>2081</v>
      </c>
      <c r="BM66" s="22">
        <f>Parameters_Results!$D$10+COLUMN()-3</f>
        <v>2082</v>
      </c>
      <c r="BN66" s="22">
        <f>Parameters_Results!$D$10+COLUMN()-3</f>
        <v>2083</v>
      </c>
      <c r="BO66" s="22">
        <f>Parameters_Results!$D$10+COLUMN()-3</f>
        <v>2084</v>
      </c>
      <c r="BP66" s="22">
        <f>Parameters_Results!$D$10+COLUMN()-3</f>
        <v>2085</v>
      </c>
      <c r="BQ66" s="22">
        <f>Parameters_Results!$D$10+COLUMN()-3</f>
        <v>2086</v>
      </c>
      <c r="BR66" s="22">
        <f>Parameters_Results!$D$10+COLUMN()-3</f>
        <v>2087</v>
      </c>
      <c r="BS66" s="22">
        <f>Parameters_Results!$D$10+COLUMN()-3</f>
        <v>2088</v>
      </c>
      <c r="BT66" s="22">
        <f>Parameters_Results!$D$10+COLUMN()-3</f>
        <v>2089</v>
      </c>
      <c r="BU66" s="22">
        <f>Parameters_Results!$D$10+COLUMN()-3</f>
        <v>2090</v>
      </c>
      <c r="BV66" s="22">
        <f>Parameters_Results!$D$10+COLUMN()-3</f>
        <v>2091</v>
      </c>
      <c r="BW66" s="22">
        <f>Parameters_Results!$D$10+COLUMN()-3</f>
        <v>2092</v>
      </c>
      <c r="BX66" s="22">
        <f>Parameters_Results!$D$10+COLUMN()-3</f>
        <v>2093</v>
      </c>
      <c r="BY66" s="22">
        <f>Parameters_Results!$D$10+COLUMN()-3</f>
        <v>2094</v>
      </c>
      <c r="BZ66" s="22">
        <f>Parameters_Results!$D$10+COLUMN()-3</f>
        <v>2095</v>
      </c>
      <c r="CA66" s="22">
        <f>Parameters_Results!$D$10+COLUMN()-3</f>
        <v>2096</v>
      </c>
      <c r="CB66" s="22">
        <f>Parameters_Results!$D$10+COLUMN()-3</f>
        <v>2097</v>
      </c>
      <c r="CC66" s="22">
        <f>Parameters_Results!$D$10+COLUMN()-3</f>
        <v>2098</v>
      </c>
      <c r="CD66" s="22">
        <f>Parameters_Results!$D$10+COLUMN()-3</f>
        <v>2099</v>
      </c>
      <c r="CE66" s="22">
        <f>Parameters_Results!$D$10+COLUMN()-3</f>
        <v>2100</v>
      </c>
      <c r="CG66" s="24" t="s">
        <v>3</v>
      </c>
      <c r="CH66" s="22"/>
      <c r="CI66" s="22">
        <f>Parameters_Results!$D$10+COLUMN()-86</f>
        <v>2021</v>
      </c>
      <c r="CJ66" s="22">
        <f>Parameters_Results!$D$10+COLUMN()-86</f>
        <v>2022</v>
      </c>
      <c r="CK66" s="22">
        <f>Parameters_Results!$D$10+COLUMN()-86</f>
        <v>2023</v>
      </c>
      <c r="CL66" s="22">
        <f>Parameters_Results!$D$10+COLUMN()-86</f>
        <v>2024</v>
      </c>
      <c r="CM66" s="22">
        <f>Parameters_Results!$D$10+COLUMN()-86</f>
        <v>2025</v>
      </c>
      <c r="CN66" s="22">
        <f>Parameters_Results!$D$10+COLUMN()-86</f>
        <v>2026</v>
      </c>
      <c r="CO66" s="22">
        <f>Parameters_Results!$D$10+COLUMN()-86</f>
        <v>2027</v>
      </c>
      <c r="CP66" s="22">
        <f>Parameters_Results!$D$10+COLUMN()-86</f>
        <v>2028</v>
      </c>
      <c r="CQ66" s="22">
        <f>Parameters_Results!$D$10+COLUMN()-86</f>
        <v>2029</v>
      </c>
      <c r="CR66" s="22">
        <f>Parameters_Results!$D$10+COLUMN()-86</f>
        <v>2030</v>
      </c>
      <c r="CS66" s="22">
        <f>Parameters_Results!$D$10+COLUMN()-86</f>
        <v>2031</v>
      </c>
      <c r="CT66" s="22">
        <f>Parameters_Results!$D$10+COLUMN()-86</f>
        <v>2032</v>
      </c>
      <c r="CU66" s="22">
        <f>Parameters_Results!$D$10+COLUMN()-86</f>
        <v>2033</v>
      </c>
      <c r="CV66" s="22">
        <f>Parameters_Results!$D$10+COLUMN()-86</f>
        <v>2034</v>
      </c>
      <c r="CW66" s="22">
        <f>Parameters_Results!$D$10+COLUMN()-86</f>
        <v>2035</v>
      </c>
      <c r="CX66" s="22">
        <f>Parameters_Results!$D$10+COLUMN()-86</f>
        <v>2036</v>
      </c>
      <c r="CY66" s="22">
        <f>Parameters_Results!$D$10+COLUMN()-86</f>
        <v>2037</v>
      </c>
      <c r="CZ66" s="22">
        <f>Parameters_Results!$D$10+COLUMN()-86</f>
        <v>2038</v>
      </c>
      <c r="DA66" s="22">
        <f>Parameters_Results!$D$10+COLUMN()-86</f>
        <v>2039</v>
      </c>
      <c r="DB66" s="22">
        <f>Parameters_Results!$D$10+COLUMN()-86</f>
        <v>2040</v>
      </c>
      <c r="DC66" s="22">
        <f>Parameters_Results!$D$10+COLUMN()-86</f>
        <v>2041</v>
      </c>
      <c r="DD66" s="22">
        <f>Parameters_Results!$D$10+COLUMN()-86</f>
        <v>2042</v>
      </c>
      <c r="DE66" s="22">
        <f>Parameters_Results!$D$10+COLUMN()-86</f>
        <v>2043</v>
      </c>
      <c r="DF66" s="22">
        <f>Parameters_Results!$D$10+COLUMN()-86</f>
        <v>2044</v>
      </c>
      <c r="DG66" s="22">
        <f>Parameters_Results!$D$10+COLUMN()-86</f>
        <v>2045</v>
      </c>
      <c r="DH66" s="22">
        <f>Parameters_Results!$D$10+COLUMN()-86</f>
        <v>2046</v>
      </c>
      <c r="DI66" s="22">
        <f>Parameters_Results!$D$10+COLUMN()-86</f>
        <v>2047</v>
      </c>
      <c r="DJ66" s="22">
        <f>Parameters_Results!$D$10+COLUMN()-86</f>
        <v>2048</v>
      </c>
      <c r="DK66" s="22">
        <f>Parameters_Results!$D$10+COLUMN()-86</f>
        <v>2049</v>
      </c>
      <c r="DL66" s="22">
        <f>Parameters_Results!$D$10+COLUMN()-86</f>
        <v>2050</v>
      </c>
      <c r="DM66" s="22">
        <f>Parameters_Results!$D$10+COLUMN()-86</f>
        <v>2051</v>
      </c>
      <c r="DN66" s="22">
        <f>Parameters_Results!$D$10+COLUMN()-86</f>
        <v>2052</v>
      </c>
      <c r="DO66" s="22">
        <f>Parameters_Results!$D$10+COLUMN()-86</f>
        <v>2053</v>
      </c>
      <c r="DP66" s="22">
        <f>Parameters_Results!$D$10+COLUMN()-86</f>
        <v>2054</v>
      </c>
      <c r="DQ66" s="22">
        <f>Parameters_Results!$D$10+COLUMN()-86</f>
        <v>2055</v>
      </c>
      <c r="DR66" s="22">
        <f>Parameters_Results!$D$10+COLUMN()-86</f>
        <v>2056</v>
      </c>
      <c r="DS66" s="22">
        <f>Parameters_Results!$D$10+COLUMN()-86</f>
        <v>2057</v>
      </c>
      <c r="DT66" s="22">
        <f>Parameters_Results!$D$10+COLUMN()-86</f>
        <v>2058</v>
      </c>
      <c r="DU66" s="22">
        <f>Parameters_Results!$D$10+COLUMN()-86</f>
        <v>2059</v>
      </c>
      <c r="DV66" s="22">
        <f>Parameters_Results!$D$10+COLUMN()-86</f>
        <v>2060</v>
      </c>
      <c r="DW66" s="22">
        <f>Parameters_Results!$D$10+COLUMN()-86</f>
        <v>2061</v>
      </c>
      <c r="DX66" s="22">
        <f>Parameters_Results!$D$10+COLUMN()-86</f>
        <v>2062</v>
      </c>
      <c r="DY66" s="22">
        <f>Parameters_Results!$D$10+COLUMN()-86</f>
        <v>2063</v>
      </c>
      <c r="DZ66" s="22">
        <f>Parameters_Results!$D$10+COLUMN()-86</f>
        <v>2064</v>
      </c>
      <c r="EA66" s="22">
        <f>Parameters_Results!$D$10+COLUMN()-86</f>
        <v>2065</v>
      </c>
      <c r="EB66" s="22">
        <f>Parameters_Results!$D$10+COLUMN()-86</f>
        <v>2066</v>
      </c>
      <c r="EC66" s="22">
        <f>Parameters_Results!$D$10+COLUMN()-86</f>
        <v>2067</v>
      </c>
      <c r="ED66" s="22">
        <f>Parameters_Results!$D$10+COLUMN()-86</f>
        <v>2068</v>
      </c>
      <c r="EE66" s="22">
        <f>Parameters_Results!$D$10+COLUMN()-86</f>
        <v>2069</v>
      </c>
      <c r="EF66" s="22">
        <f>Parameters_Results!$D$10+COLUMN()-86</f>
        <v>2070</v>
      </c>
      <c r="EG66" s="22">
        <f>Parameters_Results!$D$10+COLUMN()-86</f>
        <v>2071</v>
      </c>
      <c r="EH66" s="22">
        <f>Parameters_Results!$D$10+COLUMN()-86</f>
        <v>2072</v>
      </c>
      <c r="EI66" s="22">
        <f>Parameters_Results!$D$10+COLUMN()-86</f>
        <v>2073</v>
      </c>
      <c r="EJ66" s="22">
        <f>Parameters_Results!$D$10+COLUMN()-86</f>
        <v>2074</v>
      </c>
      <c r="EK66" s="22">
        <f>Parameters_Results!$D$10+COLUMN()-86</f>
        <v>2075</v>
      </c>
      <c r="EL66" s="22">
        <f>Parameters_Results!$D$10+COLUMN()-86</f>
        <v>2076</v>
      </c>
      <c r="EM66" s="22">
        <f>Parameters_Results!$D$10+COLUMN()-86</f>
        <v>2077</v>
      </c>
      <c r="EN66" s="22">
        <f>Parameters_Results!$D$10+COLUMN()-86</f>
        <v>2078</v>
      </c>
      <c r="EO66" s="22">
        <f>Parameters_Results!$D$10+COLUMN()-86</f>
        <v>2079</v>
      </c>
      <c r="EP66" s="22">
        <f>Parameters_Results!$D$10+COLUMN()-86</f>
        <v>2080</v>
      </c>
      <c r="EQ66" s="22">
        <f>Parameters_Results!$D$10+COLUMN()-86</f>
        <v>2081</v>
      </c>
      <c r="ER66" s="22">
        <f>Parameters_Results!$D$10+COLUMN()-86</f>
        <v>2082</v>
      </c>
      <c r="ES66" s="22">
        <f>Parameters_Results!$D$10+COLUMN()-86</f>
        <v>2083</v>
      </c>
      <c r="ET66" s="22">
        <f>Parameters_Results!$D$10+COLUMN()-86</f>
        <v>2084</v>
      </c>
      <c r="EU66" s="22">
        <f>Parameters_Results!$D$10+COLUMN()-86</f>
        <v>2085</v>
      </c>
      <c r="EV66" s="22">
        <f>Parameters_Results!$D$10+COLUMN()-86</f>
        <v>2086</v>
      </c>
      <c r="EW66" s="22">
        <f>Parameters_Results!$D$10+COLUMN()-86</f>
        <v>2087</v>
      </c>
      <c r="EX66" s="22">
        <f>Parameters_Results!$D$10+COLUMN()-86</f>
        <v>2088</v>
      </c>
      <c r="EY66" s="22">
        <f>Parameters_Results!$D$10+COLUMN()-86</f>
        <v>2089</v>
      </c>
      <c r="EZ66" s="22">
        <f>Parameters_Results!$D$10+COLUMN()-86</f>
        <v>2090</v>
      </c>
      <c r="FA66" s="22">
        <f>Parameters_Results!$D$10+COLUMN()-86</f>
        <v>2091</v>
      </c>
      <c r="FB66" s="22">
        <f>Parameters_Results!$D$10+COLUMN()-86</f>
        <v>2092</v>
      </c>
      <c r="FC66" s="22">
        <f>Parameters_Results!$D$10+COLUMN()-86</f>
        <v>2093</v>
      </c>
      <c r="FD66" s="22">
        <f>Parameters_Results!$D$10+COLUMN()-86</f>
        <v>2094</v>
      </c>
      <c r="FE66" s="22">
        <f>Parameters_Results!$D$10+COLUMN()-86</f>
        <v>2095</v>
      </c>
      <c r="FF66" s="22">
        <f>Parameters_Results!$D$10+COLUMN()-86</f>
        <v>2096</v>
      </c>
      <c r="FG66" s="22">
        <f>Parameters_Results!$D$10+COLUMN()-86</f>
        <v>2097</v>
      </c>
      <c r="FH66" s="22">
        <f>Parameters_Results!$D$10+COLUMN()-86</f>
        <v>2098</v>
      </c>
      <c r="FI66" s="22">
        <f>Parameters_Results!$D$10+COLUMN()-86</f>
        <v>2099</v>
      </c>
      <c r="FJ66" s="22">
        <f>Parameters_Results!$D$10+COLUMN()-86</f>
        <v>2100</v>
      </c>
      <c r="FL66" s="21" t="s">
        <v>3</v>
      </c>
      <c r="FM66" s="22"/>
      <c r="FN66" s="43">
        <f>Parameters_Results!$D$10+COLUMN()-169</f>
        <v>2021</v>
      </c>
      <c r="FO66" s="43">
        <f>Parameters_Results!$D$10+COLUMN()-169</f>
        <v>2022</v>
      </c>
      <c r="FP66" s="43">
        <f>Parameters_Results!$D$10+COLUMN()-169</f>
        <v>2023</v>
      </c>
      <c r="FQ66" s="43">
        <f>Parameters_Results!$D$10+COLUMN()-169</f>
        <v>2024</v>
      </c>
      <c r="FR66" s="43">
        <f>Parameters_Results!$D$10+COLUMN()-169</f>
        <v>2025</v>
      </c>
      <c r="FS66" s="43">
        <f>Parameters_Results!$D$10+COLUMN()-169</f>
        <v>2026</v>
      </c>
      <c r="FT66" s="43">
        <f>Parameters_Results!$D$10+COLUMN()-169</f>
        <v>2027</v>
      </c>
      <c r="FU66" s="43">
        <f>Parameters_Results!$D$10+COLUMN()-169</f>
        <v>2028</v>
      </c>
      <c r="FV66" s="43">
        <f>Parameters_Results!$D$10+COLUMN()-169</f>
        <v>2029</v>
      </c>
      <c r="FW66" s="43">
        <f>Parameters_Results!$D$10+COLUMN()-169</f>
        <v>2030</v>
      </c>
      <c r="FX66" s="43">
        <f>Parameters_Results!$D$10+COLUMN()-169</f>
        <v>2031</v>
      </c>
      <c r="FY66" s="43">
        <f>Parameters_Results!$D$10+COLUMN()-169</f>
        <v>2032</v>
      </c>
      <c r="FZ66" s="43">
        <f>Parameters_Results!$D$10+COLUMN()-169</f>
        <v>2033</v>
      </c>
      <c r="GA66" s="43">
        <f>Parameters_Results!$D$10+COLUMN()-169</f>
        <v>2034</v>
      </c>
      <c r="GB66" s="43">
        <f>Parameters_Results!$D$10+COLUMN()-169</f>
        <v>2035</v>
      </c>
      <c r="GC66" s="43">
        <f>Parameters_Results!$D$10+COLUMN()-169</f>
        <v>2036</v>
      </c>
      <c r="GD66" s="43">
        <f>Parameters_Results!$D$10+COLUMN()-169</f>
        <v>2037</v>
      </c>
      <c r="GE66" s="43">
        <f>Parameters_Results!$D$10+COLUMN()-169</f>
        <v>2038</v>
      </c>
      <c r="GF66" s="43">
        <f>Parameters_Results!$D$10+COLUMN()-169</f>
        <v>2039</v>
      </c>
      <c r="GG66" s="43">
        <f>Parameters_Results!$D$10+COLUMN()-169</f>
        <v>2040</v>
      </c>
      <c r="GH66" s="43">
        <f>Parameters_Results!$D$10+COLUMN()-169</f>
        <v>2041</v>
      </c>
      <c r="GI66" s="43">
        <f>Parameters_Results!$D$10+COLUMN()-169</f>
        <v>2042</v>
      </c>
      <c r="GJ66" s="43">
        <f>Parameters_Results!$D$10+COLUMN()-169</f>
        <v>2043</v>
      </c>
      <c r="GK66" s="43">
        <f>Parameters_Results!$D$10+COLUMN()-169</f>
        <v>2044</v>
      </c>
      <c r="GL66" s="43">
        <f>Parameters_Results!$D$10+COLUMN()-169</f>
        <v>2045</v>
      </c>
      <c r="GM66" s="43">
        <f>Parameters_Results!$D$10+COLUMN()-169</f>
        <v>2046</v>
      </c>
      <c r="GN66" s="43">
        <f>Parameters_Results!$D$10+COLUMN()-169</f>
        <v>2047</v>
      </c>
      <c r="GO66" s="43">
        <f>Parameters_Results!$D$10+COLUMN()-169</f>
        <v>2048</v>
      </c>
      <c r="GP66" s="43">
        <f>Parameters_Results!$D$10+COLUMN()-169</f>
        <v>2049</v>
      </c>
      <c r="GQ66" s="43">
        <f>Parameters_Results!$D$10+COLUMN()-169</f>
        <v>2050</v>
      </c>
      <c r="GR66" s="43">
        <f>Parameters_Results!$D$10+COLUMN()-169</f>
        <v>2051</v>
      </c>
      <c r="GS66" s="43">
        <f>Parameters_Results!$D$10+COLUMN()-169</f>
        <v>2052</v>
      </c>
      <c r="GT66" s="43">
        <f>Parameters_Results!$D$10+COLUMN()-169</f>
        <v>2053</v>
      </c>
      <c r="GU66" s="43">
        <f>Parameters_Results!$D$10+COLUMN()-169</f>
        <v>2054</v>
      </c>
      <c r="GV66" s="43">
        <f>Parameters_Results!$D$10+COLUMN()-169</f>
        <v>2055</v>
      </c>
      <c r="GW66" s="43">
        <f>Parameters_Results!$D$10+COLUMN()-169</f>
        <v>2056</v>
      </c>
      <c r="GX66" s="43">
        <f>Parameters_Results!$D$10+COLUMN()-169</f>
        <v>2057</v>
      </c>
      <c r="GY66" s="43">
        <f>Parameters_Results!$D$10+COLUMN()-169</f>
        <v>2058</v>
      </c>
      <c r="GZ66" s="43">
        <f>Parameters_Results!$D$10+COLUMN()-169</f>
        <v>2059</v>
      </c>
      <c r="HA66" s="43">
        <f>Parameters_Results!$D$10+COLUMN()-169</f>
        <v>2060</v>
      </c>
      <c r="HB66" s="43">
        <f>Parameters_Results!$D$10+COLUMN()-169</f>
        <v>2061</v>
      </c>
      <c r="HC66" s="43">
        <f>Parameters_Results!$D$10+COLUMN()-169</f>
        <v>2062</v>
      </c>
      <c r="HD66" s="43">
        <f>Parameters_Results!$D$10+COLUMN()-169</f>
        <v>2063</v>
      </c>
      <c r="HE66" s="43">
        <f>Parameters_Results!$D$10+COLUMN()-169</f>
        <v>2064</v>
      </c>
      <c r="HF66" s="43">
        <f>Parameters_Results!$D$10+COLUMN()-169</f>
        <v>2065</v>
      </c>
      <c r="HG66" s="43">
        <f>Parameters_Results!$D$10+COLUMN()-169</f>
        <v>2066</v>
      </c>
      <c r="HH66" s="43">
        <f>Parameters_Results!$D$10+COLUMN()-169</f>
        <v>2067</v>
      </c>
      <c r="HI66" s="43">
        <f>Parameters_Results!$D$10+COLUMN()-169</f>
        <v>2068</v>
      </c>
      <c r="HJ66" s="43">
        <f>Parameters_Results!$D$10+COLUMN()-169</f>
        <v>2069</v>
      </c>
      <c r="HK66" s="43">
        <f>Parameters_Results!$D$10+COLUMN()-169</f>
        <v>2070</v>
      </c>
      <c r="HL66" s="43">
        <f>Parameters_Results!$D$10+COLUMN()-169</f>
        <v>2071</v>
      </c>
      <c r="HM66" s="43">
        <f>Parameters_Results!$D$10+COLUMN()-169</f>
        <v>2072</v>
      </c>
      <c r="HN66" s="43">
        <f>Parameters_Results!$D$10+COLUMN()-169</f>
        <v>2073</v>
      </c>
      <c r="HO66" s="43">
        <f>Parameters_Results!$D$10+COLUMN()-169</f>
        <v>2074</v>
      </c>
      <c r="HP66" s="43">
        <f>Parameters_Results!$D$10+COLUMN()-169</f>
        <v>2075</v>
      </c>
      <c r="HQ66" s="43">
        <f>Parameters_Results!$D$10+COLUMN()-169</f>
        <v>2076</v>
      </c>
      <c r="HR66" s="43">
        <f>Parameters_Results!$D$10+COLUMN()-169</f>
        <v>2077</v>
      </c>
      <c r="HS66" s="43">
        <f>Parameters_Results!$D$10+COLUMN()-169</f>
        <v>2078</v>
      </c>
      <c r="HT66" s="43">
        <f>Parameters_Results!$D$10+COLUMN()-169</f>
        <v>2079</v>
      </c>
      <c r="HU66" s="43">
        <f>Parameters_Results!$D$10+COLUMN()-169</f>
        <v>2080</v>
      </c>
      <c r="HV66" s="43">
        <f>Parameters_Results!$D$10+COLUMN()-169</f>
        <v>2081</v>
      </c>
      <c r="HW66" s="43">
        <f>Parameters_Results!$D$10+COLUMN()-169</f>
        <v>2082</v>
      </c>
      <c r="HX66" s="43">
        <f>Parameters_Results!$D$10+COLUMN()-169</f>
        <v>2083</v>
      </c>
      <c r="HY66" s="43">
        <f>Parameters_Results!$D$10+COLUMN()-169</f>
        <v>2084</v>
      </c>
      <c r="HZ66" s="43">
        <f>Parameters_Results!$D$10+COLUMN()-169</f>
        <v>2085</v>
      </c>
      <c r="IA66" s="43">
        <f>Parameters_Results!$D$10+COLUMN()-169</f>
        <v>2086</v>
      </c>
      <c r="IB66" s="43">
        <f>Parameters_Results!$D$10+COLUMN()-169</f>
        <v>2087</v>
      </c>
      <c r="IC66" s="43">
        <f>Parameters_Results!$D$10+COLUMN()-169</f>
        <v>2088</v>
      </c>
      <c r="ID66" s="43">
        <f>Parameters_Results!$D$10+COLUMN()-169</f>
        <v>2089</v>
      </c>
      <c r="IE66" s="43">
        <f>Parameters_Results!$D$10+COLUMN()-169</f>
        <v>2090</v>
      </c>
      <c r="IF66" s="43">
        <f>Parameters_Results!$D$10+COLUMN()-169</f>
        <v>2091</v>
      </c>
      <c r="IG66" s="43">
        <f>Parameters_Results!$D$10+COLUMN()-169</f>
        <v>2092</v>
      </c>
      <c r="IH66" s="43">
        <f>Parameters_Results!$D$10+COLUMN()-169</f>
        <v>2093</v>
      </c>
      <c r="II66" s="43">
        <f>Parameters_Results!$D$10+COLUMN()-169</f>
        <v>2094</v>
      </c>
      <c r="IJ66" s="43">
        <f>Parameters_Results!$D$10+COLUMN()-169</f>
        <v>2095</v>
      </c>
      <c r="IK66" s="43">
        <f>Parameters_Results!$D$10+COLUMN()-169</f>
        <v>2096</v>
      </c>
      <c r="IL66" s="43">
        <f>Parameters_Results!$D$10+COLUMN()-169</f>
        <v>2097</v>
      </c>
      <c r="IM66" s="43">
        <f>Parameters_Results!$D$10+COLUMN()-169</f>
        <v>2098</v>
      </c>
      <c r="IN66" s="43">
        <f>Parameters_Results!$D$10+COLUMN()-169</f>
        <v>2099</v>
      </c>
      <c r="IO66" s="43">
        <f>Parameters_Results!$D$10+COLUMN()-169</f>
        <v>2100</v>
      </c>
    </row>
    <row r="67" spans="2:249">
      <c r="B67" s="24" t="s">
        <v>15</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43"/>
      <c r="BV67" s="43"/>
      <c r="BW67" s="43"/>
      <c r="BX67" s="43"/>
      <c r="BY67" s="43"/>
      <c r="BZ67" s="22"/>
      <c r="CA67" s="43"/>
      <c r="CB67" s="43"/>
      <c r="CC67" s="43"/>
      <c r="CD67" s="43"/>
      <c r="CE67" s="23"/>
      <c r="CG67" s="24" t="s">
        <v>15</v>
      </c>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46"/>
      <c r="FL67" s="24" t="s">
        <v>15</v>
      </c>
      <c r="FM67" s="22"/>
      <c r="FN67" s="43"/>
      <c r="FO67" s="22"/>
      <c r="FP67" s="22"/>
      <c r="FQ67" s="22"/>
      <c r="FR67" s="22"/>
      <c r="FS67" s="22"/>
      <c r="FT67" s="22"/>
      <c r="FU67" s="22"/>
      <c r="FV67" s="22"/>
      <c r="FW67" s="22"/>
      <c r="FX67" s="221"/>
      <c r="FY67" s="152"/>
      <c r="FZ67" s="152"/>
      <c r="GA67" s="152"/>
      <c r="GB67" s="152"/>
      <c r="GC67" s="152"/>
      <c r="GD67" s="152"/>
      <c r="GE67" s="152"/>
      <c r="GF67" s="152"/>
      <c r="GG67" s="152"/>
      <c r="GH67" s="152"/>
      <c r="GI67" s="152"/>
      <c r="GJ67" s="152"/>
      <c r="GK67" s="152"/>
      <c r="GL67" s="152"/>
      <c r="GM67" s="152"/>
      <c r="GN67" s="152"/>
      <c r="GO67" s="152"/>
      <c r="GP67" s="152"/>
      <c r="GQ67" s="221"/>
      <c r="GR67" s="152"/>
      <c r="GS67" s="152"/>
      <c r="GT67" s="152"/>
      <c r="GU67" s="152"/>
      <c r="GV67" s="152"/>
      <c r="GW67" s="152"/>
      <c r="GX67" s="152"/>
      <c r="GY67" s="152"/>
      <c r="GZ67" s="152"/>
      <c r="HA67" s="152"/>
      <c r="HB67" s="152"/>
      <c r="HC67" s="152"/>
      <c r="HD67" s="152"/>
      <c r="HE67" s="152"/>
      <c r="HF67" s="15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46"/>
    </row>
    <row r="68" spans="2:249">
      <c r="B68" s="155" t="s">
        <v>49</v>
      </c>
      <c r="C68" s="156"/>
      <c r="D68" s="224">
        <f t="shared" ref="D68:H68" si="0">(1/$E9-1/$D9)*(D$66-$D$7)/($E$7-$D$7)+1/$D9</f>
        <v>0.2</v>
      </c>
      <c r="E68" s="156">
        <f t="shared" si="0"/>
        <v>0.2</v>
      </c>
      <c r="F68" s="156">
        <f t="shared" si="0"/>
        <v>0.2</v>
      </c>
      <c r="G68" s="156">
        <f t="shared" si="0"/>
        <v>0.2</v>
      </c>
      <c r="H68" s="156">
        <f t="shared" si="0"/>
        <v>0.2</v>
      </c>
      <c r="I68" s="156">
        <f t="shared" ref="I68:J68" si="1">(1/$E9-1/$D9)*(I$66-$D$7)/($E$7-$D$7)+1/$D9</f>
        <v>0.2</v>
      </c>
      <c r="J68" s="156">
        <f t="shared" si="1"/>
        <v>0.2</v>
      </c>
      <c r="K68" s="156">
        <f t="shared" ref="K68:AF68" si="2">(1/$E9-1/$D9)*(K$66-$D$7)/($E$7-$D$7)+1/$D9</f>
        <v>0.2</v>
      </c>
      <c r="L68" s="156">
        <f t="shared" si="2"/>
        <v>0.2</v>
      </c>
      <c r="M68" s="156">
        <f t="shared" si="2"/>
        <v>0.2</v>
      </c>
      <c r="N68" s="156">
        <f t="shared" si="2"/>
        <v>0.2</v>
      </c>
      <c r="O68" s="156">
        <f t="shared" si="2"/>
        <v>0.2</v>
      </c>
      <c r="P68" s="156">
        <f t="shared" si="2"/>
        <v>0.2</v>
      </c>
      <c r="Q68" s="156">
        <f t="shared" si="2"/>
        <v>0.2</v>
      </c>
      <c r="R68" s="156">
        <f t="shared" si="2"/>
        <v>0.2</v>
      </c>
      <c r="S68" s="156">
        <f t="shared" si="2"/>
        <v>0.2</v>
      </c>
      <c r="T68" s="156">
        <f t="shared" si="2"/>
        <v>0.2</v>
      </c>
      <c r="U68" s="156">
        <f t="shared" si="2"/>
        <v>0.2</v>
      </c>
      <c r="V68" s="156">
        <f t="shared" si="2"/>
        <v>0.2</v>
      </c>
      <c r="W68" s="156">
        <f t="shared" si="2"/>
        <v>0.2</v>
      </c>
      <c r="X68" s="156">
        <f t="shared" si="2"/>
        <v>0.2</v>
      </c>
      <c r="Y68" s="156">
        <f t="shared" si="2"/>
        <v>0.2</v>
      </c>
      <c r="Z68" s="156">
        <f t="shared" si="2"/>
        <v>0.2</v>
      </c>
      <c r="AA68" s="156">
        <f t="shared" si="2"/>
        <v>0.2</v>
      </c>
      <c r="AB68" s="156">
        <f t="shared" si="2"/>
        <v>0.2</v>
      </c>
      <c r="AC68" s="156">
        <f t="shared" si="2"/>
        <v>0.2</v>
      </c>
      <c r="AD68" s="156">
        <f t="shared" si="2"/>
        <v>0.2</v>
      </c>
      <c r="AE68" s="156">
        <f t="shared" si="2"/>
        <v>0.2</v>
      </c>
      <c r="AF68" s="156">
        <f t="shared" si="2"/>
        <v>0.2</v>
      </c>
      <c r="AG68" s="156">
        <f t="shared" ref="AG68" si="3">(1/$F9-1/$E9)*(AG$66-$E$7)/($F$7-$E$7)+1/$E9</f>
        <v>0.2</v>
      </c>
      <c r="AH68" s="156">
        <f t="shared" ref="AH68:BM68" si="4">(1/$G9-1/$F9)*(AH$66-$F$7)/($G$7-$F$7)+1/$F9</f>
        <v>0.21600000000000003</v>
      </c>
      <c r="AI68" s="156">
        <f t="shared" si="4"/>
        <v>0.23200000000000001</v>
      </c>
      <c r="AJ68" s="156">
        <f t="shared" si="4"/>
        <v>0.24800000000000003</v>
      </c>
      <c r="AK68" s="156">
        <f t="shared" si="4"/>
        <v>0.26400000000000001</v>
      </c>
      <c r="AL68" s="156">
        <f t="shared" si="4"/>
        <v>0.28000000000000003</v>
      </c>
      <c r="AM68" s="156">
        <f t="shared" si="4"/>
        <v>0.29600000000000004</v>
      </c>
      <c r="AN68" s="156">
        <f t="shared" si="4"/>
        <v>0.31200000000000006</v>
      </c>
      <c r="AO68" s="156">
        <f t="shared" si="4"/>
        <v>0.32800000000000001</v>
      </c>
      <c r="AP68" s="156">
        <f t="shared" si="4"/>
        <v>0.34400000000000003</v>
      </c>
      <c r="AQ68" s="156">
        <f t="shared" si="4"/>
        <v>0.36</v>
      </c>
      <c r="AR68" s="156">
        <f t="shared" si="4"/>
        <v>0.376</v>
      </c>
      <c r="AS68" s="156">
        <f t="shared" si="4"/>
        <v>0.39200000000000002</v>
      </c>
      <c r="AT68" s="156">
        <f t="shared" si="4"/>
        <v>0.40800000000000003</v>
      </c>
      <c r="AU68" s="156">
        <f t="shared" si="4"/>
        <v>0.42400000000000004</v>
      </c>
      <c r="AV68" s="156">
        <f t="shared" si="4"/>
        <v>0.44</v>
      </c>
      <c r="AW68" s="156">
        <f t="shared" si="4"/>
        <v>0.45600000000000002</v>
      </c>
      <c r="AX68" s="156">
        <f t="shared" si="4"/>
        <v>0.47200000000000003</v>
      </c>
      <c r="AY68" s="156">
        <f t="shared" si="4"/>
        <v>0.48800000000000004</v>
      </c>
      <c r="AZ68" s="156">
        <f t="shared" si="4"/>
        <v>0.504</v>
      </c>
      <c r="BA68" s="156">
        <f t="shared" si="4"/>
        <v>0.52</v>
      </c>
      <c r="BB68" s="156">
        <f t="shared" si="4"/>
        <v>0.53600000000000003</v>
      </c>
      <c r="BC68" s="156">
        <f t="shared" si="4"/>
        <v>0.55200000000000005</v>
      </c>
      <c r="BD68" s="156">
        <f t="shared" si="4"/>
        <v>0.56800000000000006</v>
      </c>
      <c r="BE68" s="156">
        <f t="shared" si="4"/>
        <v>0.58400000000000007</v>
      </c>
      <c r="BF68" s="156">
        <f t="shared" si="4"/>
        <v>0.60000000000000009</v>
      </c>
      <c r="BG68" s="156">
        <f t="shared" si="4"/>
        <v>0.6160000000000001</v>
      </c>
      <c r="BH68" s="156">
        <f t="shared" si="4"/>
        <v>0.63200000000000012</v>
      </c>
      <c r="BI68" s="156">
        <f t="shared" si="4"/>
        <v>0.64800000000000013</v>
      </c>
      <c r="BJ68" s="156">
        <f t="shared" si="4"/>
        <v>0.66400000000000015</v>
      </c>
      <c r="BK68" s="156">
        <f t="shared" si="4"/>
        <v>0.67999999999999994</v>
      </c>
      <c r="BL68" s="156">
        <f t="shared" si="4"/>
        <v>0.69599999999999995</v>
      </c>
      <c r="BM68" s="156">
        <f t="shared" si="4"/>
        <v>0.71199999999999997</v>
      </c>
      <c r="BN68" s="156">
        <f t="shared" ref="BN68:CE68" si="5">(1/$G9-1/$F9)*(BN$66-$F$7)/($G$7-$F$7)+1/$F9</f>
        <v>0.72799999999999998</v>
      </c>
      <c r="BO68" s="156">
        <f t="shared" si="5"/>
        <v>0.74399999999999999</v>
      </c>
      <c r="BP68" s="156">
        <f t="shared" si="5"/>
        <v>0.76</v>
      </c>
      <c r="BQ68" s="156">
        <f t="shared" si="5"/>
        <v>0.77600000000000002</v>
      </c>
      <c r="BR68" s="156">
        <f t="shared" si="5"/>
        <v>0.79200000000000004</v>
      </c>
      <c r="BS68" s="156">
        <f t="shared" si="5"/>
        <v>0.80800000000000005</v>
      </c>
      <c r="BT68" s="156">
        <f t="shared" si="5"/>
        <v>0.82400000000000007</v>
      </c>
      <c r="BU68" s="156">
        <f t="shared" si="5"/>
        <v>0.84000000000000008</v>
      </c>
      <c r="BV68" s="156">
        <f t="shared" si="5"/>
        <v>0.85600000000000009</v>
      </c>
      <c r="BW68" s="156">
        <f t="shared" si="5"/>
        <v>0.87200000000000011</v>
      </c>
      <c r="BX68" s="156">
        <f t="shared" si="5"/>
        <v>0.8879999999999999</v>
      </c>
      <c r="BY68" s="156">
        <f t="shared" si="5"/>
        <v>0.90400000000000014</v>
      </c>
      <c r="BZ68" s="156">
        <f t="shared" si="5"/>
        <v>0.91999999999999993</v>
      </c>
      <c r="CA68" s="156">
        <f t="shared" si="5"/>
        <v>0.93600000000000017</v>
      </c>
      <c r="CB68" s="156">
        <f t="shared" si="5"/>
        <v>0.95199999999999996</v>
      </c>
      <c r="CC68" s="156">
        <f t="shared" si="5"/>
        <v>0.96800000000000019</v>
      </c>
      <c r="CD68" s="156">
        <f t="shared" si="5"/>
        <v>0.98399999999999999</v>
      </c>
      <c r="CE68" s="157">
        <f t="shared" si="5"/>
        <v>1</v>
      </c>
      <c r="CG68" s="202" t="s">
        <v>49</v>
      </c>
      <c r="CH68" s="198"/>
      <c r="CI68" s="205">
        <f t="shared" ref="CI68:CR68" si="6">(1/$L9-1/$K9)*(CI$66-$K$7)/($L$7-$K$7)+1/$K9</f>
        <v>0.5</v>
      </c>
      <c r="CJ68" s="205">
        <f t="shared" si="6"/>
        <v>0.5</v>
      </c>
      <c r="CK68" s="205">
        <f t="shared" si="6"/>
        <v>0.5</v>
      </c>
      <c r="CL68" s="205">
        <f t="shared" si="6"/>
        <v>0.5</v>
      </c>
      <c r="CM68" s="205">
        <f t="shared" si="6"/>
        <v>0.5</v>
      </c>
      <c r="CN68" s="205">
        <f t="shared" si="6"/>
        <v>0.5</v>
      </c>
      <c r="CO68" s="205">
        <f t="shared" si="6"/>
        <v>0.5</v>
      </c>
      <c r="CP68" s="205">
        <f t="shared" si="6"/>
        <v>0.5</v>
      </c>
      <c r="CQ68" s="205">
        <f t="shared" si="6"/>
        <v>0.5</v>
      </c>
      <c r="CR68" s="205">
        <f t="shared" si="6"/>
        <v>0.5</v>
      </c>
      <c r="CS68" s="205">
        <f t="shared" ref="CS68:DL68" si="7">(1/$M9-1/$L9)*(CS$66-$L$7)/($M$7-$L$7)+1/$L9</f>
        <v>0.5</v>
      </c>
      <c r="CT68" s="205">
        <f t="shared" si="7"/>
        <v>0.5</v>
      </c>
      <c r="CU68" s="205">
        <f t="shared" si="7"/>
        <v>0.5</v>
      </c>
      <c r="CV68" s="205">
        <f t="shared" si="7"/>
        <v>0.5</v>
      </c>
      <c r="CW68" s="205">
        <f t="shared" si="7"/>
        <v>0.5</v>
      </c>
      <c r="CX68" s="205">
        <f t="shared" si="7"/>
        <v>0.5</v>
      </c>
      <c r="CY68" s="205">
        <f t="shared" si="7"/>
        <v>0.5</v>
      </c>
      <c r="CZ68" s="205">
        <f t="shared" si="7"/>
        <v>0.5</v>
      </c>
      <c r="DA68" s="205">
        <f t="shared" si="7"/>
        <v>0.5</v>
      </c>
      <c r="DB68" s="205">
        <f t="shared" si="7"/>
        <v>0.5</v>
      </c>
      <c r="DC68" s="205">
        <f t="shared" si="7"/>
        <v>0.5</v>
      </c>
      <c r="DD68" s="205">
        <f t="shared" si="7"/>
        <v>0.5</v>
      </c>
      <c r="DE68" s="205">
        <f t="shared" si="7"/>
        <v>0.5</v>
      </c>
      <c r="DF68" s="205">
        <f t="shared" si="7"/>
        <v>0.5</v>
      </c>
      <c r="DG68" s="205">
        <f t="shared" si="7"/>
        <v>0.5</v>
      </c>
      <c r="DH68" s="205">
        <f t="shared" si="7"/>
        <v>0.5</v>
      </c>
      <c r="DI68" s="205">
        <f t="shared" si="7"/>
        <v>0.5</v>
      </c>
      <c r="DJ68" s="205">
        <f t="shared" si="7"/>
        <v>0.5</v>
      </c>
      <c r="DK68" s="205">
        <f t="shared" si="7"/>
        <v>0.5</v>
      </c>
      <c r="DL68" s="205">
        <f t="shared" si="7"/>
        <v>0.5</v>
      </c>
      <c r="DM68" s="198">
        <f t="shared" ref="DM68:ER68" si="8">(1/$N9-1/$M9)*(DM$66-$M$7)/($N$7-$M$7)+1/$M9</f>
        <v>0.51</v>
      </c>
      <c r="DN68" s="198">
        <f t="shared" si="8"/>
        <v>0.52</v>
      </c>
      <c r="DO68" s="198">
        <f t="shared" si="8"/>
        <v>0.53</v>
      </c>
      <c r="DP68" s="198">
        <f t="shared" si="8"/>
        <v>0.54</v>
      </c>
      <c r="DQ68" s="198">
        <f t="shared" si="8"/>
        <v>0.55000000000000004</v>
      </c>
      <c r="DR68" s="198">
        <f t="shared" si="8"/>
        <v>0.56000000000000005</v>
      </c>
      <c r="DS68" s="198">
        <f t="shared" si="8"/>
        <v>0.57000000000000006</v>
      </c>
      <c r="DT68" s="198">
        <f t="shared" si="8"/>
        <v>0.57999999999999996</v>
      </c>
      <c r="DU68" s="198">
        <f t="shared" si="8"/>
        <v>0.59</v>
      </c>
      <c r="DV68" s="198">
        <f t="shared" si="8"/>
        <v>0.6</v>
      </c>
      <c r="DW68" s="198">
        <f t="shared" si="8"/>
        <v>0.61</v>
      </c>
      <c r="DX68" s="198">
        <f t="shared" si="8"/>
        <v>0.62</v>
      </c>
      <c r="DY68" s="198">
        <f t="shared" si="8"/>
        <v>0.63</v>
      </c>
      <c r="DZ68" s="198">
        <f t="shared" si="8"/>
        <v>0.64</v>
      </c>
      <c r="EA68" s="198">
        <f t="shared" si="8"/>
        <v>0.65</v>
      </c>
      <c r="EB68" s="198">
        <f t="shared" si="8"/>
        <v>0.66</v>
      </c>
      <c r="EC68" s="198">
        <f t="shared" si="8"/>
        <v>0.67</v>
      </c>
      <c r="ED68" s="198">
        <f t="shared" si="8"/>
        <v>0.67999999999999994</v>
      </c>
      <c r="EE68" s="198">
        <f t="shared" si="8"/>
        <v>0.69</v>
      </c>
      <c r="EF68" s="198">
        <f t="shared" si="8"/>
        <v>0.7</v>
      </c>
      <c r="EG68" s="198">
        <f t="shared" si="8"/>
        <v>0.71</v>
      </c>
      <c r="EH68" s="198">
        <f t="shared" si="8"/>
        <v>0.72</v>
      </c>
      <c r="EI68" s="198">
        <f t="shared" si="8"/>
        <v>0.73</v>
      </c>
      <c r="EJ68" s="198">
        <f t="shared" si="8"/>
        <v>0.74</v>
      </c>
      <c r="EK68" s="198">
        <f t="shared" si="8"/>
        <v>0.75</v>
      </c>
      <c r="EL68" s="198">
        <f t="shared" si="8"/>
        <v>0.76</v>
      </c>
      <c r="EM68" s="198">
        <f t="shared" si="8"/>
        <v>0.77</v>
      </c>
      <c r="EN68" s="198">
        <f t="shared" si="8"/>
        <v>0.78</v>
      </c>
      <c r="EO68" s="198">
        <f t="shared" si="8"/>
        <v>0.79</v>
      </c>
      <c r="EP68" s="198">
        <f t="shared" si="8"/>
        <v>0.8</v>
      </c>
      <c r="EQ68" s="198">
        <f t="shared" si="8"/>
        <v>0.81</v>
      </c>
      <c r="ER68" s="198">
        <f t="shared" si="8"/>
        <v>0.82000000000000006</v>
      </c>
      <c r="ES68" s="198">
        <f t="shared" ref="ES68:FJ68" si="9">(1/$N9-1/$M9)*(ES$66-$M$7)/($N$7-$M$7)+1/$M9</f>
        <v>0.83000000000000007</v>
      </c>
      <c r="ET68" s="198">
        <f t="shared" si="9"/>
        <v>0.84000000000000008</v>
      </c>
      <c r="EU68" s="198">
        <f t="shared" si="9"/>
        <v>0.85</v>
      </c>
      <c r="EV68" s="198">
        <f t="shared" si="9"/>
        <v>0.86</v>
      </c>
      <c r="EW68" s="198">
        <f t="shared" si="9"/>
        <v>0.87</v>
      </c>
      <c r="EX68" s="198">
        <f t="shared" si="9"/>
        <v>0.88</v>
      </c>
      <c r="EY68" s="198">
        <f t="shared" si="9"/>
        <v>0.89</v>
      </c>
      <c r="EZ68" s="198">
        <f t="shared" si="9"/>
        <v>0.9</v>
      </c>
      <c r="FA68" s="198">
        <f t="shared" si="9"/>
        <v>0.90999999999999992</v>
      </c>
      <c r="FB68" s="198">
        <f t="shared" si="9"/>
        <v>0.91999999999999993</v>
      </c>
      <c r="FC68" s="198">
        <f t="shared" si="9"/>
        <v>0.92999999999999994</v>
      </c>
      <c r="FD68" s="198">
        <f t="shared" si="9"/>
        <v>0.94</v>
      </c>
      <c r="FE68" s="198">
        <f t="shared" si="9"/>
        <v>0.95</v>
      </c>
      <c r="FF68" s="198">
        <f t="shared" si="9"/>
        <v>0.96</v>
      </c>
      <c r="FG68" s="198">
        <f t="shared" si="9"/>
        <v>0.97</v>
      </c>
      <c r="FH68" s="198">
        <f t="shared" si="9"/>
        <v>0.98</v>
      </c>
      <c r="FI68" s="198">
        <f t="shared" si="9"/>
        <v>0.99</v>
      </c>
      <c r="FJ68" s="198">
        <f t="shared" si="9"/>
        <v>1</v>
      </c>
      <c r="FL68" s="21" t="s">
        <v>49</v>
      </c>
      <c r="FM68" s="22"/>
      <c r="FN68" s="225">
        <f t="shared" ref="FN68" si="10">(1/$S9-1/$R9)*(FN$66-$R$7)/($S$7-$R$7)+1/$R9</f>
        <v>0.5</v>
      </c>
      <c r="FO68" s="225">
        <f t="shared" ref="FO68:HZ68" si="11">(1/$S9-1/$R9)*(FO$66-$R$7)/($S$7-$R$7)+1/$R9</f>
        <v>0.5</v>
      </c>
      <c r="FP68" s="225">
        <f t="shared" si="11"/>
        <v>0.5</v>
      </c>
      <c r="FQ68" s="225">
        <f t="shared" si="11"/>
        <v>0.5</v>
      </c>
      <c r="FR68" s="225">
        <f t="shared" si="11"/>
        <v>0.5</v>
      </c>
      <c r="FS68" s="225">
        <f t="shared" si="11"/>
        <v>0.5</v>
      </c>
      <c r="FT68" s="225">
        <f t="shared" si="11"/>
        <v>0.5</v>
      </c>
      <c r="FU68" s="225">
        <f t="shared" si="11"/>
        <v>0.5</v>
      </c>
      <c r="FV68" s="225">
        <f t="shared" si="11"/>
        <v>0.5</v>
      </c>
      <c r="FW68" s="225">
        <f t="shared" si="11"/>
        <v>0.5</v>
      </c>
      <c r="FX68" s="225">
        <f t="shared" si="11"/>
        <v>0.5</v>
      </c>
      <c r="FY68" s="225">
        <f t="shared" si="11"/>
        <v>0.5</v>
      </c>
      <c r="FZ68" s="225">
        <f t="shared" si="11"/>
        <v>0.5</v>
      </c>
      <c r="GA68" s="225">
        <f t="shared" si="11"/>
        <v>0.5</v>
      </c>
      <c r="GB68" s="225">
        <f t="shared" si="11"/>
        <v>0.5</v>
      </c>
      <c r="GC68" s="225">
        <f t="shared" si="11"/>
        <v>0.5</v>
      </c>
      <c r="GD68" s="225">
        <f t="shared" si="11"/>
        <v>0.5</v>
      </c>
      <c r="GE68" s="225">
        <f t="shared" si="11"/>
        <v>0.5</v>
      </c>
      <c r="GF68" s="225">
        <f t="shared" si="11"/>
        <v>0.5</v>
      </c>
      <c r="GG68" s="225">
        <f t="shared" si="11"/>
        <v>0.5</v>
      </c>
      <c r="GH68" s="225">
        <f t="shared" si="11"/>
        <v>0.5</v>
      </c>
      <c r="GI68" s="225">
        <f t="shared" si="11"/>
        <v>0.5</v>
      </c>
      <c r="GJ68" s="225">
        <f t="shared" si="11"/>
        <v>0.5</v>
      </c>
      <c r="GK68" s="225">
        <f t="shared" si="11"/>
        <v>0.5</v>
      </c>
      <c r="GL68" s="225">
        <f t="shared" si="11"/>
        <v>0.5</v>
      </c>
      <c r="GM68" s="225">
        <f t="shared" si="11"/>
        <v>0.5</v>
      </c>
      <c r="GN68" s="225">
        <f t="shared" si="11"/>
        <v>0.5</v>
      </c>
      <c r="GO68" s="225">
        <f t="shared" si="11"/>
        <v>0.5</v>
      </c>
      <c r="GP68" s="225">
        <f t="shared" si="11"/>
        <v>0.5</v>
      </c>
      <c r="GQ68" s="225">
        <f t="shared" si="11"/>
        <v>0.5</v>
      </c>
      <c r="GR68" s="225">
        <f t="shared" si="11"/>
        <v>0.5</v>
      </c>
      <c r="GS68" s="225">
        <f t="shared" si="11"/>
        <v>0.5</v>
      </c>
      <c r="GT68" s="225">
        <f t="shared" si="11"/>
        <v>0.5</v>
      </c>
      <c r="GU68" s="225">
        <f t="shared" si="11"/>
        <v>0.5</v>
      </c>
      <c r="GV68" s="225">
        <f t="shared" si="11"/>
        <v>0.5</v>
      </c>
      <c r="GW68" s="225">
        <f t="shared" si="11"/>
        <v>0.5</v>
      </c>
      <c r="GX68" s="225">
        <f t="shared" si="11"/>
        <v>0.5</v>
      </c>
      <c r="GY68" s="225">
        <f t="shared" si="11"/>
        <v>0.5</v>
      </c>
      <c r="GZ68" s="225">
        <f t="shared" si="11"/>
        <v>0.5</v>
      </c>
      <c r="HA68" s="225">
        <f t="shared" si="11"/>
        <v>0.5</v>
      </c>
      <c r="HB68" s="225">
        <f t="shared" si="11"/>
        <v>0.5</v>
      </c>
      <c r="HC68" s="225">
        <f t="shared" si="11"/>
        <v>0.5</v>
      </c>
      <c r="HD68" s="225">
        <f t="shared" si="11"/>
        <v>0.5</v>
      </c>
      <c r="HE68" s="225">
        <f t="shared" si="11"/>
        <v>0.5</v>
      </c>
      <c r="HF68" s="225">
        <f t="shared" si="11"/>
        <v>0.5</v>
      </c>
      <c r="HG68" s="225">
        <f t="shared" si="11"/>
        <v>0.5</v>
      </c>
      <c r="HH68" s="225">
        <f t="shared" si="11"/>
        <v>0.5</v>
      </c>
      <c r="HI68" s="225">
        <f t="shared" si="11"/>
        <v>0.5</v>
      </c>
      <c r="HJ68" s="225">
        <f t="shared" si="11"/>
        <v>0.5</v>
      </c>
      <c r="HK68" s="225">
        <f t="shared" si="11"/>
        <v>0.5</v>
      </c>
      <c r="HL68" s="225">
        <f t="shared" si="11"/>
        <v>0.5</v>
      </c>
      <c r="HM68" s="225">
        <f t="shared" si="11"/>
        <v>0.5</v>
      </c>
      <c r="HN68" s="225">
        <f t="shared" si="11"/>
        <v>0.5</v>
      </c>
      <c r="HO68" s="225">
        <f t="shared" si="11"/>
        <v>0.5</v>
      </c>
      <c r="HP68" s="225">
        <f t="shared" si="11"/>
        <v>0.5</v>
      </c>
      <c r="HQ68" s="225">
        <f t="shared" si="11"/>
        <v>0.5</v>
      </c>
      <c r="HR68" s="225">
        <f t="shared" si="11"/>
        <v>0.5</v>
      </c>
      <c r="HS68" s="225">
        <f t="shared" si="11"/>
        <v>0.5</v>
      </c>
      <c r="HT68" s="225">
        <f t="shared" si="11"/>
        <v>0.5</v>
      </c>
      <c r="HU68" s="225">
        <f t="shared" si="11"/>
        <v>0.5</v>
      </c>
      <c r="HV68" s="225">
        <f t="shared" si="11"/>
        <v>0.5</v>
      </c>
      <c r="HW68" s="225">
        <f t="shared" si="11"/>
        <v>0.5</v>
      </c>
      <c r="HX68" s="225">
        <f t="shared" si="11"/>
        <v>0.5</v>
      </c>
      <c r="HY68" s="225">
        <f t="shared" si="11"/>
        <v>0.5</v>
      </c>
      <c r="HZ68" s="225">
        <f t="shared" si="11"/>
        <v>0.5</v>
      </c>
      <c r="IA68" s="225">
        <f t="shared" ref="IA68:IN68" si="12">(1/$S9-1/$R9)*(IA$66-$R$7)/($S$7-$R$7)+1/$R9</f>
        <v>0.5</v>
      </c>
      <c r="IB68" s="225">
        <f t="shared" si="12"/>
        <v>0.5</v>
      </c>
      <c r="IC68" s="225">
        <f t="shared" si="12"/>
        <v>0.5</v>
      </c>
      <c r="ID68" s="225">
        <f t="shared" si="12"/>
        <v>0.5</v>
      </c>
      <c r="IE68" s="225">
        <f t="shared" si="12"/>
        <v>0.5</v>
      </c>
      <c r="IF68" s="225">
        <f t="shared" si="12"/>
        <v>0.5</v>
      </c>
      <c r="IG68" s="225">
        <f t="shared" si="12"/>
        <v>0.5</v>
      </c>
      <c r="IH68" s="225">
        <f t="shared" si="12"/>
        <v>0.5</v>
      </c>
      <c r="II68" s="225">
        <f t="shared" si="12"/>
        <v>0.5</v>
      </c>
      <c r="IJ68" s="225">
        <f t="shared" si="12"/>
        <v>0.5</v>
      </c>
      <c r="IK68" s="225">
        <f t="shared" si="12"/>
        <v>0.5</v>
      </c>
      <c r="IL68" s="225">
        <f t="shared" si="12"/>
        <v>0.5</v>
      </c>
      <c r="IM68" s="225">
        <f t="shared" si="12"/>
        <v>0.5</v>
      </c>
      <c r="IN68" s="225">
        <f t="shared" si="12"/>
        <v>0.5</v>
      </c>
      <c r="IO68" s="91">
        <f t="shared" ref="IO68" si="13">(1/$U9-1/$T9)*(IO$66-$T$7)/($U$7-$T$7)+1/$T9</f>
        <v>1</v>
      </c>
    </row>
    <row r="69" spans="2:249">
      <c r="B69" s="21" t="s">
        <v>208</v>
      </c>
      <c r="C69" s="156"/>
      <c r="D69" s="224">
        <f>($E10-$D10)*(D$66-$D$7)/($E$7-$D$7)+$D10</f>
        <v>-0.01</v>
      </c>
      <c r="E69" s="224">
        <f t="shared" ref="E69:AR69" si="14">($E10-$D10)*(E$66-$D$7)/($E$7-$D$7)+$D10</f>
        <v>-0.01</v>
      </c>
      <c r="F69" s="224">
        <f t="shared" si="14"/>
        <v>-0.01</v>
      </c>
      <c r="G69" s="224">
        <f t="shared" si="14"/>
        <v>-0.01</v>
      </c>
      <c r="H69" s="224">
        <f t="shared" si="14"/>
        <v>-0.01</v>
      </c>
      <c r="I69" s="224">
        <f t="shared" si="14"/>
        <v>-0.01</v>
      </c>
      <c r="J69" s="224">
        <f t="shared" si="14"/>
        <v>-0.01</v>
      </c>
      <c r="K69" s="224">
        <f t="shared" si="14"/>
        <v>-0.01</v>
      </c>
      <c r="L69" s="224">
        <f t="shared" si="14"/>
        <v>-0.01</v>
      </c>
      <c r="M69" s="224">
        <f t="shared" si="14"/>
        <v>-0.01</v>
      </c>
      <c r="N69" s="224">
        <f t="shared" si="14"/>
        <v>-0.01</v>
      </c>
      <c r="O69" s="224">
        <f t="shared" si="14"/>
        <v>-0.01</v>
      </c>
      <c r="P69" s="224">
        <f t="shared" si="14"/>
        <v>-0.01</v>
      </c>
      <c r="Q69" s="224">
        <f t="shared" si="14"/>
        <v>-0.01</v>
      </c>
      <c r="R69" s="224">
        <f t="shared" si="14"/>
        <v>-0.01</v>
      </c>
      <c r="S69" s="224">
        <f t="shared" si="14"/>
        <v>-0.01</v>
      </c>
      <c r="T69" s="224">
        <f t="shared" si="14"/>
        <v>-0.01</v>
      </c>
      <c r="U69" s="224">
        <f t="shared" si="14"/>
        <v>-0.01</v>
      </c>
      <c r="V69" s="224">
        <f t="shared" si="14"/>
        <v>-0.01</v>
      </c>
      <c r="W69" s="224">
        <f t="shared" si="14"/>
        <v>-0.01</v>
      </c>
      <c r="X69" s="224">
        <f t="shared" si="14"/>
        <v>-0.01</v>
      </c>
      <c r="Y69" s="224">
        <f t="shared" si="14"/>
        <v>-0.01</v>
      </c>
      <c r="Z69" s="224">
        <f t="shared" si="14"/>
        <v>-0.01</v>
      </c>
      <c r="AA69" s="224">
        <f t="shared" si="14"/>
        <v>-0.01</v>
      </c>
      <c r="AB69" s="224">
        <f t="shared" si="14"/>
        <v>-0.01</v>
      </c>
      <c r="AC69" s="224">
        <f t="shared" si="14"/>
        <v>-0.01</v>
      </c>
      <c r="AD69" s="224">
        <f t="shared" si="14"/>
        <v>-0.01</v>
      </c>
      <c r="AE69" s="224">
        <f t="shared" si="14"/>
        <v>-0.01</v>
      </c>
      <c r="AF69" s="224">
        <f t="shared" si="14"/>
        <v>-0.01</v>
      </c>
      <c r="AG69" s="224">
        <f t="shared" si="14"/>
        <v>-0.01</v>
      </c>
      <c r="AH69" s="224">
        <f t="shared" si="14"/>
        <v>-0.01</v>
      </c>
      <c r="AI69" s="224">
        <f t="shared" si="14"/>
        <v>-0.01</v>
      </c>
      <c r="AJ69" s="224">
        <f t="shared" si="14"/>
        <v>-0.01</v>
      </c>
      <c r="AK69" s="224">
        <f t="shared" si="14"/>
        <v>-0.01</v>
      </c>
      <c r="AL69" s="224">
        <f t="shared" si="14"/>
        <v>-0.01</v>
      </c>
      <c r="AM69" s="224">
        <f t="shared" si="14"/>
        <v>-0.01</v>
      </c>
      <c r="AN69" s="224">
        <f t="shared" si="14"/>
        <v>-0.01</v>
      </c>
      <c r="AO69" s="224">
        <f t="shared" si="14"/>
        <v>-0.01</v>
      </c>
      <c r="AP69" s="224">
        <f t="shared" si="14"/>
        <v>-0.01</v>
      </c>
      <c r="AQ69" s="224">
        <f t="shared" si="14"/>
        <v>-0.01</v>
      </c>
      <c r="AR69" s="224">
        <f t="shared" si="14"/>
        <v>-0.01</v>
      </c>
      <c r="AS69" s="156">
        <f t="shared" ref="AS69:BM69" si="15">($G10-$F10)*(AS$66-$F$7)/($G$7-$F$7)+$F10</f>
        <v>-0.01</v>
      </c>
      <c r="AT69" s="156">
        <f t="shared" si="15"/>
        <v>-0.01</v>
      </c>
      <c r="AU69" s="156">
        <f t="shared" si="15"/>
        <v>-0.01</v>
      </c>
      <c r="AV69" s="156">
        <f t="shared" si="15"/>
        <v>-0.01</v>
      </c>
      <c r="AW69" s="156">
        <f t="shared" si="15"/>
        <v>-0.01</v>
      </c>
      <c r="AX69" s="156">
        <f t="shared" si="15"/>
        <v>-0.01</v>
      </c>
      <c r="AY69" s="156">
        <f t="shared" si="15"/>
        <v>-0.01</v>
      </c>
      <c r="AZ69" s="156">
        <f t="shared" si="15"/>
        <v>-0.01</v>
      </c>
      <c r="BA69" s="156">
        <f t="shared" si="15"/>
        <v>-0.01</v>
      </c>
      <c r="BB69" s="156">
        <f t="shared" si="15"/>
        <v>-0.01</v>
      </c>
      <c r="BC69" s="156">
        <f t="shared" si="15"/>
        <v>-0.01</v>
      </c>
      <c r="BD69" s="156">
        <f t="shared" si="15"/>
        <v>-0.01</v>
      </c>
      <c r="BE69" s="156">
        <f t="shared" si="15"/>
        <v>-0.01</v>
      </c>
      <c r="BF69" s="156">
        <f t="shared" si="15"/>
        <v>-0.01</v>
      </c>
      <c r="BG69" s="156">
        <f t="shared" si="15"/>
        <v>-0.01</v>
      </c>
      <c r="BH69" s="156">
        <f t="shared" si="15"/>
        <v>-0.01</v>
      </c>
      <c r="BI69" s="156">
        <f t="shared" si="15"/>
        <v>-0.01</v>
      </c>
      <c r="BJ69" s="156">
        <f t="shared" si="15"/>
        <v>-0.01</v>
      </c>
      <c r="BK69" s="156">
        <f t="shared" si="15"/>
        <v>-0.01</v>
      </c>
      <c r="BL69" s="156">
        <f t="shared" si="15"/>
        <v>-0.01</v>
      </c>
      <c r="BM69" s="156">
        <f t="shared" si="15"/>
        <v>-0.01</v>
      </c>
      <c r="BN69" s="156">
        <f t="shared" ref="BN69:CE69" si="16">($G10-$F10)*(BN$66-$F$7)/($G$7-$F$7)+$F10</f>
        <v>-0.01</v>
      </c>
      <c r="BO69" s="156">
        <f t="shared" si="16"/>
        <v>-0.01</v>
      </c>
      <c r="BP69" s="156">
        <f t="shared" si="16"/>
        <v>-0.01</v>
      </c>
      <c r="BQ69" s="156">
        <f t="shared" si="16"/>
        <v>-0.01</v>
      </c>
      <c r="BR69" s="156">
        <f t="shared" si="16"/>
        <v>-0.01</v>
      </c>
      <c r="BS69" s="156">
        <f t="shared" si="16"/>
        <v>-0.01</v>
      </c>
      <c r="BT69" s="156">
        <f t="shared" si="16"/>
        <v>-0.01</v>
      </c>
      <c r="BU69" s="156">
        <f t="shared" si="16"/>
        <v>-0.01</v>
      </c>
      <c r="BV69" s="156">
        <f t="shared" si="16"/>
        <v>-0.01</v>
      </c>
      <c r="BW69" s="156">
        <f t="shared" si="16"/>
        <v>-0.01</v>
      </c>
      <c r="BX69" s="156">
        <f t="shared" si="16"/>
        <v>-0.01</v>
      </c>
      <c r="BY69" s="156">
        <f t="shared" si="16"/>
        <v>-0.01</v>
      </c>
      <c r="BZ69" s="156">
        <f t="shared" si="16"/>
        <v>-0.01</v>
      </c>
      <c r="CA69" s="156">
        <f t="shared" si="16"/>
        <v>-0.01</v>
      </c>
      <c r="CB69" s="156">
        <f t="shared" si="16"/>
        <v>-0.01</v>
      </c>
      <c r="CC69" s="156">
        <f t="shared" si="16"/>
        <v>-0.01</v>
      </c>
      <c r="CD69" s="156">
        <f t="shared" si="16"/>
        <v>-0.01</v>
      </c>
      <c r="CE69" s="157">
        <f t="shared" si="16"/>
        <v>-0.01</v>
      </c>
      <c r="CG69" s="21" t="s">
        <v>208</v>
      </c>
      <c r="CH69" s="198"/>
      <c r="CI69" s="198">
        <f t="shared" ref="CI69" si="17">($L10-$K10)*(CI$66-$K$7)/($L$7-$K$7)+$K10</f>
        <v>-0.01</v>
      </c>
      <c r="CJ69" s="198">
        <f t="shared" ref="CJ69:DV69" si="18">($L10-$K10)*(CJ$66-$K$7)/($L$7-$K$7)+$K10</f>
        <v>-0.01</v>
      </c>
      <c r="CK69" s="198">
        <f t="shared" si="18"/>
        <v>-0.01</v>
      </c>
      <c r="CL69" s="198">
        <f t="shared" si="18"/>
        <v>-0.01</v>
      </c>
      <c r="CM69" s="198">
        <f t="shared" si="18"/>
        <v>-0.01</v>
      </c>
      <c r="CN69" s="198">
        <f t="shared" si="18"/>
        <v>-0.01</v>
      </c>
      <c r="CO69" s="198">
        <f t="shared" si="18"/>
        <v>-0.01</v>
      </c>
      <c r="CP69" s="198">
        <f t="shared" si="18"/>
        <v>-0.01</v>
      </c>
      <c r="CQ69" s="198">
        <f t="shared" si="18"/>
        <v>-0.01</v>
      </c>
      <c r="CR69" s="198">
        <f t="shared" si="18"/>
        <v>-0.01</v>
      </c>
      <c r="CS69" s="198">
        <f t="shared" si="18"/>
        <v>-0.01</v>
      </c>
      <c r="CT69" s="198">
        <f t="shared" si="18"/>
        <v>-0.01</v>
      </c>
      <c r="CU69" s="198">
        <f t="shared" si="18"/>
        <v>-0.01</v>
      </c>
      <c r="CV69" s="198">
        <f t="shared" si="18"/>
        <v>-0.01</v>
      </c>
      <c r="CW69" s="198">
        <f t="shared" si="18"/>
        <v>-0.01</v>
      </c>
      <c r="CX69" s="198">
        <f t="shared" si="18"/>
        <v>-0.01</v>
      </c>
      <c r="CY69" s="198">
        <f t="shared" si="18"/>
        <v>-0.01</v>
      </c>
      <c r="CZ69" s="198">
        <f t="shared" si="18"/>
        <v>-0.01</v>
      </c>
      <c r="DA69" s="198">
        <f t="shared" si="18"/>
        <v>-0.01</v>
      </c>
      <c r="DB69" s="198">
        <f t="shared" si="18"/>
        <v>-0.01</v>
      </c>
      <c r="DC69" s="198">
        <f t="shared" si="18"/>
        <v>-0.01</v>
      </c>
      <c r="DD69" s="198">
        <f t="shared" si="18"/>
        <v>-0.01</v>
      </c>
      <c r="DE69" s="198">
        <f t="shared" si="18"/>
        <v>-0.01</v>
      </c>
      <c r="DF69" s="198">
        <f t="shared" si="18"/>
        <v>-0.01</v>
      </c>
      <c r="DG69" s="198">
        <f t="shared" si="18"/>
        <v>-0.01</v>
      </c>
      <c r="DH69" s="198">
        <f t="shared" si="18"/>
        <v>-0.01</v>
      </c>
      <c r="DI69" s="198">
        <f t="shared" si="18"/>
        <v>-0.01</v>
      </c>
      <c r="DJ69" s="198">
        <f t="shared" si="18"/>
        <v>-0.01</v>
      </c>
      <c r="DK69" s="198">
        <f t="shared" si="18"/>
        <v>-0.01</v>
      </c>
      <c r="DL69" s="198">
        <f t="shared" si="18"/>
        <v>-0.01</v>
      </c>
      <c r="DM69" s="198">
        <f t="shared" si="18"/>
        <v>-0.01</v>
      </c>
      <c r="DN69" s="198">
        <f t="shared" si="18"/>
        <v>-0.01</v>
      </c>
      <c r="DO69" s="198">
        <f t="shared" si="18"/>
        <v>-0.01</v>
      </c>
      <c r="DP69" s="198">
        <f t="shared" si="18"/>
        <v>-0.01</v>
      </c>
      <c r="DQ69" s="198">
        <f t="shared" si="18"/>
        <v>-0.01</v>
      </c>
      <c r="DR69" s="198">
        <f t="shared" si="18"/>
        <v>-0.01</v>
      </c>
      <c r="DS69" s="198">
        <f t="shared" si="18"/>
        <v>-0.01</v>
      </c>
      <c r="DT69" s="198">
        <f t="shared" si="18"/>
        <v>-0.01</v>
      </c>
      <c r="DU69" s="198">
        <f t="shared" si="18"/>
        <v>-0.01</v>
      </c>
      <c r="DV69" s="198">
        <f t="shared" si="18"/>
        <v>-0.01</v>
      </c>
      <c r="DW69" s="198">
        <f t="shared" ref="DW69:ER69" si="19">($N10-$M10)*(DW$66-$M$7)/($N$7-$M$7)+$M10</f>
        <v>-0.01</v>
      </c>
      <c r="DX69" s="198">
        <f t="shared" si="19"/>
        <v>-0.01</v>
      </c>
      <c r="DY69" s="198">
        <f t="shared" si="19"/>
        <v>-0.01</v>
      </c>
      <c r="DZ69" s="198">
        <f t="shared" si="19"/>
        <v>-0.01</v>
      </c>
      <c r="EA69" s="198">
        <f t="shared" si="19"/>
        <v>-0.01</v>
      </c>
      <c r="EB69" s="198">
        <f t="shared" si="19"/>
        <v>-0.01</v>
      </c>
      <c r="EC69" s="198">
        <f t="shared" si="19"/>
        <v>-0.01</v>
      </c>
      <c r="ED69" s="198">
        <f t="shared" si="19"/>
        <v>-0.01</v>
      </c>
      <c r="EE69" s="198">
        <f t="shared" si="19"/>
        <v>-0.01</v>
      </c>
      <c r="EF69" s="198">
        <f t="shared" si="19"/>
        <v>-0.01</v>
      </c>
      <c r="EG69" s="198">
        <f t="shared" si="19"/>
        <v>-0.01</v>
      </c>
      <c r="EH69" s="198">
        <f t="shared" si="19"/>
        <v>-0.01</v>
      </c>
      <c r="EI69" s="198">
        <f t="shared" si="19"/>
        <v>-0.01</v>
      </c>
      <c r="EJ69" s="198">
        <f t="shared" si="19"/>
        <v>-0.01</v>
      </c>
      <c r="EK69" s="198">
        <f t="shared" si="19"/>
        <v>-0.01</v>
      </c>
      <c r="EL69" s="198">
        <f t="shared" si="19"/>
        <v>-0.01</v>
      </c>
      <c r="EM69" s="198">
        <f t="shared" si="19"/>
        <v>-0.01</v>
      </c>
      <c r="EN69" s="198">
        <f t="shared" si="19"/>
        <v>-0.01</v>
      </c>
      <c r="EO69" s="198">
        <f t="shared" si="19"/>
        <v>-0.01</v>
      </c>
      <c r="EP69" s="198">
        <f t="shared" si="19"/>
        <v>-0.01</v>
      </c>
      <c r="EQ69" s="198">
        <f t="shared" si="19"/>
        <v>-0.01</v>
      </c>
      <c r="ER69" s="198">
        <f t="shared" si="19"/>
        <v>-0.01</v>
      </c>
      <c r="ES69" s="198">
        <f t="shared" ref="ES69:FJ69" si="20">($N10-$M10)*(ES$66-$M$7)/($N$7-$M$7)+$M10</f>
        <v>-0.01</v>
      </c>
      <c r="ET69" s="198">
        <f t="shared" si="20"/>
        <v>-0.01</v>
      </c>
      <c r="EU69" s="198">
        <f t="shared" si="20"/>
        <v>-0.01</v>
      </c>
      <c r="EV69" s="198">
        <f t="shared" si="20"/>
        <v>-0.01</v>
      </c>
      <c r="EW69" s="198">
        <f t="shared" si="20"/>
        <v>-0.01</v>
      </c>
      <c r="EX69" s="198">
        <f t="shared" si="20"/>
        <v>-0.01</v>
      </c>
      <c r="EY69" s="198">
        <f t="shared" si="20"/>
        <v>-0.01</v>
      </c>
      <c r="EZ69" s="198">
        <f t="shared" si="20"/>
        <v>-0.01</v>
      </c>
      <c r="FA69" s="198">
        <f t="shared" si="20"/>
        <v>-0.01</v>
      </c>
      <c r="FB69" s="198">
        <f t="shared" si="20"/>
        <v>-0.01</v>
      </c>
      <c r="FC69" s="198">
        <f t="shared" si="20"/>
        <v>-0.01</v>
      </c>
      <c r="FD69" s="198">
        <f t="shared" si="20"/>
        <v>-0.01</v>
      </c>
      <c r="FE69" s="198">
        <f t="shared" si="20"/>
        <v>-0.01</v>
      </c>
      <c r="FF69" s="198">
        <f t="shared" si="20"/>
        <v>-0.01</v>
      </c>
      <c r="FG69" s="198">
        <f t="shared" si="20"/>
        <v>-0.01</v>
      </c>
      <c r="FH69" s="198">
        <f t="shared" si="20"/>
        <v>-0.01</v>
      </c>
      <c r="FI69" s="198">
        <f t="shared" si="20"/>
        <v>-0.01</v>
      </c>
      <c r="FJ69" s="198">
        <f t="shared" si="20"/>
        <v>-0.01</v>
      </c>
      <c r="FL69" s="21" t="s">
        <v>208</v>
      </c>
      <c r="FM69" s="22"/>
      <c r="FN69" s="225">
        <f t="shared" ref="FN69" si="21">($S10-$R10)*(FN$66-$R$7)/($S$7-$R$7)+$R10</f>
        <v>-0.01</v>
      </c>
      <c r="FO69" s="225">
        <f t="shared" ref="FO69:GT69" si="22">($S10-$R10)*(FO$66-$R$7)/($S$7-$R$7)+$R10</f>
        <v>-0.01</v>
      </c>
      <c r="FP69" s="225">
        <f t="shared" si="22"/>
        <v>-0.01</v>
      </c>
      <c r="FQ69" s="225">
        <f t="shared" si="22"/>
        <v>-0.01</v>
      </c>
      <c r="FR69" s="225">
        <f t="shared" si="22"/>
        <v>-0.01</v>
      </c>
      <c r="FS69" s="225">
        <f t="shared" si="22"/>
        <v>-0.01</v>
      </c>
      <c r="FT69" s="225">
        <f t="shared" si="22"/>
        <v>-0.01</v>
      </c>
      <c r="FU69" s="225">
        <f t="shared" si="22"/>
        <v>-0.01</v>
      </c>
      <c r="FV69" s="225">
        <f t="shared" si="22"/>
        <v>-0.01</v>
      </c>
      <c r="FW69" s="225">
        <f t="shared" si="22"/>
        <v>-0.01</v>
      </c>
      <c r="FX69" s="225">
        <f t="shared" si="22"/>
        <v>-0.01</v>
      </c>
      <c r="FY69" s="225">
        <f t="shared" si="22"/>
        <v>-0.01</v>
      </c>
      <c r="FZ69" s="225">
        <f t="shared" si="22"/>
        <v>-0.01</v>
      </c>
      <c r="GA69" s="225">
        <f t="shared" si="22"/>
        <v>-0.01</v>
      </c>
      <c r="GB69" s="225">
        <f t="shared" si="22"/>
        <v>-0.01</v>
      </c>
      <c r="GC69" s="225">
        <f t="shared" si="22"/>
        <v>-0.01</v>
      </c>
      <c r="GD69" s="225">
        <f t="shared" si="22"/>
        <v>-0.01</v>
      </c>
      <c r="GE69" s="225">
        <f t="shared" si="22"/>
        <v>-0.01</v>
      </c>
      <c r="GF69" s="225">
        <f t="shared" si="22"/>
        <v>-0.01</v>
      </c>
      <c r="GG69" s="225">
        <f t="shared" si="22"/>
        <v>-0.01</v>
      </c>
      <c r="GH69" s="225">
        <f t="shared" si="22"/>
        <v>-0.01</v>
      </c>
      <c r="GI69" s="225">
        <f t="shared" si="22"/>
        <v>-0.01</v>
      </c>
      <c r="GJ69" s="225">
        <f t="shared" si="22"/>
        <v>-0.01</v>
      </c>
      <c r="GK69" s="225">
        <f t="shared" si="22"/>
        <v>-0.01</v>
      </c>
      <c r="GL69" s="225">
        <f t="shared" si="22"/>
        <v>-0.01</v>
      </c>
      <c r="GM69" s="225">
        <f t="shared" si="22"/>
        <v>-0.01</v>
      </c>
      <c r="GN69" s="225">
        <f t="shared" si="22"/>
        <v>-0.01</v>
      </c>
      <c r="GO69" s="225">
        <f t="shared" si="22"/>
        <v>-0.01</v>
      </c>
      <c r="GP69" s="225">
        <f t="shared" si="22"/>
        <v>-0.01</v>
      </c>
      <c r="GQ69" s="225">
        <f t="shared" si="22"/>
        <v>-0.01</v>
      </c>
      <c r="GR69" s="225">
        <f t="shared" si="22"/>
        <v>-0.01</v>
      </c>
      <c r="GS69" s="225">
        <f t="shared" si="22"/>
        <v>-0.01</v>
      </c>
      <c r="GT69" s="225">
        <f t="shared" si="22"/>
        <v>-0.01</v>
      </c>
      <c r="GU69" s="225">
        <f t="shared" ref="GU69:HZ69" si="23">($S10-$R10)*(GU$66-$R$7)/($S$7-$R$7)+$R10</f>
        <v>-0.01</v>
      </c>
      <c r="GV69" s="225">
        <f t="shared" si="23"/>
        <v>-0.01</v>
      </c>
      <c r="GW69" s="225">
        <f t="shared" si="23"/>
        <v>-0.01</v>
      </c>
      <c r="GX69" s="225">
        <f t="shared" si="23"/>
        <v>-0.01</v>
      </c>
      <c r="GY69" s="225">
        <f t="shared" si="23"/>
        <v>-0.01</v>
      </c>
      <c r="GZ69" s="225">
        <f t="shared" si="23"/>
        <v>-0.01</v>
      </c>
      <c r="HA69" s="225">
        <f t="shared" si="23"/>
        <v>-0.01</v>
      </c>
      <c r="HB69" s="225">
        <f t="shared" si="23"/>
        <v>-0.01</v>
      </c>
      <c r="HC69" s="225">
        <f t="shared" si="23"/>
        <v>-0.01</v>
      </c>
      <c r="HD69" s="225">
        <f t="shared" si="23"/>
        <v>-0.01</v>
      </c>
      <c r="HE69" s="225">
        <f t="shared" si="23"/>
        <v>-0.01</v>
      </c>
      <c r="HF69" s="225">
        <f t="shared" si="23"/>
        <v>-0.01</v>
      </c>
      <c r="HG69" s="225">
        <f t="shared" si="23"/>
        <v>-0.01</v>
      </c>
      <c r="HH69" s="225">
        <f t="shared" si="23"/>
        <v>-0.01</v>
      </c>
      <c r="HI69" s="225">
        <f t="shared" si="23"/>
        <v>-0.01</v>
      </c>
      <c r="HJ69" s="225">
        <f t="shared" si="23"/>
        <v>-0.01</v>
      </c>
      <c r="HK69" s="225">
        <f t="shared" si="23"/>
        <v>-0.01</v>
      </c>
      <c r="HL69" s="225">
        <f t="shared" si="23"/>
        <v>-0.01</v>
      </c>
      <c r="HM69" s="225">
        <f t="shared" si="23"/>
        <v>-0.01</v>
      </c>
      <c r="HN69" s="225">
        <f t="shared" si="23"/>
        <v>-0.01</v>
      </c>
      <c r="HO69" s="225">
        <f t="shared" si="23"/>
        <v>-0.01</v>
      </c>
      <c r="HP69" s="225">
        <f t="shared" si="23"/>
        <v>-0.01</v>
      </c>
      <c r="HQ69" s="225">
        <f t="shared" si="23"/>
        <v>-0.01</v>
      </c>
      <c r="HR69" s="225">
        <f t="shared" si="23"/>
        <v>-0.01</v>
      </c>
      <c r="HS69" s="225">
        <f t="shared" si="23"/>
        <v>-0.01</v>
      </c>
      <c r="HT69" s="225">
        <f t="shared" si="23"/>
        <v>-0.01</v>
      </c>
      <c r="HU69" s="225">
        <f t="shared" si="23"/>
        <v>-0.01</v>
      </c>
      <c r="HV69" s="225">
        <f t="shared" si="23"/>
        <v>-0.01</v>
      </c>
      <c r="HW69" s="225">
        <f t="shared" si="23"/>
        <v>-0.01</v>
      </c>
      <c r="HX69" s="225">
        <f t="shared" si="23"/>
        <v>-0.01</v>
      </c>
      <c r="HY69" s="225">
        <f t="shared" si="23"/>
        <v>-0.01</v>
      </c>
      <c r="HZ69" s="225">
        <f t="shared" si="23"/>
        <v>-0.01</v>
      </c>
      <c r="IA69" s="225">
        <f t="shared" ref="IA69:IN69" si="24">($S10-$R10)*(IA$66-$R$7)/($S$7-$R$7)+$R10</f>
        <v>-0.01</v>
      </c>
      <c r="IB69" s="225">
        <f t="shared" si="24"/>
        <v>-0.01</v>
      </c>
      <c r="IC69" s="225">
        <f t="shared" si="24"/>
        <v>-0.01</v>
      </c>
      <c r="ID69" s="225">
        <f t="shared" si="24"/>
        <v>-0.01</v>
      </c>
      <c r="IE69" s="225">
        <f t="shared" si="24"/>
        <v>-0.01</v>
      </c>
      <c r="IF69" s="225">
        <f t="shared" si="24"/>
        <v>-0.01</v>
      </c>
      <c r="IG69" s="225">
        <f t="shared" si="24"/>
        <v>-0.01</v>
      </c>
      <c r="IH69" s="225">
        <f t="shared" si="24"/>
        <v>-0.01</v>
      </c>
      <c r="II69" s="225">
        <f t="shared" si="24"/>
        <v>-0.01</v>
      </c>
      <c r="IJ69" s="225">
        <f t="shared" si="24"/>
        <v>-0.01</v>
      </c>
      <c r="IK69" s="225">
        <f t="shared" si="24"/>
        <v>-0.01</v>
      </c>
      <c r="IL69" s="225">
        <f t="shared" si="24"/>
        <v>-0.01</v>
      </c>
      <c r="IM69" s="225">
        <f t="shared" si="24"/>
        <v>-0.01</v>
      </c>
      <c r="IN69" s="225">
        <f t="shared" si="24"/>
        <v>-0.01</v>
      </c>
      <c r="IO69" s="221">
        <f t="shared" ref="IO69" si="25">($U10-$T10)*(IO$66-$T$7)/($U$7-$T$7)+$T10</f>
        <v>-1.0000000000000002E-2</v>
      </c>
    </row>
    <row r="70" spans="2:249">
      <c r="B70" s="273" t="s">
        <v>211</v>
      </c>
      <c r="C70" s="156"/>
      <c r="D70" s="224">
        <f t="shared" ref="D70:AR70" si="26">($E11-$D11)*(D$66-$D$7)/($E$7-$D$7)+$D11</f>
        <v>-0.01</v>
      </c>
      <c r="E70" s="224">
        <f t="shared" si="26"/>
        <v>-0.01</v>
      </c>
      <c r="F70" s="224">
        <f t="shared" si="26"/>
        <v>-0.01</v>
      </c>
      <c r="G70" s="224">
        <f t="shared" si="26"/>
        <v>-0.01</v>
      </c>
      <c r="H70" s="224">
        <f t="shared" si="26"/>
        <v>-0.01</v>
      </c>
      <c r="I70" s="224">
        <f t="shared" si="26"/>
        <v>-0.01</v>
      </c>
      <c r="J70" s="224">
        <f t="shared" si="26"/>
        <v>-0.01</v>
      </c>
      <c r="K70" s="224">
        <f t="shared" si="26"/>
        <v>-0.01</v>
      </c>
      <c r="L70" s="224">
        <f t="shared" si="26"/>
        <v>-0.01</v>
      </c>
      <c r="M70" s="224">
        <f t="shared" si="26"/>
        <v>-0.01</v>
      </c>
      <c r="N70" s="224">
        <f t="shared" si="26"/>
        <v>-0.01</v>
      </c>
      <c r="O70" s="224">
        <f t="shared" si="26"/>
        <v>-0.01</v>
      </c>
      <c r="P70" s="224">
        <f t="shared" si="26"/>
        <v>-0.01</v>
      </c>
      <c r="Q70" s="224">
        <f t="shared" si="26"/>
        <v>-0.01</v>
      </c>
      <c r="R70" s="224">
        <f t="shared" si="26"/>
        <v>-0.01</v>
      </c>
      <c r="S70" s="224">
        <f t="shared" si="26"/>
        <v>-0.01</v>
      </c>
      <c r="T70" s="224">
        <f t="shared" si="26"/>
        <v>-0.01</v>
      </c>
      <c r="U70" s="224">
        <f t="shared" si="26"/>
        <v>-0.01</v>
      </c>
      <c r="V70" s="224">
        <f t="shared" si="26"/>
        <v>-0.01</v>
      </c>
      <c r="W70" s="224">
        <f t="shared" si="26"/>
        <v>-0.01</v>
      </c>
      <c r="X70" s="224">
        <f t="shared" si="26"/>
        <v>-0.01</v>
      </c>
      <c r="Y70" s="224">
        <f t="shared" si="26"/>
        <v>-0.01</v>
      </c>
      <c r="Z70" s="224">
        <f t="shared" si="26"/>
        <v>-0.01</v>
      </c>
      <c r="AA70" s="224">
        <f t="shared" si="26"/>
        <v>-0.01</v>
      </c>
      <c r="AB70" s="224">
        <f t="shared" si="26"/>
        <v>-0.01</v>
      </c>
      <c r="AC70" s="224">
        <f t="shared" si="26"/>
        <v>-0.01</v>
      </c>
      <c r="AD70" s="224">
        <f t="shared" si="26"/>
        <v>-0.01</v>
      </c>
      <c r="AE70" s="224">
        <f t="shared" si="26"/>
        <v>-0.01</v>
      </c>
      <c r="AF70" s="224">
        <f t="shared" si="26"/>
        <v>-0.01</v>
      </c>
      <c r="AG70" s="224">
        <f t="shared" si="26"/>
        <v>-0.01</v>
      </c>
      <c r="AH70" s="224">
        <f t="shared" si="26"/>
        <v>-0.01</v>
      </c>
      <c r="AI70" s="224">
        <f t="shared" si="26"/>
        <v>-0.01</v>
      </c>
      <c r="AJ70" s="224">
        <f t="shared" si="26"/>
        <v>-0.01</v>
      </c>
      <c r="AK70" s="224">
        <f t="shared" si="26"/>
        <v>-0.01</v>
      </c>
      <c r="AL70" s="224">
        <f t="shared" si="26"/>
        <v>-0.01</v>
      </c>
      <c r="AM70" s="224">
        <f t="shared" si="26"/>
        <v>-0.01</v>
      </c>
      <c r="AN70" s="224">
        <f t="shared" si="26"/>
        <v>-0.01</v>
      </c>
      <c r="AO70" s="224">
        <f t="shared" si="26"/>
        <v>-0.01</v>
      </c>
      <c r="AP70" s="224">
        <f t="shared" si="26"/>
        <v>-0.01</v>
      </c>
      <c r="AQ70" s="224">
        <f t="shared" si="26"/>
        <v>-0.01</v>
      </c>
      <c r="AR70" s="224">
        <f t="shared" si="26"/>
        <v>-0.01</v>
      </c>
      <c r="AS70" s="156"/>
      <c r="AT70" s="156"/>
      <c r="AU70" s="156"/>
      <c r="AV70" s="156"/>
      <c r="AW70" s="156"/>
      <c r="AX70" s="156"/>
      <c r="AY70" s="156"/>
      <c r="AZ70" s="156"/>
      <c r="BA70" s="156"/>
      <c r="BB70" s="156"/>
      <c r="BC70" s="156"/>
      <c r="BD70" s="156"/>
      <c r="BE70" s="156"/>
      <c r="BF70" s="156"/>
      <c r="BG70" s="156"/>
      <c r="BH70" s="156"/>
      <c r="BI70" s="156"/>
      <c r="BJ70" s="156"/>
      <c r="BK70" s="156"/>
      <c r="BL70" s="156"/>
      <c r="BM70" s="156"/>
      <c r="BN70" s="156"/>
      <c r="BO70" s="156"/>
      <c r="BP70" s="156"/>
      <c r="BQ70" s="156"/>
      <c r="BR70" s="156"/>
      <c r="BS70" s="156"/>
      <c r="BT70" s="156"/>
      <c r="BU70" s="156"/>
      <c r="BV70" s="156"/>
      <c r="BW70" s="156"/>
      <c r="BX70" s="156"/>
      <c r="BY70" s="156"/>
      <c r="BZ70" s="156"/>
      <c r="CA70" s="156"/>
      <c r="CB70" s="156"/>
      <c r="CC70" s="156"/>
      <c r="CD70" s="156"/>
      <c r="CE70" s="157"/>
      <c r="CG70" s="273" t="s">
        <v>211</v>
      </c>
      <c r="CH70" s="198"/>
      <c r="CI70" s="198">
        <f t="shared" ref="CI70:DV70" si="27">($L11-$K11)*(CI$66-$K$7)/($L$7-$K$7)+$K11</f>
        <v>-0.01</v>
      </c>
      <c r="CJ70" s="198">
        <f t="shared" si="27"/>
        <v>-0.01</v>
      </c>
      <c r="CK70" s="198">
        <f t="shared" si="27"/>
        <v>-0.01</v>
      </c>
      <c r="CL70" s="198">
        <f t="shared" si="27"/>
        <v>-0.01</v>
      </c>
      <c r="CM70" s="198">
        <f t="shared" si="27"/>
        <v>-0.01</v>
      </c>
      <c r="CN70" s="198">
        <f t="shared" si="27"/>
        <v>-0.01</v>
      </c>
      <c r="CO70" s="198">
        <f t="shared" si="27"/>
        <v>-0.01</v>
      </c>
      <c r="CP70" s="198">
        <f t="shared" si="27"/>
        <v>-0.01</v>
      </c>
      <c r="CQ70" s="198">
        <f t="shared" si="27"/>
        <v>-0.01</v>
      </c>
      <c r="CR70" s="198">
        <f t="shared" si="27"/>
        <v>-0.01</v>
      </c>
      <c r="CS70" s="198">
        <f t="shared" si="27"/>
        <v>-0.01</v>
      </c>
      <c r="CT70" s="198">
        <f t="shared" si="27"/>
        <v>-0.01</v>
      </c>
      <c r="CU70" s="198">
        <f t="shared" si="27"/>
        <v>-0.01</v>
      </c>
      <c r="CV70" s="198">
        <f t="shared" si="27"/>
        <v>-0.01</v>
      </c>
      <c r="CW70" s="198">
        <f t="shared" si="27"/>
        <v>-0.01</v>
      </c>
      <c r="CX70" s="198">
        <f t="shared" si="27"/>
        <v>-0.01</v>
      </c>
      <c r="CY70" s="198">
        <f t="shared" si="27"/>
        <v>-0.01</v>
      </c>
      <c r="CZ70" s="198">
        <f t="shared" si="27"/>
        <v>-0.01</v>
      </c>
      <c r="DA70" s="198">
        <f t="shared" si="27"/>
        <v>-0.01</v>
      </c>
      <c r="DB70" s="198">
        <f t="shared" si="27"/>
        <v>-0.01</v>
      </c>
      <c r="DC70" s="198">
        <f t="shared" si="27"/>
        <v>-0.01</v>
      </c>
      <c r="DD70" s="198">
        <f t="shared" si="27"/>
        <v>-0.01</v>
      </c>
      <c r="DE70" s="198">
        <f t="shared" si="27"/>
        <v>-0.01</v>
      </c>
      <c r="DF70" s="198">
        <f t="shared" si="27"/>
        <v>-0.01</v>
      </c>
      <c r="DG70" s="198">
        <f t="shared" si="27"/>
        <v>-0.01</v>
      </c>
      <c r="DH70" s="198">
        <f t="shared" si="27"/>
        <v>-0.01</v>
      </c>
      <c r="DI70" s="198">
        <f t="shared" si="27"/>
        <v>-0.01</v>
      </c>
      <c r="DJ70" s="198">
        <f t="shared" si="27"/>
        <v>-0.01</v>
      </c>
      <c r="DK70" s="198">
        <f t="shared" si="27"/>
        <v>-0.01</v>
      </c>
      <c r="DL70" s="198">
        <f t="shared" si="27"/>
        <v>-0.01</v>
      </c>
      <c r="DM70" s="198">
        <f t="shared" si="27"/>
        <v>-0.01</v>
      </c>
      <c r="DN70" s="198">
        <f t="shared" si="27"/>
        <v>-0.01</v>
      </c>
      <c r="DO70" s="198">
        <f t="shared" si="27"/>
        <v>-0.01</v>
      </c>
      <c r="DP70" s="198">
        <f t="shared" si="27"/>
        <v>-0.01</v>
      </c>
      <c r="DQ70" s="198">
        <f t="shared" si="27"/>
        <v>-0.01</v>
      </c>
      <c r="DR70" s="198">
        <f t="shared" si="27"/>
        <v>-0.01</v>
      </c>
      <c r="DS70" s="198">
        <f t="shared" si="27"/>
        <v>-0.01</v>
      </c>
      <c r="DT70" s="198">
        <f t="shared" si="27"/>
        <v>-0.01</v>
      </c>
      <c r="DU70" s="198">
        <f t="shared" si="27"/>
        <v>-0.01</v>
      </c>
      <c r="DV70" s="198">
        <f t="shared" si="27"/>
        <v>-0.01</v>
      </c>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L70" s="273" t="s">
        <v>211</v>
      </c>
      <c r="FM70" s="22"/>
      <c r="FN70" s="225">
        <f t="shared" ref="FN70:HY70" si="28">($S11-$R11)*(FN$66-$R$7)/($S$7-$R$7)+$R11</f>
        <v>-0.01</v>
      </c>
      <c r="FO70" s="225">
        <f t="shared" si="28"/>
        <v>-0.01</v>
      </c>
      <c r="FP70" s="225">
        <f t="shared" si="28"/>
        <v>-0.01</v>
      </c>
      <c r="FQ70" s="225">
        <f t="shared" si="28"/>
        <v>-0.01</v>
      </c>
      <c r="FR70" s="225">
        <f t="shared" si="28"/>
        <v>-0.01</v>
      </c>
      <c r="FS70" s="225">
        <f t="shared" si="28"/>
        <v>-0.01</v>
      </c>
      <c r="FT70" s="225">
        <f t="shared" si="28"/>
        <v>-0.01</v>
      </c>
      <c r="FU70" s="225">
        <f t="shared" si="28"/>
        <v>-0.01</v>
      </c>
      <c r="FV70" s="225">
        <f t="shared" si="28"/>
        <v>-0.01</v>
      </c>
      <c r="FW70" s="225">
        <f t="shared" si="28"/>
        <v>-0.01</v>
      </c>
      <c r="FX70" s="225">
        <f t="shared" si="28"/>
        <v>-0.01</v>
      </c>
      <c r="FY70" s="225">
        <f t="shared" si="28"/>
        <v>-0.01</v>
      </c>
      <c r="FZ70" s="225">
        <f t="shared" si="28"/>
        <v>-0.01</v>
      </c>
      <c r="GA70" s="225">
        <f t="shared" si="28"/>
        <v>-0.01</v>
      </c>
      <c r="GB70" s="225">
        <f t="shared" si="28"/>
        <v>-0.01</v>
      </c>
      <c r="GC70" s="225">
        <f t="shared" si="28"/>
        <v>-0.01</v>
      </c>
      <c r="GD70" s="225">
        <f t="shared" si="28"/>
        <v>-0.01</v>
      </c>
      <c r="GE70" s="225">
        <f t="shared" si="28"/>
        <v>-0.01</v>
      </c>
      <c r="GF70" s="225">
        <f t="shared" si="28"/>
        <v>-0.01</v>
      </c>
      <c r="GG70" s="225">
        <f t="shared" si="28"/>
        <v>-0.01</v>
      </c>
      <c r="GH70" s="225">
        <f t="shared" si="28"/>
        <v>-0.01</v>
      </c>
      <c r="GI70" s="225">
        <f t="shared" si="28"/>
        <v>-0.01</v>
      </c>
      <c r="GJ70" s="225">
        <f t="shared" si="28"/>
        <v>-0.01</v>
      </c>
      <c r="GK70" s="225">
        <f t="shared" si="28"/>
        <v>-0.01</v>
      </c>
      <c r="GL70" s="225">
        <f t="shared" si="28"/>
        <v>-0.01</v>
      </c>
      <c r="GM70" s="225">
        <f t="shared" si="28"/>
        <v>-0.01</v>
      </c>
      <c r="GN70" s="225">
        <f t="shared" si="28"/>
        <v>-0.01</v>
      </c>
      <c r="GO70" s="225">
        <f t="shared" si="28"/>
        <v>-0.01</v>
      </c>
      <c r="GP70" s="225">
        <f t="shared" si="28"/>
        <v>-0.01</v>
      </c>
      <c r="GQ70" s="225">
        <f t="shared" si="28"/>
        <v>-0.01</v>
      </c>
      <c r="GR70" s="225">
        <f t="shared" si="28"/>
        <v>-0.01</v>
      </c>
      <c r="GS70" s="225">
        <f t="shared" si="28"/>
        <v>-0.01</v>
      </c>
      <c r="GT70" s="225">
        <f t="shared" si="28"/>
        <v>-0.01</v>
      </c>
      <c r="GU70" s="225">
        <f t="shared" si="28"/>
        <v>-0.01</v>
      </c>
      <c r="GV70" s="225">
        <f t="shared" si="28"/>
        <v>-0.01</v>
      </c>
      <c r="GW70" s="225">
        <f t="shared" si="28"/>
        <v>-0.01</v>
      </c>
      <c r="GX70" s="225">
        <f t="shared" si="28"/>
        <v>-0.01</v>
      </c>
      <c r="GY70" s="225">
        <f t="shared" si="28"/>
        <v>-0.01</v>
      </c>
      <c r="GZ70" s="225">
        <f t="shared" si="28"/>
        <v>-0.01</v>
      </c>
      <c r="HA70" s="225">
        <f t="shared" si="28"/>
        <v>-0.01</v>
      </c>
      <c r="HB70" s="225">
        <f t="shared" si="28"/>
        <v>-0.01</v>
      </c>
      <c r="HC70" s="225">
        <f t="shared" si="28"/>
        <v>-0.01</v>
      </c>
      <c r="HD70" s="225">
        <f t="shared" si="28"/>
        <v>-0.01</v>
      </c>
      <c r="HE70" s="225">
        <f t="shared" si="28"/>
        <v>-0.01</v>
      </c>
      <c r="HF70" s="225">
        <f t="shared" si="28"/>
        <v>-0.01</v>
      </c>
      <c r="HG70" s="225">
        <f t="shared" si="28"/>
        <v>-0.01</v>
      </c>
      <c r="HH70" s="225">
        <f t="shared" si="28"/>
        <v>-0.01</v>
      </c>
      <c r="HI70" s="225">
        <f t="shared" si="28"/>
        <v>-0.01</v>
      </c>
      <c r="HJ70" s="225">
        <f t="shared" si="28"/>
        <v>-0.01</v>
      </c>
      <c r="HK70" s="225">
        <f t="shared" si="28"/>
        <v>-0.01</v>
      </c>
      <c r="HL70" s="225">
        <f t="shared" si="28"/>
        <v>-0.01</v>
      </c>
      <c r="HM70" s="225">
        <f t="shared" si="28"/>
        <v>-0.01</v>
      </c>
      <c r="HN70" s="225">
        <f t="shared" si="28"/>
        <v>-0.01</v>
      </c>
      <c r="HO70" s="225">
        <f t="shared" si="28"/>
        <v>-0.01</v>
      </c>
      <c r="HP70" s="225">
        <f t="shared" si="28"/>
        <v>-0.01</v>
      </c>
      <c r="HQ70" s="225">
        <f t="shared" si="28"/>
        <v>-0.01</v>
      </c>
      <c r="HR70" s="225">
        <f t="shared" si="28"/>
        <v>-0.01</v>
      </c>
      <c r="HS70" s="225">
        <f t="shared" si="28"/>
        <v>-0.01</v>
      </c>
      <c r="HT70" s="225">
        <f t="shared" si="28"/>
        <v>-0.01</v>
      </c>
      <c r="HU70" s="225">
        <f t="shared" si="28"/>
        <v>-0.01</v>
      </c>
      <c r="HV70" s="225">
        <f t="shared" si="28"/>
        <v>-0.01</v>
      </c>
      <c r="HW70" s="225">
        <f t="shared" si="28"/>
        <v>-0.01</v>
      </c>
      <c r="HX70" s="225">
        <f t="shared" si="28"/>
        <v>-0.01</v>
      </c>
      <c r="HY70" s="225">
        <f t="shared" si="28"/>
        <v>-0.01</v>
      </c>
      <c r="HZ70" s="225">
        <f t="shared" ref="HZ70:IN70" si="29">($S11-$R11)*(HZ$66-$R$7)/($S$7-$R$7)+$R11</f>
        <v>-0.01</v>
      </c>
      <c r="IA70" s="225">
        <f t="shared" si="29"/>
        <v>-0.01</v>
      </c>
      <c r="IB70" s="225">
        <f t="shared" si="29"/>
        <v>-0.01</v>
      </c>
      <c r="IC70" s="225">
        <f t="shared" si="29"/>
        <v>-0.01</v>
      </c>
      <c r="ID70" s="225">
        <f t="shared" si="29"/>
        <v>-0.01</v>
      </c>
      <c r="IE70" s="225">
        <f t="shared" si="29"/>
        <v>-0.01</v>
      </c>
      <c r="IF70" s="225">
        <f t="shared" si="29"/>
        <v>-0.01</v>
      </c>
      <c r="IG70" s="225">
        <f t="shared" si="29"/>
        <v>-0.01</v>
      </c>
      <c r="IH70" s="225">
        <f t="shared" si="29"/>
        <v>-0.01</v>
      </c>
      <c r="II70" s="225">
        <f t="shared" si="29"/>
        <v>-0.01</v>
      </c>
      <c r="IJ70" s="225">
        <f t="shared" si="29"/>
        <v>-0.01</v>
      </c>
      <c r="IK70" s="225">
        <f t="shared" si="29"/>
        <v>-0.01</v>
      </c>
      <c r="IL70" s="225">
        <f t="shared" si="29"/>
        <v>-0.01</v>
      </c>
      <c r="IM70" s="225">
        <f t="shared" si="29"/>
        <v>-0.01</v>
      </c>
      <c r="IN70" s="225">
        <f t="shared" si="29"/>
        <v>-0.01</v>
      </c>
      <c r="IO70" s="221"/>
    </row>
    <row r="71" spans="2:249">
      <c r="B71" s="21" t="s">
        <v>209</v>
      </c>
      <c r="C71" s="156"/>
      <c r="D71" s="224">
        <f t="shared" ref="D71:AR71" si="30">($E12-$D12)*(D$66-$D$7)/($E$7-$D$7)+$D12</f>
        <v>-0.01</v>
      </c>
      <c r="E71" s="224">
        <f t="shared" si="30"/>
        <v>-0.01</v>
      </c>
      <c r="F71" s="224">
        <f t="shared" si="30"/>
        <v>-0.01</v>
      </c>
      <c r="G71" s="224">
        <f t="shared" si="30"/>
        <v>-0.01</v>
      </c>
      <c r="H71" s="224">
        <f t="shared" si="30"/>
        <v>-0.01</v>
      </c>
      <c r="I71" s="224">
        <f t="shared" si="30"/>
        <v>-0.01</v>
      </c>
      <c r="J71" s="224">
        <f t="shared" si="30"/>
        <v>-0.01</v>
      </c>
      <c r="K71" s="224">
        <f t="shared" si="30"/>
        <v>-0.01</v>
      </c>
      <c r="L71" s="224">
        <f t="shared" si="30"/>
        <v>-0.01</v>
      </c>
      <c r="M71" s="224">
        <f t="shared" si="30"/>
        <v>-0.01</v>
      </c>
      <c r="N71" s="224">
        <f t="shared" si="30"/>
        <v>-0.01</v>
      </c>
      <c r="O71" s="224">
        <f t="shared" si="30"/>
        <v>-0.01</v>
      </c>
      <c r="P71" s="224">
        <f t="shared" si="30"/>
        <v>-0.01</v>
      </c>
      <c r="Q71" s="224">
        <f t="shared" si="30"/>
        <v>-0.01</v>
      </c>
      <c r="R71" s="224">
        <f t="shared" si="30"/>
        <v>-0.01</v>
      </c>
      <c r="S71" s="224">
        <f t="shared" si="30"/>
        <v>-0.01</v>
      </c>
      <c r="T71" s="224">
        <f t="shared" si="30"/>
        <v>-0.01</v>
      </c>
      <c r="U71" s="224">
        <f t="shared" si="30"/>
        <v>-0.01</v>
      </c>
      <c r="V71" s="224">
        <f t="shared" si="30"/>
        <v>-0.01</v>
      </c>
      <c r="W71" s="224">
        <f t="shared" si="30"/>
        <v>-0.01</v>
      </c>
      <c r="X71" s="224">
        <f t="shared" si="30"/>
        <v>-0.01</v>
      </c>
      <c r="Y71" s="224">
        <f t="shared" si="30"/>
        <v>-0.01</v>
      </c>
      <c r="Z71" s="224">
        <f t="shared" si="30"/>
        <v>-0.01</v>
      </c>
      <c r="AA71" s="224">
        <f t="shared" si="30"/>
        <v>-0.01</v>
      </c>
      <c r="AB71" s="224">
        <f t="shared" si="30"/>
        <v>-0.01</v>
      </c>
      <c r="AC71" s="224">
        <f t="shared" si="30"/>
        <v>-0.01</v>
      </c>
      <c r="AD71" s="224">
        <f t="shared" si="30"/>
        <v>-0.01</v>
      </c>
      <c r="AE71" s="224">
        <f t="shared" si="30"/>
        <v>-0.01</v>
      </c>
      <c r="AF71" s="224">
        <f t="shared" si="30"/>
        <v>-0.01</v>
      </c>
      <c r="AG71" s="224">
        <f t="shared" si="30"/>
        <v>-0.01</v>
      </c>
      <c r="AH71" s="224">
        <f t="shared" si="30"/>
        <v>-0.01</v>
      </c>
      <c r="AI71" s="224">
        <f t="shared" si="30"/>
        <v>-0.01</v>
      </c>
      <c r="AJ71" s="224">
        <f t="shared" si="30"/>
        <v>-0.01</v>
      </c>
      <c r="AK71" s="224">
        <f t="shared" si="30"/>
        <v>-0.01</v>
      </c>
      <c r="AL71" s="224">
        <f t="shared" si="30"/>
        <v>-0.01</v>
      </c>
      <c r="AM71" s="224">
        <f t="shared" si="30"/>
        <v>-0.01</v>
      </c>
      <c r="AN71" s="224">
        <f t="shared" si="30"/>
        <v>-0.01</v>
      </c>
      <c r="AO71" s="224">
        <f t="shared" si="30"/>
        <v>-0.01</v>
      </c>
      <c r="AP71" s="224">
        <f t="shared" si="30"/>
        <v>-0.01</v>
      </c>
      <c r="AQ71" s="224">
        <f t="shared" si="30"/>
        <v>-0.01</v>
      </c>
      <c r="AR71" s="224">
        <f t="shared" si="30"/>
        <v>-0.01</v>
      </c>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7"/>
      <c r="CG71" s="21" t="s">
        <v>209</v>
      </c>
      <c r="CH71" s="198"/>
      <c r="CI71" s="198">
        <f t="shared" ref="CI71:DV71" si="31">($L12-$K12)*(CI$66-$K$7)/($L$7-$K$7)+$K12</f>
        <v>0</v>
      </c>
      <c r="CJ71" s="198">
        <f t="shared" si="31"/>
        <v>0</v>
      </c>
      <c r="CK71" s="198">
        <f t="shared" si="31"/>
        <v>0</v>
      </c>
      <c r="CL71" s="198">
        <f t="shared" si="31"/>
        <v>0</v>
      </c>
      <c r="CM71" s="198">
        <f t="shared" si="31"/>
        <v>0</v>
      </c>
      <c r="CN71" s="198">
        <f t="shared" si="31"/>
        <v>0</v>
      </c>
      <c r="CO71" s="198">
        <f t="shared" si="31"/>
        <v>0</v>
      </c>
      <c r="CP71" s="198">
        <f t="shared" si="31"/>
        <v>0</v>
      </c>
      <c r="CQ71" s="198">
        <f t="shared" si="31"/>
        <v>0</v>
      </c>
      <c r="CR71" s="198">
        <f t="shared" si="31"/>
        <v>0</v>
      </c>
      <c r="CS71" s="198">
        <f t="shared" si="31"/>
        <v>0</v>
      </c>
      <c r="CT71" s="198">
        <f t="shared" si="31"/>
        <v>0</v>
      </c>
      <c r="CU71" s="198">
        <f t="shared" si="31"/>
        <v>0</v>
      </c>
      <c r="CV71" s="198">
        <f t="shared" si="31"/>
        <v>0</v>
      </c>
      <c r="CW71" s="198">
        <f t="shared" si="31"/>
        <v>0</v>
      </c>
      <c r="CX71" s="198">
        <f t="shared" si="31"/>
        <v>0</v>
      </c>
      <c r="CY71" s="198">
        <f t="shared" si="31"/>
        <v>0</v>
      </c>
      <c r="CZ71" s="198">
        <f t="shared" si="31"/>
        <v>0</v>
      </c>
      <c r="DA71" s="198">
        <f t="shared" si="31"/>
        <v>0</v>
      </c>
      <c r="DB71" s="198">
        <f t="shared" si="31"/>
        <v>0</v>
      </c>
      <c r="DC71" s="198">
        <f t="shared" si="31"/>
        <v>0</v>
      </c>
      <c r="DD71" s="198">
        <f t="shared" si="31"/>
        <v>0</v>
      </c>
      <c r="DE71" s="198">
        <f t="shared" si="31"/>
        <v>0</v>
      </c>
      <c r="DF71" s="198">
        <f t="shared" si="31"/>
        <v>0</v>
      </c>
      <c r="DG71" s="198">
        <f t="shared" si="31"/>
        <v>0</v>
      </c>
      <c r="DH71" s="198">
        <f t="shared" si="31"/>
        <v>0</v>
      </c>
      <c r="DI71" s="198">
        <f t="shared" si="31"/>
        <v>0</v>
      </c>
      <c r="DJ71" s="198">
        <f t="shared" si="31"/>
        <v>0</v>
      </c>
      <c r="DK71" s="198">
        <f t="shared" si="31"/>
        <v>0</v>
      </c>
      <c r="DL71" s="198">
        <f t="shared" si="31"/>
        <v>0</v>
      </c>
      <c r="DM71" s="198">
        <f t="shared" si="31"/>
        <v>0</v>
      </c>
      <c r="DN71" s="198">
        <f t="shared" si="31"/>
        <v>0</v>
      </c>
      <c r="DO71" s="198">
        <f t="shared" si="31"/>
        <v>0</v>
      </c>
      <c r="DP71" s="198">
        <f t="shared" si="31"/>
        <v>0</v>
      </c>
      <c r="DQ71" s="198">
        <f t="shared" si="31"/>
        <v>0</v>
      </c>
      <c r="DR71" s="198">
        <f t="shared" si="31"/>
        <v>0</v>
      </c>
      <c r="DS71" s="198">
        <f t="shared" si="31"/>
        <v>0</v>
      </c>
      <c r="DT71" s="198">
        <f t="shared" si="31"/>
        <v>0</v>
      </c>
      <c r="DU71" s="198">
        <f t="shared" si="31"/>
        <v>0</v>
      </c>
      <c r="DV71" s="198">
        <f t="shared" si="31"/>
        <v>0</v>
      </c>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L71" s="21" t="s">
        <v>209</v>
      </c>
      <c r="FM71" s="22"/>
      <c r="FN71" s="225">
        <f t="shared" ref="FN71:HY71" si="32">($S12-$R12)*(FN$66-$R$7)/($S$7-$R$7)+$R12</f>
        <v>0</v>
      </c>
      <c r="FO71" s="225">
        <f t="shared" si="32"/>
        <v>0</v>
      </c>
      <c r="FP71" s="225">
        <f t="shared" si="32"/>
        <v>0</v>
      </c>
      <c r="FQ71" s="225">
        <f t="shared" si="32"/>
        <v>0</v>
      </c>
      <c r="FR71" s="225">
        <f t="shared" si="32"/>
        <v>0</v>
      </c>
      <c r="FS71" s="225">
        <f t="shared" si="32"/>
        <v>0</v>
      </c>
      <c r="FT71" s="225">
        <f t="shared" si="32"/>
        <v>0</v>
      </c>
      <c r="FU71" s="225">
        <f t="shared" si="32"/>
        <v>0</v>
      </c>
      <c r="FV71" s="225">
        <f t="shared" si="32"/>
        <v>0</v>
      </c>
      <c r="FW71" s="225">
        <f t="shared" si="32"/>
        <v>0</v>
      </c>
      <c r="FX71" s="225">
        <f t="shared" si="32"/>
        <v>0</v>
      </c>
      <c r="FY71" s="225">
        <f t="shared" si="32"/>
        <v>0</v>
      </c>
      <c r="FZ71" s="225">
        <f t="shared" si="32"/>
        <v>0</v>
      </c>
      <c r="GA71" s="225">
        <f t="shared" si="32"/>
        <v>0</v>
      </c>
      <c r="GB71" s="225">
        <f t="shared" si="32"/>
        <v>0</v>
      </c>
      <c r="GC71" s="225">
        <f t="shared" si="32"/>
        <v>0</v>
      </c>
      <c r="GD71" s="225">
        <f t="shared" si="32"/>
        <v>0</v>
      </c>
      <c r="GE71" s="225">
        <f t="shared" si="32"/>
        <v>0</v>
      </c>
      <c r="GF71" s="225">
        <f t="shared" si="32"/>
        <v>0</v>
      </c>
      <c r="GG71" s="225">
        <f t="shared" si="32"/>
        <v>0</v>
      </c>
      <c r="GH71" s="225">
        <f t="shared" si="32"/>
        <v>0</v>
      </c>
      <c r="GI71" s="225">
        <f t="shared" si="32"/>
        <v>0</v>
      </c>
      <c r="GJ71" s="225">
        <f t="shared" si="32"/>
        <v>0</v>
      </c>
      <c r="GK71" s="225">
        <f t="shared" si="32"/>
        <v>0</v>
      </c>
      <c r="GL71" s="225">
        <f t="shared" si="32"/>
        <v>0</v>
      </c>
      <c r="GM71" s="225">
        <f t="shared" si="32"/>
        <v>0</v>
      </c>
      <c r="GN71" s="225">
        <f t="shared" si="32"/>
        <v>0</v>
      </c>
      <c r="GO71" s="225">
        <f t="shared" si="32"/>
        <v>0</v>
      </c>
      <c r="GP71" s="225">
        <f t="shared" si="32"/>
        <v>0</v>
      </c>
      <c r="GQ71" s="225">
        <f t="shared" si="32"/>
        <v>0</v>
      </c>
      <c r="GR71" s="225">
        <f t="shared" si="32"/>
        <v>0</v>
      </c>
      <c r="GS71" s="225">
        <f t="shared" si="32"/>
        <v>0</v>
      </c>
      <c r="GT71" s="225">
        <f t="shared" si="32"/>
        <v>0</v>
      </c>
      <c r="GU71" s="225">
        <f t="shared" si="32"/>
        <v>0</v>
      </c>
      <c r="GV71" s="225">
        <f t="shared" si="32"/>
        <v>0</v>
      </c>
      <c r="GW71" s="225">
        <f t="shared" si="32"/>
        <v>0</v>
      </c>
      <c r="GX71" s="225">
        <f t="shared" si="32"/>
        <v>0</v>
      </c>
      <c r="GY71" s="225">
        <f t="shared" si="32"/>
        <v>0</v>
      </c>
      <c r="GZ71" s="225">
        <f t="shared" si="32"/>
        <v>0</v>
      </c>
      <c r="HA71" s="225">
        <f t="shared" si="32"/>
        <v>0</v>
      </c>
      <c r="HB71" s="225">
        <f t="shared" si="32"/>
        <v>0</v>
      </c>
      <c r="HC71" s="225">
        <f t="shared" si="32"/>
        <v>0</v>
      </c>
      <c r="HD71" s="225">
        <f t="shared" si="32"/>
        <v>0</v>
      </c>
      <c r="HE71" s="225">
        <f t="shared" si="32"/>
        <v>0</v>
      </c>
      <c r="HF71" s="225">
        <f t="shared" si="32"/>
        <v>0</v>
      </c>
      <c r="HG71" s="225">
        <f t="shared" si="32"/>
        <v>0</v>
      </c>
      <c r="HH71" s="225">
        <f t="shared" si="32"/>
        <v>0</v>
      </c>
      <c r="HI71" s="225">
        <f t="shared" si="32"/>
        <v>0</v>
      </c>
      <c r="HJ71" s="225">
        <f t="shared" si="32"/>
        <v>0</v>
      </c>
      <c r="HK71" s="225">
        <f t="shared" si="32"/>
        <v>0</v>
      </c>
      <c r="HL71" s="225">
        <f t="shared" si="32"/>
        <v>0</v>
      </c>
      <c r="HM71" s="225">
        <f t="shared" si="32"/>
        <v>0</v>
      </c>
      <c r="HN71" s="225">
        <f t="shared" si="32"/>
        <v>0</v>
      </c>
      <c r="HO71" s="225">
        <f t="shared" si="32"/>
        <v>0</v>
      </c>
      <c r="HP71" s="225">
        <f t="shared" si="32"/>
        <v>0</v>
      </c>
      <c r="HQ71" s="225">
        <f t="shared" si="32"/>
        <v>0</v>
      </c>
      <c r="HR71" s="225">
        <f t="shared" si="32"/>
        <v>0</v>
      </c>
      <c r="HS71" s="225">
        <f t="shared" si="32"/>
        <v>0</v>
      </c>
      <c r="HT71" s="225">
        <f t="shared" si="32"/>
        <v>0</v>
      </c>
      <c r="HU71" s="225">
        <f t="shared" si="32"/>
        <v>0</v>
      </c>
      <c r="HV71" s="225">
        <f t="shared" si="32"/>
        <v>0</v>
      </c>
      <c r="HW71" s="225">
        <f t="shared" si="32"/>
        <v>0</v>
      </c>
      <c r="HX71" s="225">
        <f t="shared" si="32"/>
        <v>0</v>
      </c>
      <c r="HY71" s="225">
        <f t="shared" si="32"/>
        <v>0</v>
      </c>
      <c r="HZ71" s="225">
        <f t="shared" ref="HZ71:IN71" si="33">($S12-$R12)*(HZ$66-$R$7)/($S$7-$R$7)+$R12</f>
        <v>0</v>
      </c>
      <c r="IA71" s="225">
        <f t="shared" si="33"/>
        <v>0</v>
      </c>
      <c r="IB71" s="225">
        <f t="shared" si="33"/>
        <v>0</v>
      </c>
      <c r="IC71" s="225">
        <f t="shared" si="33"/>
        <v>0</v>
      </c>
      <c r="ID71" s="225">
        <f t="shared" si="33"/>
        <v>0</v>
      </c>
      <c r="IE71" s="225">
        <f t="shared" si="33"/>
        <v>0</v>
      </c>
      <c r="IF71" s="225">
        <f t="shared" si="33"/>
        <v>0</v>
      </c>
      <c r="IG71" s="225">
        <f t="shared" si="33"/>
        <v>0</v>
      </c>
      <c r="IH71" s="225">
        <f t="shared" si="33"/>
        <v>0</v>
      </c>
      <c r="II71" s="225">
        <f t="shared" si="33"/>
        <v>0</v>
      </c>
      <c r="IJ71" s="225">
        <f t="shared" si="33"/>
        <v>0</v>
      </c>
      <c r="IK71" s="225">
        <f t="shared" si="33"/>
        <v>0</v>
      </c>
      <c r="IL71" s="225">
        <f t="shared" si="33"/>
        <v>0</v>
      </c>
      <c r="IM71" s="225">
        <f t="shared" si="33"/>
        <v>0</v>
      </c>
      <c r="IN71" s="225">
        <f t="shared" si="33"/>
        <v>0</v>
      </c>
      <c r="IO71" s="221"/>
    </row>
    <row r="72" spans="2:249">
      <c r="B72" s="273" t="s">
        <v>212</v>
      </c>
      <c r="C72" s="156"/>
      <c r="D72" s="224">
        <f t="shared" ref="D72:AR72" si="34">($E13-$D13)*(D$66-$D$7)/($E$7-$D$7)+$D13</f>
        <v>-0.02</v>
      </c>
      <c r="E72" s="224">
        <f t="shared" si="34"/>
        <v>-0.02</v>
      </c>
      <c r="F72" s="224">
        <f t="shared" si="34"/>
        <v>-0.02</v>
      </c>
      <c r="G72" s="224">
        <f t="shared" si="34"/>
        <v>-0.02</v>
      </c>
      <c r="H72" s="224">
        <f t="shared" si="34"/>
        <v>-0.02</v>
      </c>
      <c r="I72" s="224">
        <f t="shared" si="34"/>
        <v>-0.02</v>
      </c>
      <c r="J72" s="224">
        <f t="shared" si="34"/>
        <v>-0.02</v>
      </c>
      <c r="K72" s="224">
        <f t="shared" si="34"/>
        <v>-0.02</v>
      </c>
      <c r="L72" s="224">
        <f t="shared" si="34"/>
        <v>-0.02</v>
      </c>
      <c r="M72" s="224">
        <f t="shared" si="34"/>
        <v>-0.02</v>
      </c>
      <c r="N72" s="224">
        <f t="shared" si="34"/>
        <v>-0.02</v>
      </c>
      <c r="O72" s="224">
        <f t="shared" si="34"/>
        <v>-0.02</v>
      </c>
      <c r="P72" s="224">
        <f t="shared" si="34"/>
        <v>-0.02</v>
      </c>
      <c r="Q72" s="224">
        <f t="shared" si="34"/>
        <v>-0.02</v>
      </c>
      <c r="R72" s="224">
        <f t="shared" si="34"/>
        <v>-0.02</v>
      </c>
      <c r="S72" s="224">
        <f t="shared" si="34"/>
        <v>-0.02</v>
      </c>
      <c r="T72" s="224">
        <f t="shared" si="34"/>
        <v>-0.02</v>
      </c>
      <c r="U72" s="224">
        <f t="shared" si="34"/>
        <v>-0.02</v>
      </c>
      <c r="V72" s="224">
        <f t="shared" si="34"/>
        <v>-0.02</v>
      </c>
      <c r="W72" s="224">
        <f t="shared" si="34"/>
        <v>-0.02</v>
      </c>
      <c r="X72" s="224">
        <f t="shared" si="34"/>
        <v>-0.02</v>
      </c>
      <c r="Y72" s="224">
        <f t="shared" si="34"/>
        <v>-0.02</v>
      </c>
      <c r="Z72" s="224">
        <f t="shared" si="34"/>
        <v>-0.02</v>
      </c>
      <c r="AA72" s="224">
        <f t="shared" si="34"/>
        <v>-0.02</v>
      </c>
      <c r="AB72" s="224">
        <f t="shared" si="34"/>
        <v>-0.02</v>
      </c>
      <c r="AC72" s="224">
        <f t="shared" si="34"/>
        <v>-0.02</v>
      </c>
      <c r="AD72" s="224">
        <f t="shared" si="34"/>
        <v>-0.02</v>
      </c>
      <c r="AE72" s="224">
        <f t="shared" si="34"/>
        <v>-0.02</v>
      </c>
      <c r="AF72" s="224">
        <f t="shared" si="34"/>
        <v>-0.02</v>
      </c>
      <c r="AG72" s="224">
        <f t="shared" si="34"/>
        <v>-0.02</v>
      </c>
      <c r="AH72" s="224">
        <f t="shared" si="34"/>
        <v>-0.02</v>
      </c>
      <c r="AI72" s="224">
        <f t="shared" si="34"/>
        <v>-0.02</v>
      </c>
      <c r="AJ72" s="224">
        <f t="shared" si="34"/>
        <v>-0.02</v>
      </c>
      <c r="AK72" s="224">
        <f t="shared" si="34"/>
        <v>-0.02</v>
      </c>
      <c r="AL72" s="224">
        <f t="shared" si="34"/>
        <v>-0.02</v>
      </c>
      <c r="AM72" s="224">
        <f t="shared" si="34"/>
        <v>-0.02</v>
      </c>
      <c r="AN72" s="224">
        <f t="shared" si="34"/>
        <v>-0.02</v>
      </c>
      <c r="AO72" s="224">
        <f t="shared" si="34"/>
        <v>-0.02</v>
      </c>
      <c r="AP72" s="224">
        <f t="shared" si="34"/>
        <v>-0.02</v>
      </c>
      <c r="AQ72" s="224">
        <f t="shared" si="34"/>
        <v>-0.02</v>
      </c>
      <c r="AR72" s="224">
        <f t="shared" si="34"/>
        <v>-0.02</v>
      </c>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7"/>
      <c r="CG72" s="273" t="s">
        <v>212</v>
      </c>
      <c r="CH72" s="198"/>
      <c r="CI72" s="198">
        <f t="shared" ref="CI72:DV72" si="35">($L13-$K13)*(CI$66-$K$7)/($L$7-$K$7)+$K13</f>
        <v>0</v>
      </c>
      <c r="CJ72" s="198">
        <f t="shared" si="35"/>
        <v>0</v>
      </c>
      <c r="CK72" s="198">
        <f t="shared" si="35"/>
        <v>0</v>
      </c>
      <c r="CL72" s="198">
        <f t="shared" si="35"/>
        <v>0</v>
      </c>
      <c r="CM72" s="198">
        <f t="shared" si="35"/>
        <v>0</v>
      </c>
      <c r="CN72" s="198">
        <f t="shared" si="35"/>
        <v>0</v>
      </c>
      <c r="CO72" s="198">
        <f t="shared" si="35"/>
        <v>0</v>
      </c>
      <c r="CP72" s="198">
        <f t="shared" si="35"/>
        <v>0</v>
      </c>
      <c r="CQ72" s="198">
        <f t="shared" si="35"/>
        <v>0</v>
      </c>
      <c r="CR72" s="198">
        <f t="shared" si="35"/>
        <v>0</v>
      </c>
      <c r="CS72" s="198">
        <f t="shared" si="35"/>
        <v>0</v>
      </c>
      <c r="CT72" s="198">
        <f t="shared" si="35"/>
        <v>0</v>
      </c>
      <c r="CU72" s="198">
        <f t="shared" si="35"/>
        <v>0</v>
      </c>
      <c r="CV72" s="198">
        <f t="shared" si="35"/>
        <v>0</v>
      </c>
      <c r="CW72" s="198">
        <f t="shared" si="35"/>
        <v>0</v>
      </c>
      <c r="CX72" s="198">
        <f t="shared" si="35"/>
        <v>0</v>
      </c>
      <c r="CY72" s="198">
        <f t="shared" si="35"/>
        <v>0</v>
      </c>
      <c r="CZ72" s="198">
        <f t="shared" si="35"/>
        <v>0</v>
      </c>
      <c r="DA72" s="198">
        <f t="shared" si="35"/>
        <v>0</v>
      </c>
      <c r="DB72" s="198">
        <f t="shared" si="35"/>
        <v>0</v>
      </c>
      <c r="DC72" s="198">
        <f t="shared" si="35"/>
        <v>0</v>
      </c>
      <c r="DD72" s="198">
        <f t="shared" si="35"/>
        <v>0</v>
      </c>
      <c r="DE72" s="198">
        <f t="shared" si="35"/>
        <v>0</v>
      </c>
      <c r="DF72" s="198">
        <f t="shared" si="35"/>
        <v>0</v>
      </c>
      <c r="DG72" s="198">
        <f t="shared" si="35"/>
        <v>0</v>
      </c>
      <c r="DH72" s="198">
        <f t="shared" si="35"/>
        <v>0</v>
      </c>
      <c r="DI72" s="198">
        <f t="shared" si="35"/>
        <v>0</v>
      </c>
      <c r="DJ72" s="198">
        <f t="shared" si="35"/>
        <v>0</v>
      </c>
      <c r="DK72" s="198">
        <f t="shared" si="35"/>
        <v>0</v>
      </c>
      <c r="DL72" s="198">
        <f t="shared" si="35"/>
        <v>0</v>
      </c>
      <c r="DM72" s="198">
        <f t="shared" si="35"/>
        <v>0</v>
      </c>
      <c r="DN72" s="198">
        <f t="shared" si="35"/>
        <v>0</v>
      </c>
      <c r="DO72" s="198">
        <f t="shared" si="35"/>
        <v>0</v>
      </c>
      <c r="DP72" s="198">
        <f t="shared" si="35"/>
        <v>0</v>
      </c>
      <c r="DQ72" s="198">
        <f t="shared" si="35"/>
        <v>0</v>
      </c>
      <c r="DR72" s="198">
        <f t="shared" si="35"/>
        <v>0</v>
      </c>
      <c r="DS72" s="198">
        <f t="shared" si="35"/>
        <v>0</v>
      </c>
      <c r="DT72" s="198">
        <f t="shared" si="35"/>
        <v>0</v>
      </c>
      <c r="DU72" s="198">
        <f t="shared" si="35"/>
        <v>0</v>
      </c>
      <c r="DV72" s="198">
        <f t="shared" si="35"/>
        <v>0</v>
      </c>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L72" s="273" t="s">
        <v>212</v>
      </c>
      <c r="FM72" s="22"/>
      <c r="FN72" s="225">
        <f t="shared" ref="FN72:GS72" si="36">($S13-$R13)*(FN$66-$R$7)/($S$7-$R$7)+$R13</f>
        <v>0</v>
      </c>
      <c r="FO72" s="225">
        <f t="shared" si="36"/>
        <v>0</v>
      </c>
      <c r="FP72" s="225">
        <f t="shared" si="36"/>
        <v>0</v>
      </c>
      <c r="FQ72" s="225">
        <f t="shared" si="36"/>
        <v>0</v>
      </c>
      <c r="FR72" s="225">
        <f t="shared" si="36"/>
        <v>0</v>
      </c>
      <c r="FS72" s="225">
        <f t="shared" si="36"/>
        <v>0</v>
      </c>
      <c r="FT72" s="225">
        <f t="shared" si="36"/>
        <v>0</v>
      </c>
      <c r="FU72" s="225">
        <f t="shared" si="36"/>
        <v>0</v>
      </c>
      <c r="FV72" s="225">
        <f t="shared" si="36"/>
        <v>0</v>
      </c>
      <c r="FW72" s="225">
        <f t="shared" si="36"/>
        <v>0</v>
      </c>
      <c r="FX72" s="225">
        <f t="shared" si="36"/>
        <v>0</v>
      </c>
      <c r="FY72" s="225">
        <f t="shared" si="36"/>
        <v>0</v>
      </c>
      <c r="FZ72" s="225">
        <f t="shared" si="36"/>
        <v>0</v>
      </c>
      <c r="GA72" s="225">
        <f t="shared" si="36"/>
        <v>0</v>
      </c>
      <c r="GB72" s="225">
        <f t="shared" si="36"/>
        <v>0</v>
      </c>
      <c r="GC72" s="225">
        <f t="shared" si="36"/>
        <v>0</v>
      </c>
      <c r="GD72" s="225">
        <f t="shared" si="36"/>
        <v>0</v>
      </c>
      <c r="GE72" s="225">
        <f t="shared" si="36"/>
        <v>0</v>
      </c>
      <c r="GF72" s="225">
        <f t="shared" si="36"/>
        <v>0</v>
      </c>
      <c r="GG72" s="225">
        <f t="shared" si="36"/>
        <v>0</v>
      </c>
      <c r="GH72" s="225">
        <f t="shared" si="36"/>
        <v>0</v>
      </c>
      <c r="GI72" s="225">
        <f t="shared" si="36"/>
        <v>0</v>
      </c>
      <c r="GJ72" s="225">
        <f t="shared" si="36"/>
        <v>0</v>
      </c>
      <c r="GK72" s="225">
        <f t="shared" si="36"/>
        <v>0</v>
      </c>
      <c r="GL72" s="225">
        <f t="shared" si="36"/>
        <v>0</v>
      </c>
      <c r="GM72" s="225">
        <f t="shared" si="36"/>
        <v>0</v>
      </c>
      <c r="GN72" s="225">
        <f t="shared" si="36"/>
        <v>0</v>
      </c>
      <c r="GO72" s="225">
        <f t="shared" si="36"/>
        <v>0</v>
      </c>
      <c r="GP72" s="225">
        <f t="shared" si="36"/>
        <v>0</v>
      </c>
      <c r="GQ72" s="225">
        <f t="shared" si="36"/>
        <v>0</v>
      </c>
      <c r="GR72" s="225">
        <f t="shared" si="36"/>
        <v>0</v>
      </c>
      <c r="GS72" s="225">
        <f t="shared" si="36"/>
        <v>0</v>
      </c>
      <c r="GT72" s="225">
        <f t="shared" ref="GT72:HY72" si="37">($S13-$R13)*(GT$66-$R$7)/($S$7-$R$7)+$R13</f>
        <v>0</v>
      </c>
      <c r="GU72" s="225">
        <f t="shared" si="37"/>
        <v>0</v>
      </c>
      <c r="GV72" s="225">
        <f t="shared" si="37"/>
        <v>0</v>
      </c>
      <c r="GW72" s="225">
        <f t="shared" si="37"/>
        <v>0</v>
      </c>
      <c r="GX72" s="225">
        <f t="shared" si="37"/>
        <v>0</v>
      </c>
      <c r="GY72" s="225">
        <f t="shared" si="37"/>
        <v>0</v>
      </c>
      <c r="GZ72" s="225">
        <f t="shared" si="37"/>
        <v>0</v>
      </c>
      <c r="HA72" s="225">
        <f t="shared" si="37"/>
        <v>0</v>
      </c>
      <c r="HB72" s="225">
        <f t="shared" si="37"/>
        <v>0</v>
      </c>
      <c r="HC72" s="225">
        <f t="shared" si="37"/>
        <v>0</v>
      </c>
      <c r="HD72" s="225">
        <f t="shared" si="37"/>
        <v>0</v>
      </c>
      <c r="HE72" s="225">
        <f t="shared" si="37"/>
        <v>0</v>
      </c>
      <c r="HF72" s="225">
        <f t="shared" si="37"/>
        <v>0</v>
      </c>
      <c r="HG72" s="225">
        <f t="shared" si="37"/>
        <v>0</v>
      </c>
      <c r="HH72" s="225">
        <f t="shared" si="37"/>
        <v>0</v>
      </c>
      <c r="HI72" s="225">
        <f t="shared" si="37"/>
        <v>0</v>
      </c>
      <c r="HJ72" s="225">
        <f t="shared" si="37"/>
        <v>0</v>
      </c>
      <c r="HK72" s="225">
        <f t="shared" si="37"/>
        <v>0</v>
      </c>
      <c r="HL72" s="225">
        <f t="shared" si="37"/>
        <v>0</v>
      </c>
      <c r="HM72" s="225">
        <f t="shared" si="37"/>
        <v>0</v>
      </c>
      <c r="HN72" s="225">
        <f t="shared" si="37"/>
        <v>0</v>
      </c>
      <c r="HO72" s="225">
        <f t="shared" si="37"/>
        <v>0</v>
      </c>
      <c r="HP72" s="225">
        <f t="shared" si="37"/>
        <v>0</v>
      </c>
      <c r="HQ72" s="225">
        <f t="shared" si="37"/>
        <v>0</v>
      </c>
      <c r="HR72" s="225">
        <f t="shared" si="37"/>
        <v>0</v>
      </c>
      <c r="HS72" s="225">
        <f t="shared" si="37"/>
        <v>0</v>
      </c>
      <c r="HT72" s="225">
        <f t="shared" si="37"/>
        <v>0</v>
      </c>
      <c r="HU72" s="225">
        <f t="shared" si="37"/>
        <v>0</v>
      </c>
      <c r="HV72" s="225">
        <f t="shared" si="37"/>
        <v>0</v>
      </c>
      <c r="HW72" s="225">
        <f t="shared" si="37"/>
        <v>0</v>
      </c>
      <c r="HX72" s="225">
        <f t="shared" si="37"/>
        <v>0</v>
      </c>
      <c r="HY72" s="225">
        <f t="shared" si="37"/>
        <v>0</v>
      </c>
      <c r="HZ72" s="225">
        <f t="shared" ref="HZ72:IN72" si="38">($S13-$R13)*(HZ$66-$R$7)/($S$7-$R$7)+$R13</f>
        <v>0</v>
      </c>
      <c r="IA72" s="225">
        <f t="shared" si="38"/>
        <v>0</v>
      </c>
      <c r="IB72" s="225">
        <f t="shared" si="38"/>
        <v>0</v>
      </c>
      <c r="IC72" s="225">
        <f t="shared" si="38"/>
        <v>0</v>
      </c>
      <c r="ID72" s="225">
        <f t="shared" si="38"/>
        <v>0</v>
      </c>
      <c r="IE72" s="225">
        <f t="shared" si="38"/>
        <v>0</v>
      </c>
      <c r="IF72" s="225">
        <f t="shared" si="38"/>
        <v>0</v>
      </c>
      <c r="IG72" s="225">
        <f t="shared" si="38"/>
        <v>0</v>
      </c>
      <c r="IH72" s="225">
        <f t="shared" si="38"/>
        <v>0</v>
      </c>
      <c r="II72" s="225">
        <f t="shared" si="38"/>
        <v>0</v>
      </c>
      <c r="IJ72" s="225">
        <f t="shared" si="38"/>
        <v>0</v>
      </c>
      <c r="IK72" s="225">
        <f t="shared" si="38"/>
        <v>0</v>
      </c>
      <c r="IL72" s="225">
        <f t="shared" si="38"/>
        <v>0</v>
      </c>
      <c r="IM72" s="225">
        <f t="shared" si="38"/>
        <v>0</v>
      </c>
      <c r="IN72" s="225">
        <f t="shared" si="38"/>
        <v>0</v>
      </c>
      <c r="IO72" s="221"/>
    </row>
    <row r="73" spans="2:249">
      <c r="B73" s="21" t="s">
        <v>210</v>
      </c>
      <c r="C73" s="156"/>
      <c r="D73" s="224">
        <f t="shared" ref="D73:AR73" si="39">($E14-$D14)*(D$66-$D$7)/($E$7-$D$7)+$D14</f>
        <v>-0.01</v>
      </c>
      <c r="E73" s="224">
        <f t="shared" si="39"/>
        <v>-0.01</v>
      </c>
      <c r="F73" s="224">
        <f t="shared" si="39"/>
        <v>-0.01</v>
      </c>
      <c r="G73" s="224">
        <f t="shared" si="39"/>
        <v>-0.01</v>
      </c>
      <c r="H73" s="224">
        <f t="shared" si="39"/>
        <v>-0.01</v>
      </c>
      <c r="I73" s="224">
        <f t="shared" si="39"/>
        <v>-0.01</v>
      </c>
      <c r="J73" s="224">
        <f t="shared" si="39"/>
        <v>-0.01</v>
      </c>
      <c r="K73" s="224">
        <f t="shared" si="39"/>
        <v>-0.01</v>
      </c>
      <c r="L73" s="224">
        <f t="shared" si="39"/>
        <v>-0.01</v>
      </c>
      <c r="M73" s="224">
        <f t="shared" si="39"/>
        <v>-0.01</v>
      </c>
      <c r="N73" s="224">
        <f t="shared" si="39"/>
        <v>-0.01</v>
      </c>
      <c r="O73" s="224">
        <f t="shared" si="39"/>
        <v>-0.01</v>
      </c>
      <c r="P73" s="224">
        <f t="shared" si="39"/>
        <v>-0.01</v>
      </c>
      <c r="Q73" s="224">
        <f t="shared" si="39"/>
        <v>-0.01</v>
      </c>
      <c r="R73" s="224">
        <f t="shared" si="39"/>
        <v>-0.01</v>
      </c>
      <c r="S73" s="224">
        <f t="shared" si="39"/>
        <v>-0.01</v>
      </c>
      <c r="T73" s="224">
        <f t="shared" si="39"/>
        <v>-0.01</v>
      </c>
      <c r="U73" s="224">
        <f t="shared" si="39"/>
        <v>-0.01</v>
      </c>
      <c r="V73" s="224">
        <f t="shared" si="39"/>
        <v>-0.01</v>
      </c>
      <c r="W73" s="224">
        <f t="shared" si="39"/>
        <v>-0.01</v>
      </c>
      <c r="X73" s="224">
        <f t="shared" si="39"/>
        <v>-0.01</v>
      </c>
      <c r="Y73" s="224">
        <f t="shared" si="39"/>
        <v>-0.01</v>
      </c>
      <c r="Z73" s="224">
        <f t="shared" si="39"/>
        <v>-0.01</v>
      </c>
      <c r="AA73" s="224">
        <f t="shared" si="39"/>
        <v>-0.01</v>
      </c>
      <c r="AB73" s="224">
        <f t="shared" si="39"/>
        <v>-0.01</v>
      </c>
      <c r="AC73" s="224">
        <f t="shared" si="39"/>
        <v>-0.01</v>
      </c>
      <c r="AD73" s="224">
        <f t="shared" si="39"/>
        <v>-0.01</v>
      </c>
      <c r="AE73" s="224">
        <f t="shared" si="39"/>
        <v>-0.01</v>
      </c>
      <c r="AF73" s="224">
        <f t="shared" si="39"/>
        <v>-0.01</v>
      </c>
      <c r="AG73" s="224">
        <f t="shared" si="39"/>
        <v>-0.01</v>
      </c>
      <c r="AH73" s="224">
        <f t="shared" si="39"/>
        <v>-0.01</v>
      </c>
      <c r="AI73" s="224">
        <f t="shared" si="39"/>
        <v>-0.01</v>
      </c>
      <c r="AJ73" s="224">
        <f t="shared" si="39"/>
        <v>-0.01</v>
      </c>
      <c r="AK73" s="224">
        <f t="shared" si="39"/>
        <v>-0.01</v>
      </c>
      <c r="AL73" s="224">
        <f t="shared" si="39"/>
        <v>-0.01</v>
      </c>
      <c r="AM73" s="224">
        <f t="shared" si="39"/>
        <v>-0.01</v>
      </c>
      <c r="AN73" s="224">
        <f t="shared" si="39"/>
        <v>-0.01</v>
      </c>
      <c r="AO73" s="224">
        <f t="shared" si="39"/>
        <v>-0.01</v>
      </c>
      <c r="AP73" s="224">
        <f t="shared" si="39"/>
        <v>-0.01</v>
      </c>
      <c r="AQ73" s="224">
        <f t="shared" si="39"/>
        <v>-0.01</v>
      </c>
      <c r="AR73" s="224">
        <f t="shared" si="39"/>
        <v>-0.01</v>
      </c>
      <c r="AS73" s="156">
        <f t="shared" ref="AS73:BM73" si="40">($G14-$F14)*(AS$66-$F$7)/($G$7-$F$7)+$F14</f>
        <v>-0.01</v>
      </c>
      <c r="AT73" s="156">
        <f t="shared" si="40"/>
        <v>-0.01</v>
      </c>
      <c r="AU73" s="156">
        <f t="shared" si="40"/>
        <v>-0.01</v>
      </c>
      <c r="AV73" s="156">
        <f t="shared" si="40"/>
        <v>-0.01</v>
      </c>
      <c r="AW73" s="156">
        <f t="shared" si="40"/>
        <v>-0.01</v>
      </c>
      <c r="AX73" s="156">
        <f t="shared" si="40"/>
        <v>-0.01</v>
      </c>
      <c r="AY73" s="156">
        <f t="shared" si="40"/>
        <v>-0.01</v>
      </c>
      <c r="AZ73" s="156">
        <f t="shared" si="40"/>
        <v>-0.01</v>
      </c>
      <c r="BA73" s="156">
        <f t="shared" si="40"/>
        <v>-0.01</v>
      </c>
      <c r="BB73" s="156">
        <f t="shared" si="40"/>
        <v>-0.01</v>
      </c>
      <c r="BC73" s="156">
        <f t="shared" si="40"/>
        <v>-0.01</v>
      </c>
      <c r="BD73" s="156">
        <f t="shared" si="40"/>
        <v>-0.01</v>
      </c>
      <c r="BE73" s="156">
        <f t="shared" si="40"/>
        <v>-0.01</v>
      </c>
      <c r="BF73" s="156">
        <f t="shared" si="40"/>
        <v>-0.01</v>
      </c>
      <c r="BG73" s="156">
        <f t="shared" si="40"/>
        <v>-0.01</v>
      </c>
      <c r="BH73" s="156">
        <f t="shared" si="40"/>
        <v>-0.01</v>
      </c>
      <c r="BI73" s="156">
        <f t="shared" si="40"/>
        <v>-0.01</v>
      </c>
      <c r="BJ73" s="156">
        <f t="shared" si="40"/>
        <v>-0.01</v>
      </c>
      <c r="BK73" s="156">
        <f t="shared" si="40"/>
        <v>-0.01</v>
      </c>
      <c r="BL73" s="156">
        <f t="shared" si="40"/>
        <v>-0.01</v>
      </c>
      <c r="BM73" s="156">
        <f t="shared" si="40"/>
        <v>-0.01</v>
      </c>
      <c r="BN73" s="156">
        <f t="shared" ref="BN73:CE73" si="41">($G14-$F14)*(BN$66-$F$7)/($G$7-$F$7)+$F14</f>
        <v>-0.01</v>
      </c>
      <c r="BO73" s="156">
        <f t="shared" si="41"/>
        <v>-0.01</v>
      </c>
      <c r="BP73" s="156">
        <f t="shared" si="41"/>
        <v>-0.01</v>
      </c>
      <c r="BQ73" s="156">
        <f t="shared" si="41"/>
        <v>-0.01</v>
      </c>
      <c r="BR73" s="156">
        <f t="shared" si="41"/>
        <v>-0.01</v>
      </c>
      <c r="BS73" s="156">
        <f t="shared" si="41"/>
        <v>-0.01</v>
      </c>
      <c r="BT73" s="156">
        <f t="shared" si="41"/>
        <v>-0.01</v>
      </c>
      <c r="BU73" s="156">
        <f t="shared" si="41"/>
        <v>-0.01</v>
      </c>
      <c r="BV73" s="156">
        <f t="shared" si="41"/>
        <v>-0.01</v>
      </c>
      <c r="BW73" s="156">
        <f t="shared" si="41"/>
        <v>-0.01</v>
      </c>
      <c r="BX73" s="156">
        <f t="shared" si="41"/>
        <v>-0.01</v>
      </c>
      <c r="BY73" s="156">
        <f t="shared" si="41"/>
        <v>-0.01</v>
      </c>
      <c r="BZ73" s="156">
        <f t="shared" si="41"/>
        <v>-0.01</v>
      </c>
      <c r="CA73" s="156">
        <f t="shared" si="41"/>
        <v>-0.01</v>
      </c>
      <c r="CB73" s="156">
        <f t="shared" si="41"/>
        <v>-0.01</v>
      </c>
      <c r="CC73" s="156">
        <f t="shared" si="41"/>
        <v>-0.01</v>
      </c>
      <c r="CD73" s="156">
        <f t="shared" si="41"/>
        <v>-0.01</v>
      </c>
      <c r="CE73" s="157">
        <f t="shared" si="41"/>
        <v>-0.01</v>
      </c>
      <c r="CG73" s="21" t="s">
        <v>210</v>
      </c>
      <c r="CH73" s="198"/>
      <c r="CI73" s="198">
        <f t="shared" ref="CI73:DL73" si="42">($L14-$K14)*(CI$66-$K$7)/($L$7-$K$7)+$K14</f>
        <v>0</v>
      </c>
      <c r="CJ73" s="198">
        <f t="shared" si="42"/>
        <v>0</v>
      </c>
      <c r="CK73" s="198">
        <f t="shared" si="42"/>
        <v>0</v>
      </c>
      <c r="CL73" s="198">
        <f t="shared" si="42"/>
        <v>0</v>
      </c>
      <c r="CM73" s="198">
        <f t="shared" si="42"/>
        <v>0</v>
      </c>
      <c r="CN73" s="198">
        <f t="shared" si="42"/>
        <v>0</v>
      </c>
      <c r="CO73" s="198">
        <f t="shared" si="42"/>
        <v>0</v>
      </c>
      <c r="CP73" s="198">
        <f t="shared" si="42"/>
        <v>0</v>
      </c>
      <c r="CQ73" s="198">
        <f t="shared" si="42"/>
        <v>0</v>
      </c>
      <c r="CR73" s="198">
        <f t="shared" si="42"/>
        <v>0</v>
      </c>
      <c r="CS73" s="198">
        <f t="shared" si="42"/>
        <v>0</v>
      </c>
      <c r="CT73" s="198">
        <f t="shared" si="42"/>
        <v>0</v>
      </c>
      <c r="CU73" s="198">
        <f t="shared" si="42"/>
        <v>0</v>
      </c>
      <c r="CV73" s="198">
        <f t="shared" si="42"/>
        <v>0</v>
      </c>
      <c r="CW73" s="198">
        <f t="shared" si="42"/>
        <v>0</v>
      </c>
      <c r="CX73" s="198">
        <f t="shared" si="42"/>
        <v>0</v>
      </c>
      <c r="CY73" s="198">
        <f t="shared" si="42"/>
        <v>0</v>
      </c>
      <c r="CZ73" s="198">
        <f t="shared" si="42"/>
        <v>0</v>
      </c>
      <c r="DA73" s="198">
        <f t="shared" si="42"/>
        <v>0</v>
      </c>
      <c r="DB73" s="198">
        <f t="shared" si="42"/>
        <v>0</v>
      </c>
      <c r="DC73" s="198">
        <f t="shared" si="42"/>
        <v>0</v>
      </c>
      <c r="DD73" s="198">
        <f t="shared" si="42"/>
        <v>0</v>
      </c>
      <c r="DE73" s="198">
        <f t="shared" si="42"/>
        <v>0</v>
      </c>
      <c r="DF73" s="198">
        <f t="shared" si="42"/>
        <v>0</v>
      </c>
      <c r="DG73" s="198">
        <f t="shared" si="42"/>
        <v>0</v>
      </c>
      <c r="DH73" s="198">
        <f t="shared" si="42"/>
        <v>0</v>
      </c>
      <c r="DI73" s="198">
        <f t="shared" si="42"/>
        <v>0</v>
      </c>
      <c r="DJ73" s="198">
        <f t="shared" si="42"/>
        <v>0</v>
      </c>
      <c r="DK73" s="198">
        <f t="shared" si="42"/>
        <v>0</v>
      </c>
      <c r="DL73" s="198">
        <f t="shared" si="42"/>
        <v>0</v>
      </c>
      <c r="DM73" s="198">
        <f t="shared" ref="DM73:ER73" si="43">($N14-$M14)*(DM$66-$M$7)/($N$7-$M$7)+$M14</f>
        <v>0</v>
      </c>
      <c r="DN73" s="198">
        <f t="shared" si="43"/>
        <v>0</v>
      </c>
      <c r="DO73" s="198">
        <f t="shared" si="43"/>
        <v>0</v>
      </c>
      <c r="DP73" s="198">
        <f t="shared" si="43"/>
        <v>0</v>
      </c>
      <c r="DQ73" s="198">
        <f t="shared" si="43"/>
        <v>0</v>
      </c>
      <c r="DR73" s="198">
        <f t="shared" si="43"/>
        <v>0</v>
      </c>
      <c r="DS73" s="198">
        <f t="shared" si="43"/>
        <v>0</v>
      </c>
      <c r="DT73" s="198">
        <f t="shared" si="43"/>
        <v>0</v>
      </c>
      <c r="DU73" s="198">
        <f t="shared" si="43"/>
        <v>0</v>
      </c>
      <c r="DV73" s="198">
        <f t="shared" si="43"/>
        <v>0</v>
      </c>
      <c r="DW73" s="198">
        <f t="shared" si="43"/>
        <v>0</v>
      </c>
      <c r="DX73" s="198">
        <f t="shared" si="43"/>
        <v>0</v>
      </c>
      <c r="DY73" s="198">
        <f t="shared" si="43"/>
        <v>0</v>
      </c>
      <c r="DZ73" s="198">
        <f t="shared" si="43"/>
        <v>0</v>
      </c>
      <c r="EA73" s="198">
        <f t="shared" si="43"/>
        <v>0</v>
      </c>
      <c r="EB73" s="198">
        <f t="shared" si="43"/>
        <v>0</v>
      </c>
      <c r="EC73" s="198">
        <f t="shared" si="43"/>
        <v>0</v>
      </c>
      <c r="ED73" s="198">
        <f t="shared" si="43"/>
        <v>0</v>
      </c>
      <c r="EE73" s="198">
        <f t="shared" si="43"/>
        <v>0</v>
      </c>
      <c r="EF73" s="198">
        <f t="shared" si="43"/>
        <v>0</v>
      </c>
      <c r="EG73" s="198">
        <f t="shared" si="43"/>
        <v>0</v>
      </c>
      <c r="EH73" s="198">
        <f t="shared" si="43"/>
        <v>0</v>
      </c>
      <c r="EI73" s="198">
        <f t="shared" si="43"/>
        <v>0</v>
      </c>
      <c r="EJ73" s="198">
        <f t="shared" si="43"/>
        <v>0</v>
      </c>
      <c r="EK73" s="198">
        <f t="shared" si="43"/>
        <v>0</v>
      </c>
      <c r="EL73" s="198">
        <f t="shared" si="43"/>
        <v>0</v>
      </c>
      <c r="EM73" s="198">
        <f t="shared" si="43"/>
        <v>0</v>
      </c>
      <c r="EN73" s="198">
        <f t="shared" si="43"/>
        <v>0</v>
      </c>
      <c r="EO73" s="198">
        <f t="shared" si="43"/>
        <v>0</v>
      </c>
      <c r="EP73" s="198">
        <f t="shared" si="43"/>
        <v>0</v>
      </c>
      <c r="EQ73" s="198">
        <f t="shared" si="43"/>
        <v>0</v>
      </c>
      <c r="ER73" s="198">
        <f t="shared" si="43"/>
        <v>0</v>
      </c>
      <c r="ES73" s="198">
        <f t="shared" ref="ES73:FJ73" si="44">($N14-$M14)*(ES$66-$M$7)/($N$7-$M$7)+$M14</f>
        <v>0</v>
      </c>
      <c r="ET73" s="198">
        <f t="shared" si="44"/>
        <v>0</v>
      </c>
      <c r="EU73" s="198">
        <f t="shared" si="44"/>
        <v>0</v>
      </c>
      <c r="EV73" s="198">
        <f t="shared" si="44"/>
        <v>0</v>
      </c>
      <c r="EW73" s="198">
        <f t="shared" si="44"/>
        <v>0</v>
      </c>
      <c r="EX73" s="198">
        <f t="shared" si="44"/>
        <v>0</v>
      </c>
      <c r="EY73" s="198">
        <f t="shared" si="44"/>
        <v>0</v>
      </c>
      <c r="EZ73" s="198">
        <f t="shared" si="44"/>
        <v>0</v>
      </c>
      <c r="FA73" s="198">
        <f t="shared" si="44"/>
        <v>0</v>
      </c>
      <c r="FB73" s="198">
        <f t="shared" si="44"/>
        <v>0</v>
      </c>
      <c r="FC73" s="198">
        <f t="shared" si="44"/>
        <v>0</v>
      </c>
      <c r="FD73" s="198">
        <f t="shared" si="44"/>
        <v>0</v>
      </c>
      <c r="FE73" s="198">
        <f t="shared" si="44"/>
        <v>0</v>
      </c>
      <c r="FF73" s="198">
        <f t="shared" si="44"/>
        <v>0</v>
      </c>
      <c r="FG73" s="198">
        <f t="shared" si="44"/>
        <v>0</v>
      </c>
      <c r="FH73" s="198">
        <f t="shared" si="44"/>
        <v>0</v>
      </c>
      <c r="FI73" s="198">
        <f t="shared" si="44"/>
        <v>0</v>
      </c>
      <c r="FJ73" s="198">
        <f t="shared" si="44"/>
        <v>0</v>
      </c>
      <c r="FL73" s="21" t="s">
        <v>210</v>
      </c>
      <c r="FM73" s="22"/>
      <c r="FN73" s="225">
        <f t="shared" ref="FN73:GS73" si="45">($S14-$R14)*(FN$66-$R$7)/($S$7-$R$7)+$R14</f>
        <v>0</v>
      </c>
      <c r="FO73" s="225">
        <f t="shared" si="45"/>
        <v>0</v>
      </c>
      <c r="FP73" s="225">
        <f t="shared" si="45"/>
        <v>0</v>
      </c>
      <c r="FQ73" s="225">
        <f t="shared" si="45"/>
        <v>0</v>
      </c>
      <c r="FR73" s="225">
        <f t="shared" si="45"/>
        <v>0</v>
      </c>
      <c r="FS73" s="225">
        <f t="shared" si="45"/>
        <v>0</v>
      </c>
      <c r="FT73" s="225">
        <f t="shared" si="45"/>
        <v>0</v>
      </c>
      <c r="FU73" s="225">
        <f t="shared" si="45"/>
        <v>0</v>
      </c>
      <c r="FV73" s="225">
        <f t="shared" si="45"/>
        <v>0</v>
      </c>
      <c r="FW73" s="225">
        <f t="shared" si="45"/>
        <v>0</v>
      </c>
      <c r="FX73" s="225">
        <f t="shared" si="45"/>
        <v>0</v>
      </c>
      <c r="FY73" s="225">
        <f t="shared" si="45"/>
        <v>0</v>
      </c>
      <c r="FZ73" s="225">
        <f t="shared" si="45"/>
        <v>0</v>
      </c>
      <c r="GA73" s="225">
        <f t="shared" si="45"/>
        <v>0</v>
      </c>
      <c r="GB73" s="225">
        <f t="shared" si="45"/>
        <v>0</v>
      </c>
      <c r="GC73" s="225">
        <f t="shared" si="45"/>
        <v>0</v>
      </c>
      <c r="GD73" s="225">
        <f t="shared" si="45"/>
        <v>0</v>
      </c>
      <c r="GE73" s="225">
        <f t="shared" si="45"/>
        <v>0</v>
      </c>
      <c r="GF73" s="225">
        <f t="shared" si="45"/>
        <v>0</v>
      </c>
      <c r="GG73" s="225">
        <f t="shared" si="45"/>
        <v>0</v>
      </c>
      <c r="GH73" s="225">
        <f t="shared" si="45"/>
        <v>0</v>
      </c>
      <c r="GI73" s="225">
        <f t="shared" si="45"/>
        <v>0</v>
      </c>
      <c r="GJ73" s="225">
        <f t="shared" si="45"/>
        <v>0</v>
      </c>
      <c r="GK73" s="225">
        <f t="shared" si="45"/>
        <v>0</v>
      </c>
      <c r="GL73" s="225">
        <f t="shared" si="45"/>
        <v>0</v>
      </c>
      <c r="GM73" s="225">
        <f t="shared" si="45"/>
        <v>0</v>
      </c>
      <c r="GN73" s="225">
        <f t="shared" si="45"/>
        <v>0</v>
      </c>
      <c r="GO73" s="225">
        <f t="shared" si="45"/>
        <v>0</v>
      </c>
      <c r="GP73" s="225">
        <f t="shared" si="45"/>
        <v>0</v>
      </c>
      <c r="GQ73" s="225">
        <f t="shared" si="45"/>
        <v>0</v>
      </c>
      <c r="GR73" s="225">
        <f t="shared" si="45"/>
        <v>0</v>
      </c>
      <c r="GS73" s="225">
        <f t="shared" si="45"/>
        <v>0</v>
      </c>
      <c r="GT73" s="225">
        <f t="shared" ref="GT73:HY73" si="46">($S14-$R14)*(GT$66-$R$7)/($S$7-$R$7)+$R14</f>
        <v>0</v>
      </c>
      <c r="GU73" s="225">
        <f t="shared" si="46"/>
        <v>0</v>
      </c>
      <c r="GV73" s="225">
        <f t="shared" si="46"/>
        <v>0</v>
      </c>
      <c r="GW73" s="225">
        <f t="shared" si="46"/>
        <v>0</v>
      </c>
      <c r="GX73" s="225">
        <f t="shared" si="46"/>
        <v>0</v>
      </c>
      <c r="GY73" s="225">
        <f t="shared" si="46"/>
        <v>0</v>
      </c>
      <c r="GZ73" s="225">
        <f t="shared" si="46"/>
        <v>0</v>
      </c>
      <c r="HA73" s="225">
        <f t="shared" si="46"/>
        <v>0</v>
      </c>
      <c r="HB73" s="225">
        <f t="shared" si="46"/>
        <v>0</v>
      </c>
      <c r="HC73" s="225">
        <f t="shared" si="46"/>
        <v>0</v>
      </c>
      <c r="HD73" s="225">
        <f t="shared" si="46"/>
        <v>0</v>
      </c>
      <c r="HE73" s="225">
        <f t="shared" si="46"/>
        <v>0</v>
      </c>
      <c r="HF73" s="225">
        <f t="shared" si="46"/>
        <v>0</v>
      </c>
      <c r="HG73" s="225">
        <f t="shared" si="46"/>
        <v>0</v>
      </c>
      <c r="HH73" s="225">
        <f t="shared" si="46"/>
        <v>0</v>
      </c>
      <c r="HI73" s="225">
        <f t="shared" si="46"/>
        <v>0</v>
      </c>
      <c r="HJ73" s="225">
        <f t="shared" si="46"/>
        <v>0</v>
      </c>
      <c r="HK73" s="225">
        <f t="shared" si="46"/>
        <v>0</v>
      </c>
      <c r="HL73" s="225">
        <f t="shared" si="46"/>
        <v>0</v>
      </c>
      <c r="HM73" s="225">
        <f t="shared" si="46"/>
        <v>0</v>
      </c>
      <c r="HN73" s="225">
        <f t="shared" si="46"/>
        <v>0</v>
      </c>
      <c r="HO73" s="225">
        <f t="shared" si="46"/>
        <v>0</v>
      </c>
      <c r="HP73" s="225">
        <f t="shared" si="46"/>
        <v>0</v>
      </c>
      <c r="HQ73" s="225">
        <f t="shared" si="46"/>
        <v>0</v>
      </c>
      <c r="HR73" s="225">
        <f t="shared" si="46"/>
        <v>0</v>
      </c>
      <c r="HS73" s="225">
        <f t="shared" si="46"/>
        <v>0</v>
      </c>
      <c r="HT73" s="225">
        <f t="shared" si="46"/>
        <v>0</v>
      </c>
      <c r="HU73" s="225">
        <f t="shared" si="46"/>
        <v>0</v>
      </c>
      <c r="HV73" s="225">
        <f t="shared" si="46"/>
        <v>0</v>
      </c>
      <c r="HW73" s="225">
        <f t="shared" si="46"/>
        <v>0</v>
      </c>
      <c r="HX73" s="225">
        <f t="shared" si="46"/>
        <v>0</v>
      </c>
      <c r="HY73" s="225">
        <f t="shared" si="46"/>
        <v>0</v>
      </c>
      <c r="HZ73" s="225">
        <f t="shared" ref="HZ73:IN73" si="47">($S14-$R14)*(HZ$66-$R$7)/($S$7-$R$7)+$R14</f>
        <v>0</v>
      </c>
      <c r="IA73" s="225">
        <f t="shared" si="47"/>
        <v>0</v>
      </c>
      <c r="IB73" s="225">
        <f t="shared" si="47"/>
        <v>0</v>
      </c>
      <c r="IC73" s="225">
        <f t="shared" si="47"/>
        <v>0</v>
      </c>
      <c r="ID73" s="225">
        <f t="shared" si="47"/>
        <v>0</v>
      </c>
      <c r="IE73" s="225">
        <f t="shared" si="47"/>
        <v>0</v>
      </c>
      <c r="IF73" s="225">
        <f t="shared" si="47"/>
        <v>0</v>
      </c>
      <c r="IG73" s="225">
        <f t="shared" si="47"/>
        <v>0</v>
      </c>
      <c r="IH73" s="225">
        <f t="shared" si="47"/>
        <v>0</v>
      </c>
      <c r="II73" s="225">
        <f t="shared" si="47"/>
        <v>0</v>
      </c>
      <c r="IJ73" s="225">
        <f t="shared" si="47"/>
        <v>0</v>
      </c>
      <c r="IK73" s="225">
        <f t="shared" si="47"/>
        <v>0</v>
      </c>
      <c r="IL73" s="225">
        <f t="shared" si="47"/>
        <v>0</v>
      </c>
      <c r="IM73" s="225">
        <f t="shared" si="47"/>
        <v>0</v>
      </c>
      <c r="IN73" s="225">
        <f t="shared" si="47"/>
        <v>0</v>
      </c>
      <c r="IO73" s="221">
        <f t="shared" ref="IO73" si="48">($U14-$T14)*(IO$66-$T$7)/($U$7-$T$7)+$T14</f>
        <v>0</v>
      </c>
    </row>
    <row r="74" spans="2:249">
      <c r="B74" s="21" t="s">
        <v>216</v>
      </c>
      <c r="C74" s="156"/>
      <c r="D74" s="224">
        <f>($E15-$D15)*(D$66-$D$7)/($E$7-$D$7)+$D15</f>
        <v>0.01</v>
      </c>
      <c r="E74" s="224">
        <f t="shared" ref="E74:AR74" si="49">($E15-$D15)*(E$66-$D$7)/($E$7-$D$7)+$D15</f>
        <v>0.01</v>
      </c>
      <c r="F74" s="224">
        <f t="shared" si="49"/>
        <v>0.01</v>
      </c>
      <c r="G74" s="224">
        <f t="shared" si="49"/>
        <v>0.01</v>
      </c>
      <c r="H74" s="224">
        <f t="shared" si="49"/>
        <v>0.01</v>
      </c>
      <c r="I74" s="224">
        <f t="shared" si="49"/>
        <v>0.01</v>
      </c>
      <c r="J74" s="224">
        <f t="shared" si="49"/>
        <v>0.01</v>
      </c>
      <c r="K74" s="224">
        <f t="shared" si="49"/>
        <v>0.01</v>
      </c>
      <c r="L74" s="224">
        <f t="shared" si="49"/>
        <v>0.01</v>
      </c>
      <c r="M74" s="224">
        <f t="shared" si="49"/>
        <v>0.01</v>
      </c>
      <c r="N74" s="224">
        <f t="shared" si="49"/>
        <v>0.01</v>
      </c>
      <c r="O74" s="224">
        <f t="shared" si="49"/>
        <v>0.01</v>
      </c>
      <c r="P74" s="224">
        <f t="shared" si="49"/>
        <v>0.01</v>
      </c>
      <c r="Q74" s="224">
        <f t="shared" si="49"/>
        <v>0.01</v>
      </c>
      <c r="R74" s="224">
        <f t="shared" si="49"/>
        <v>0.01</v>
      </c>
      <c r="S74" s="224">
        <f t="shared" si="49"/>
        <v>0.01</v>
      </c>
      <c r="T74" s="224">
        <f t="shared" si="49"/>
        <v>0.01</v>
      </c>
      <c r="U74" s="224">
        <f t="shared" si="49"/>
        <v>0.01</v>
      </c>
      <c r="V74" s="224">
        <f t="shared" si="49"/>
        <v>0.01</v>
      </c>
      <c r="W74" s="224">
        <f t="shared" si="49"/>
        <v>0.01</v>
      </c>
      <c r="X74" s="224">
        <f t="shared" si="49"/>
        <v>0.01</v>
      </c>
      <c r="Y74" s="224">
        <f t="shared" si="49"/>
        <v>0.01</v>
      </c>
      <c r="Z74" s="224">
        <f t="shared" si="49"/>
        <v>0.01</v>
      </c>
      <c r="AA74" s="224">
        <f t="shared" si="49"/>
        <v>0.01</v>
      </c>
      <c r="AB74" s="224">
        <f t="shared" si="49"/>
        <v>0.01</v>
      </c>
      <c r="AC74" s="224">
        <f t="shared" si="49"/>
        <v>0.01</v>
      </c>
      <c r="AD74" s="224">
        <f t="shared" si="49"/>
        <v>0.01</v>
      </c>
      <c r="AE74" s="224">
        <f t="shared" si="49"/>
        <v>0.01</v>
      </c>
      <c r="AF74" s="224">
        <f t="shared" si="49"/>
        <v>0.01</v>
      </c>
      <c r="AG74" s="224">
        <f t="shared" si="49"/>
        <v>0.01</v>
      </c>
      <c r="AH74" s="224">
        <f t="shared" si="49"/>
        <v>0.01</v>
      </c>
      <c r="AI74" s="224">
        <f t="shared" si="49"/>
        <v>0.01</v>
      </c>
      <c r="AJ74" s="224">
        <f t="shared" si="49"/>
        <v>0.01</v>
      </c>
      <c r="AK74" s="224">
        <f t="shared" si="49"/>
        <v>0.01</v>
      </c>
      <c r="AL74" s="224">
        <f t="shared" si="49"/>
        <v>0.01</v>
      </c>
      <c r="AM74" s="224">
        <f t="shared" si="49"/>
        <v>0.01</v>
      </c>
      <c r="AN74" s="224">
        <f t="shared" si="49"/>
        <v>0.01</v>
      </c>
      <c r="AO74" s="224">
        <f t="shared" si="49"/>
        <v>0.01</v>
      </c>
      <c r="AP74" s="224">
        <f t="shared" si="49"/>
        <v>0.01</v>
      </c>
      <c r="AQ74" s="224">
        <f t="shared" si="49"/>
        <v>0.01</v>
      </c>
      <c r="AR74" s="224">
        <f t="shared" si="49"/>
        <v>0.01</v>
      </c>
      <c r="AS74" s="156">
        <f t="shared" ref="AS74:BM74" si="50">($G21-$F21)*(AS$66-$F$7)/($G$7-$F$7)+$F21</f>
        <v>0</v>
      </c>
      <c r="AT74" s="156">
        <f t="shared" si="50"/>
        <v>0</v>
      </c>
      <c r="AU74" s="156">
        <f t="shared" si="50"/>
        <v>0</v>
      </c>
      <c r="AV74" s="156">
        <f t="shared" si="50"/>
        <v>0</v>
      </c>
      <c r="AW74" s="156">
        <f t="shared" si="50"/>
        <v>0</v>
      </c>
      <c r="AX74" s="156">
        <f t="shared" si="50"/>
        <v>0</v>
      </c>
      <c r="AY74" s="156">
        <f t="shared" si="50"/>
        <v>0</v>
      </c>
      <c r="AZ74" s="156">
        <f t="shared" si="50"/>
        <v>0</v>
      </c>
      <c r="BA74" s="156">
        <f t="shared" si="50"/>
        <v>0</v>
      </c>
      <c r="BB74" s="156">
        <f t="shared" si="50"/>
        <v>0</v>
      </c>
      <c r="BC74" s="156">
        <f t="shared" si="50"/>
        <v>0</v>
      </c>
      <c r="BD74" s="156">
        <f t="shared" si="50"/>
        <v>0</v>
      </c>
      <c r="BE74" s="156">
        <f t="shared" si="50"/>
        <v>0</v>
      </c>
      <c r="BF74" s="156">
        <f t="shared" si="50"/>
        <v>0</v>
      </c>
      <c r="BG74" s="156">
        <f t="shared" si="50"/>
        <v>0</v>
      </c>
      <c r="BH74" s="156">
        <f t="shared" si="50"/>
        <v>0</v>
      </c>
      <c r="BI74" s="156">
        <f t="shared" si="50"/>
        <v>0</v>
      </c>
      <c r="BJ74" s="156">
        <f t="shared" si="50"/>
        <v>0</v>
      </c>
      <c r="BK74" s="156">
        <f t="shared" si="50"/>
        <v>0</v>
      </c>
      <c r="BL74" s="156">
        <f t="shared" si="50"/>
        <v>0</v>
      </c>
      <c r="BM74" s="156">
        <f t="shared" si="50"/>
        <v>0</v>
      </c>
      <c r="BN74" s="156">
        <f t="shared" ref="BN74:CE74" si="51">($G21-$F21)*(BN$66-$F$7)/($G$7-$F$7)+$F21</f>
        <v>0</v>
      </c>
      <c r="BO74" s="156">
        <f t="shared" si="51"/>
        <v>0</v>
      </c>
      <c r="BP74" s="156">
        <f t="shared" si="51"/>
        <v>0</v>
      </c>
      <c r="BQ74" s="156">
        <f t="shared" si="51"/>
        <v>0</v>
      </c>
      <c r="BR74" s="156">
        <f t="shared" si="51"/>
        <v>0</v>
      </c>
      <c r="BS74" s="156">
        <f t="shared" si="51"/>
        <v>0</v>
      </c>
      <c r="BT74" s="156">
        <f t="shared" si="51"/>
        <v>0</v>
      </c>
      <c r="BU74" s="156">
        <f t="shared" si="51"/>
        <v>0</v>
      </c>
      <c r="BV74" s="156">
        <f t="shared" si="51"/>
        <v>0</v>
      </c>
      <c r="BW74" s="156">
        <f t="shared" si="51"/>
        <v>0</v>
      </c>
      <c r="BX74" s="156">
        <f t="shared" si="51"/>
        <v>0</v>
      </c>
      <c r="BY74" s="156">
        <f t="shared" si="51"/>
        <v>0</v>
      </c>
      <c r="BZ74" s="156">
        <f t="shared" si="51"/>
        <v>0</v>
      </c>
      <c r="CA74" s="156">
        <f t="shared" si="51"/>
        <v>0</v>
      </c>
      <c r="CB74" s="156">
        <f t="shared" si="51"/>
        <v>0</v>
      </c>
      <c r="CC74" s="156">
        <f t="shared" si="51"/>
        <v>0</v>
      </c>
      <c r="CD74" s="156">
        <f t="shared" si="51"/>
        <v>0</v>
      </c>
      <c r="CE74" s="157">
        <f t="shared" si="51"/>
        <v>0</v>
      </c>
      <c r="CG74" s="21" t="s">
        <v>221</v>
      </c>
      <c r="CH74" s="198"/>
      <c r="CI74" s="198">
        <f t="shared" ref="CI74:DL74" si="52">($L21-$K21)*(CI$66-$K$7)/($L$7-$K$7)+$K21</f>
        <v>0</v>
      </c>
      <c r="CJ74" s="198">
        <f t="shared" si="52"/>
        <v>0</v>
      </c>
      <c r="CK74" s="198">
        <f t="shared" si="52"/>
        <v>0</v>
      </c>
      <c r="CL74" s="198">
        <f t="shared" si="52"/>
        <v>0</v>
      </c>
      <c r="CM74" s="198">
        <f t="shared" si="52"/>
        <v>0</v>
      </c>
      <c r="CN74" s="198">
        <f t="shared" si="52"/>
        <v>0</v>
      </c>
      <c r="CO74" s="198">
        <f t="shared" si="52"/>
        <v>0</v>
      </c>
      <c r="CP74" s="198">
        <f t="shared" si="52"/>
        <v>0</v>
      </c>
      <c r="CQ74" s="198">
        <f t="shared" si="52"/>
        <v>0</v>
      </c>
      <c r="CR74" s="198">
        <f t="shared" si="52"/>
        <v>0</v>
      </c>
      <c r="CS74" s="198">
        <f t="shared" si="52"/>
        <v>0</v>
      </c>
      <c r="CT74" s="198">
        <f t="shared" si="52"/>
        <v>0</v>
      </c>
      <c r="CU74" s="198">
        <f t="shared" si="52"/>
        <v>0</v>
      </c>
      <c r="CV74" s="198">
        <f t="shared" si="52"/>
        <v>0</v>
      </c>
      <c r="CW74" s="198">
        <f t="shared" si="52"/>
        <v>0</v>
      </c>
      <c r="CX74" s="198">
        <f t="shared" si="52"/>
        <v>0</v>
      </c>
      <c r="CY74" s="198">
        <f t="shared" si="52"/>
        <v>0</v>
      </c>
      <c r="CZ74" s="198">
        <f t="shared" si="52"/>
        <v>0</v>
      </c>
      <c r="DA74" s="198">
        <f t="shared" si="52"/>
        <v>0</v>
      </c>
      <c r="DB74" s="198">
        <f t="shared" si="52"/>
        <v>0</v>
      </c>
      <c r="DC74" s="198">
        <f t="shared" si="52"/>
        <v>0</v>
      </c>
      <c r="DD74" s="198">
        <f t="shared" si="52"/>
        <v>0</v>
      </c>
      <c r="DE74" s="198">
        <f t="shared" si="52"/>
        <v>0</v>
      </c>
      <c r="DF74" s="198">
        <f t="shared" si="52"/>
        <v>0</v>
      </c>
      <c r="DG74" s="198">
        <f t="shared" si="52"/>
        <v>0</v>
      </c>
      <c r="DH74" s="198">
        <f t="shared" si="52"/>
        <v>0</v>
      </c>
      <c r="DI74" s="198">
        <f t="shared" si="52"/>
        <v>0</v>
      </c>
      <c r="DJ74" s="198">
        <f t="shared" si="52"/>
        <v>0</v>
      </c>
      <c r="DK74" s="198">
        <f t="shared" si="52"/>
        <v>0</v>
      </c>
      <c r="DL74" s="198">
        <f t="shared" si="52"/>
        <v>0</v>
      </c>
      <c r="DM74" s="198">
        <f t="shared" ref="DM74:ER74" si="53">($N21-$M21)*(DM$66-$M$7)/($N$7-$M$7)+$M21</f>
        <v>0</v>
      </c>
      <c r="DN74" s="198">
        <f t="shared" si="53"/>
        <v>0</v>
      </c>
      <c r="DO74" s="198">
        <f t="shared" si="53"/>
        <v>0</v>
      </c>
      <c r="DP74" s="198">
        <f t="shared" si="53"/>
        <v>0</v>
      </c>
      <c r="DQ74" s="198">
        <f t="shared" si="53"/>
        <v>0</v>
      </c>
      <c r="DR74" s="198">
        <f t="shared" si="53"/>
        <v>0</v>
      </c>
      <c r="DS74" s="198">
        <f t="shared" si="53"/>
        <v>0</v>
      </c>
      <c r="DT74" s="198">
        <f t="shared" si="53"/>
        <v>0</v>
      </c>
      <c r="DU74" s="198">
        <f t="shared" si="53"/>
        <v>0</v>
      </c>
      <c r="DV74" s="198">
        <f t="shared" si="53"/>
        <v>0</v>
      </c>
      <c r="DW74" s="198">
        <f t="shared" si="53"/>
        <v>0</v>
      </c>
      <c r="DX74" s="198">
        <f t="shared" si="53"/>
        <v>0</v>
      </c>
      <c r="DY74" s="198">
        <f t="shared" si="53"/>
        <v>0</v>
      </c>
      <c r="DZ74" s="198">
        <f t="shared" si="53"/>
        <v>0</v>
      </c>
      <c r="EA74" s="198">
        <f t="shared" si="53"/>
        <v>0</v>
      </c>
      <c r="EB74" s="198">
        <f t="shared" si="53"/>
        <v>0</v>
      </c>
      <c r="EC74" s="198">
        <f t="shared" si="53"/>
        <v>0</v>
      </c>
      <c r="ED74" s="198">
        <f t="shared" si="53"/>
        <v>0</v>
      </c>
      <c r="EE74" s="198">
        <f t="shared" si="53"/>
        <v>0</v>
      </c>
      <c r="EF74" s="198">
        <f t="shared" si="53"/>
        <v>0</v>
      </c>
      <c r="EG74" s="198">
        <f t="shared" si="53"/>
        <v>0</v>
      </c>
      <c r="EH74" s="198">
        <f t="shared" si="53"/>
        <v>0</v>
      </c>
      <c r="EI74" s="198">
        <f t="shared" si="53"/>
        <v>0</v>
      </c>
      <c r="EJ74" s="198">
        <f t="shared" si="53"/>
        <v>0</v>
      </c>
      <c r="EK74" s="198">
        <f t="shared" si="53"/>
        <v>0</v>
      </c>
      <c r="EL74" s="198">
        <f t="shared" si="53"/>
        <v>0</v>
      </c>
      <c r="EM74" s="198">
        <f t="shared" si="53"/>
        <v>0</v>
      </c>
      <c r="EN74" s="198">
        <f t="shared" si="53"/>
        <v>0</v>
      </c>
      <c r="EO74" s="198">
        <f t="shared" si="53"/>
        <v>0</v>
      </c>
      <c r="EP74" s="198">
        <f t="shared" si="53"/>
        <v>0</v>
      </c>
      <c r="EQ74" s="198">
        <f t="shared" si="53"/>
        <v>0</v>
      </c>
      <c r="ER74" s="198">
        <f t="shared" si="53"/>
        <v>0</v>
      </c>
      <c r="ES74" s="198">
        <f t="shared" ref="ES74:FJ74" si="54">($N21-$M21)*(ES$66-$M$7)/($N$7-$M$7)+$M21</f>
        <v>0</v>
      </c>
      <c r="ET74" s="198">
        <f t="shared" si="54"/>
        <v>0</v>
      </c>
      <c r="EU74" s="198">
        <f t="shared" si="54"/>
        <v>0</v>
      </c>
      <c r="EV74" s="198">
        <f t="shared" si="54"/>
        <v>0</v>
      </c>
      <c r="EW74" s="198">
        <f t="shared" si="54"/>
        <v>0</v>
      </c>
      <c r="EX74" s="198">
        <f t="shared" si="54"/>
        <v>0</v>
      </c>
      <c r="EY74" s="198">
        <f t="shared" si="54"/>
        <v>0</v>
      </c>
      <c r="EZ74" s="198">
        <f t="shared" si="54"/>
        <v>0</v>
      </c>
      <c r="FA74" s="198">
        <f t="shared" si="54"/>
        <v>0</v>
      </c>
      <c r="FB74" s="198">
        <f t="shared" si="54"/>
        <v>0</v>
      </c>
      <c r="FC74" s="198">
        <f t="shared" si="54"/>
        <v>0</v>
      </c>
      <c r="FD74" s="198">
        <f t="shared" si="54"/>
        <v>0</v>
      </c>
      <c r="FE74" s="198">
        <f t="shared" si="54"/>
        <v>0</v>
      </c>
      <c r="FF74" s="198">
        <f t="shared" si="54"/>
        <v>0</v>
      </c>
      <c r="FG74" s="198">
        <f t="shared" si="54"/>
        <v>0</v>
      </c>
      <c r="FH74" s="198">
        <f t="shared" si="54"/>
        <v>0</v>
      </c>
      <c r="FI74" s="198">
        <f t="shared" si="54"/>
        <v>0</v>
      </c>
      <c r="FJ74" s="198">
        <f t="shared" si="54"/>
        <v>0</v>
      </c>
      <c r="FL74" s="21" t="s">
        <v>221</v>
      </c>
      <c r="FM74" s="22"/>
      <c r="FN74" s="225">
        <f>($S15-$R15)*(FN$66-$R$7)/($S$7-$R$7)+$R15</f>
        <v>0</v>
      </c>
      <c r="FO74" s="225">
        <f t="shared" ref="FO74:HZ74" si="55">($S15-$R15)*(FO$66-$R$7)/($S$7-$R$7)+$R15</f>
        <v>0</v>
      </c>
      <c r="FP74" s="225">
        <f t="shared" si="55"/>
        <v>0</v>
      </c>
      <c r="FQ74" s="225">
        <f t="shared" si="55"/>
        <v>0</v>
      </c>
      <c r="FR74" s="225">
        <f t="shared" si="55"/>
        <v>0</v>
      </c>
      <c r="FS74" s="225">
        <f t="shared" si="55"/>
        <v>0</v>
      </c>
      <c r="FT74" s="225">
        <f t="shared" si="55"/>
        <v>0</v>
      </c>
      <c r="FU74" s="225">
        <f t="shared" si="55"/>
        <v>0</v>
      </c>
      <c r="FV74" s="225">
        <f t="shared" si="55"/>
        <v>0</v>
      </c>
      <c r="FW74" s="225">
        <f t="shared" si="55"/>
        <v>0</v>
      </c>
      <c r="FX74" s="225">
        <f t="shared" si="55"/>
        <v>0</v>
      </c>
      <c r="FY74" s="225">
        <f t="shared" si="55"/>
        <v>0</v>
      </c>
      <c r="FZ74" s="225">
        <f t="shared" si="55"/>
        <v>0</v>
      </c>
      <c r="GA74" s="225">
        <f t="shared" si="55"/>
        <v>0</v>
      </c>
      <c r="GB74" s="225">
        <f t="shared" si="55"/>
        <v>0</v>
      </c>
      <c r="GC74" s="225">
        <f t="shared" si="55"/>
        <v>0</v>
      </c>
      <c r="GD74" s="225">
        <f t="shared" si="55"/>
        <v>0</v>
      </c>
      <c r="GE74" s="225">
        <f t="shared" si="55"/>
        <v>0</v>
      </c>
      <c r="GF74" s="225">
        <f t="shared" si="55"/>
        <v>0</v>
      </c>
      <c r="GG74" s="225">
        <f t="shared" si="55"/>
        <v>0</v>
      </c>
      <c r="GH74" s="225">
        <f t="shared" si="55"/>
        <v>0</v>
      </c>
      <c r="GI74" s="225">
        <f t="shared" si="55"/>
        <v>0</v>
      </c>
      <c r="GJ74" s="225">
        <f t="shared" si="55"/>
        <v>0</v>
      </c>
      <c r="GK74" s="225">
        <f t="shared" si="55"/>
        <v>0</v>
      </c>
      <c r="GL74" s="225">
        <f t="shared" si="55"/>
        <v>0</v>
      </c>
      <c r="GM74" s="225">
        <f t="shared" si="55"/>
        <v>0</v>
      </c>
      <c r="GN74" s="225">
        <f t="shared" si="55"/>
        <v>0</v>
      </c>
      <c r="GO74" s="225">
        <f t="shared" si="55"/>
        <v>0</v>
      </c>
      <c r="GP74" s="225">
        <f t="shared" si="55"/>
        <v>0</v>
      </c>
      <c r="GQ74" s="225">
        <f t="shared" si="55"/>
        <v>0</v>
      </c>
      <c r="GR74" s="225">
        <f t="shared" si="55"/>
        <v>0</v>
      </c>
      <c r="GS74" s="225">
        <f t="shared" si="55"/>
        <v>0</v>
      </c>
      <c r="GT74" s="225">
        <f t="shared" si="55"/>
        <v>0</v>
      </c>
      <c r="GU74" s="225">
        <f t="shared" si="55"/>
        <v>0</v>
      </c>
      <c r="GV74" s="225">
        <f t="shared" si="55"/>
        <v>0</v>
      </c>
      <c r="GW74" s="225">
        <f t="shared" si="55"/>
        <v>0</v>
      </c>
      <c r="GX74" s="225">
        <f t="shared" si="55"/>
        <v>0</v>
      </c>
      <c r="GY74" s="225">
        <f t="shared" si="55"/>
        <v>0</v>
      </c>
      <c r="GZ74" s="225">
        <f t="shared" si="55"/>
        <v>0</v>
      </c>
      <c r="HA74" s="225">
        <f t="shared" si="55"/>
        <v>0</v>
      </c>
      <c r="HB74" s="225">
        <f t="shared" si="55"/>
        <v>0</v>
      </c>
      <c r="HC74" s="225">
        <f t="shared" si="55"/>
        <v>0</v>
      </c>
      <c r="HD74" s="225">
        <f t="shared" si="55"/>
        <v>0</v>
      </c>
      <c r="HE74" s="225">
        <f t="shared" si="55"/>
        <v>0</v>
      </c>
      <c r="HF74" s="225">
        <f t="shared" si="55"/>
        <v>0</v>
      </c>
      <c r="HG74" s="225">
        <f t="shared" si="55"/>
        <v>0</v>
      </c>
      <c r="HH74" s="225">
        <f t="shared" si="55"/>
        <v>0</v>
      </c>
      <c r="HI74" s="225">
        <f t="shared" si="55"/>
        <v>0</v>
      </c>
      <c r="HJ74" s="225">
        <f t="shared" si="55"/>
        <v>0</v>
      </c>
      <c r="HK74" s="225">
        <f t="shared" si="55"/>
        <v>0</v>
      </c>
      <c r="HL74" s="225">
        <f t="shared" si="55"/>
        <v>0</v>
      </c>
      <c r="HM74" s="225">
        <f t="shared" si="55"/>
        <v>0</v>
      </c>
      <c r="HN74" s="225">
        <f t="shared" si="55"/>
        <v>0</v>
      </c>
      <c r="HO74" s="225">
        <f t="shared" si="55"/>
        <v>0</v>
      </c>
      <c r="HP74" s="225">
        <f t="shared" si="55"/>
        <v>0</v>
      </c>
      <c r="HQ74" s="225">
        <f t="shared" si="55"/>
        <v>0</v>
      </c>
      <c r="HR74" s="225">
        <f t="shared" si="55"/>
        <v>0</v>
      </c>
      <c r="HS74" s="225">
        <f t="shared" si="55"/>
        <v>0</v>
      </c>
      <c r="HT74" s="225">
        <f t="shared" si="55"/>
        <v>0</v>
      </c>
      <c r="HU74" s="225">
        <f t="shared" si="55"/>
        <v>0</v>
      </c>
      <c r="HV74" s="225">
        <f t="shared" si="55"/>
        <v>0</v>
      </c>
      <c r="HW74" s="225">
        <f t="shared" si="55"/>
        <v>0</v>
      </c>
      <c r="HX74" s="225">
        <f t="shared" si="55"/>
        <v>0</v>
      </c>
      <c r="HY74" s="225">
        <f t="shared" si="55"/>
        <v>0</v>
      </c>
      <c r="HZ74" s="225">
        <f t="shared" si="55"/>
        <v>0</v>
      </c>
      <c r="IA74" s="225">
        <f t="shared" ref="IA74:IN74" si="56">($S15-$R15)*(IA$66-$R$7)/($S$7-$R$7)+$R15</f>
        <v>0</v>
      </c>
      <c r="IB74" s="225">
        <f t="shared" si="56"/>
        <v>0</v>
      </c>
      <c r="IC74" s="225">
        <f t="shared" si="56"/>
        <v>0</v>
      </c>
      <c r="ID74" s="225">
        <f t="shared" si="56"/>
        <v>0</v>
      </c>
      <c r="IE74" s="225">
        <f t="shared" si="56"/>
        <v>0</v>
      </c>
      <c r="IF74" s="225">
        <f t="shared" si="56"/>
        <v>0</v>
      </c>
      <c r="IG74" s="225">
        <f t="shared" si="56"/>
        <v>0</v>
      </c>
      <c r="IH74" s="225">
        <f t="shared" si="56"/>
        <v>0</v>
      </c>
      <c r="II74" s="225">
        <f t="shared" si="56"/>
        <v>0</v>
      </c>
      <c r="IJ74" s="225">
        <f t="shared" si="56"/>
        <v>0</v>
      </c>
      <c r="IK74" s="225">
        <f t="shared" si="56"/>
        <v>0</v>
      </c>
      <c r="IL74" s="225">
        <f t="shared" si="56"/>
        <v>0</v>
      </c>
      <c r="IM74" s="225">
        <f t="shared" si="56"/>
        <v>0</v>
      </c>
      <c r="IN74" s="225">
        <f t="shared" si="56"/>
        <v>0</v>
      </c>
      <c r="IO74" s="221">
        <f t="shared" ref="IO74" si="57">($U21-$T21)*(IO$66-$T$7)/($U$7-$T$7)+$T21</f>
        <v>0</v>
      </c>
    </row>
    <row r="75" spans="2:249">
      <c r="B75" s="273" t="s">
        <v>217</v>
      </c>
      <c r="C75" s="156"/>
      <c r="D75" s="224">
        <f>($E16-$D16)*(D$66-$D$7)/($E$7-$D$7)+$D16</f>
        <v>9.0000000000000011E-3</v>
      </c>
      <c r="E75" s="224">
        <f t="shared" ref="E75:AR75" si="58">($E16-$D16)*(E$66-$D$7)/($E$7-$D$7)+$D16</f>
        <v>8.0000000000000002E-3</v>
      </c>
      <c r="F75" s="224">
        <f t="shared" si="58"/>
        <v>7.0000000000000001E-3</v>
      </c>
      <c r="G75" s="224">
        <f t="shared" si="58"/>
        <v>6.0000000000000001E-3</v>
      </c>
      <c r="H75" s="224">
        <f t="shared" si="58"/>
        <v>5.0000000000000001E-3</v>
      </c>
      <c r="I75" s="224">
        <f t="shared" si="58"/>
        <v>4.0000000000000001E-3</v>
      </c>
      <c r="J75" s="224">
        <f t="shared" si="58"/>
        <v>2.9999999999999992E-3</v>
      </c>
      <c r="K75" s="224">
        <f t="shared" si="58"/>
        <v>2E-3</v>
      </c>
      <c r="L75" s="224">
        <f t="shared" si="58"/>
        <v>1.0000000000000009E-3</v>
      </c>
      <c r="M75" s="224">
        <f t="shared" si="58"/>
        <v>0</v>
      </c>
      <c r="N75" s="224">
        <f t="shared" si="58"/>
        <v>-9.9999999999999915E-4</v>
      </c>
      <c r="O75" s="224">
        <f t="shared" si="58"/>
        <v>-2E-3</v>
      </c>
      <c r="P75" s="224">
        <f t="shared" si="58"/>
        <v>-3.0000000000000009E-3</v>
      </c>
      <c r="Q75" s="224">
        <f t="shared" si="58"/>
        <v>-4.0000000000000018E-3</v>
      </c>
      <c r="R75" s="224">
        <f t="shared" si="58"/>
        <v>-4.9999999999999992E-3</v>
      </c>
      <c r="S75" s="224">
        <f t="shared" si="58"/>
        <v>-6.0000000000000001E-3</v>
      </c>
      <c r="T75" s="224">
        <f t="shared" si="58"/>
        <v>-7.000000000000001E-3</v>
      </c>
      <c r="U75" s="224">
        <f t="shared" si="58"/>
        <v>-7.9999999999999984E-3</v>
      </c>
      <c r="V75" s="224">
        <f t="shared" si="58"/>
        <v>-8.9999999999999993E-3</v>
      </c>
      <c r="W75" s="224">
        <f t="shared" si="58"/>
        <v>-0.01</v>
      </c>
      <c r="X75" s="224">
        <f t="shared" si="58"/>
        <v>-1.0999999999999998E-2</v>
      </c>
      <c r="Y75" s="224">
        <f t="shared" si="58"/>
        <v>-1.1999999999999999E-2</v>
      </c>
      <c r="Z75" s="224">
        <f t="shared" si="58"/>
        <v>-1.2999999999999999E-2</v>
      </c>
      <c r="AA75" s="224">
        <f t="shared" si="58"/>
        <v>-1.4E-2</v>
      </c>
      <c r="AB75" s="224">
        <f t="shared" si="58"/>
        <v>-1.5000000000000001E-2</v>
      </c>
      <c r="AC75" s="224">
        <f t="shared" si="58"/>
        <v>-1.6E-2</v>
      </c>
      <c r="AD75" s="224">
        <f t="shared" si="58"/>
        <v>-1.7000000000000001E-2</v>
      </c>
      <c r="AE75" s="224">
        <f t="shared" si="58"/>
        <v>-1.8000000000000002E-2</v>
      </c>
      <c r="AF75" s="224">
        <f t="shared" si="58"/>
        <v>-1.8999999999999996E-2</v>
      </c>
      <c r="AG75" s="224">
        <f t="shared" si="58"/>
        <v>-1.9999999999999997E-2</v>
      </c>
      <c r="AH75" s="224">
        <f t="shared" si="58"/>
        <v>-2.0999999999999998E-2</v>
      </c>
      <c r="AI75" s="224">
        <f t="shared" si="58"/>
        <v>-2.1999999999999999E-2</v>
      </c>
      <c r="AJ75" s="224">
        <f t="shared" si="58"/>
        <v>-2.3E-2</v>
      </c>
      <c r="AK75" s="224">
        <f t="shared" si="58"/>
        <v>-2.4E-2</v>
      </c>
      <c r="AL75" s="224">
        <f t="shared" si="58"/>
        <v>-2.5000000000000001E-2</v>
      </c>
      <c r="AM75" s="224">
        <f t="shared" si="58"/>
        <v>-2.5999999999999995E-2</v>
      </c>
      <c r="AN75" s="224">
        <f t="shared" si="58"/>
        <v>-2.6999999999999996E-2</v>
      </c>
      <c r="AO75" s="224">
        <f t="shared" si="58"/>
        <v>-2.7999999999999997E-2</v>
      </c>
      <c r="AP75" s="224">
        <f t="shared" si="58"/>
        <v>-2.8999999999999998E-2</v>
      </c>
      <c r="AQ75" s="224">
        <f t="shared" si="58"/>
        <v>-0.03</v>
      </c>
      <c r="AR75" s="224">
        <f t="shared" si="58"/>
        <v>-3.1E-2</v>
      </c>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7"/>
      <c r="CG75" s="273" t="s">
        <v>218</v>
      </c>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L75" s="273" t="s">
        <v>218</v>
      </c>
      <c r="FM75" s="22"/>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1"/>
    </row>
    <row r="76" spans="2:249">
      <c r="B76" s="273"/>
      <c r="C76" s="156"/>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7"/>
      <c r="CG76" s="21" t="s">
        <v>222</v>
      </c>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L76" s="21" t="s">
        <v>222</v>
      </c>
      <c r="FM76" s="22"/>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1"/>
    </row>
    <row r="77" spans="2:249">
      <c r="B77" s="273"/>
      <c r="C77" s="156"/>
      <c r="D77" s="224"/>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7"/>
      <c r="CG77" s="273" t="s">
        <v>219</v>
      </c>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L77" s="273" t="s">
        <v>219</v>
      </c>
      <c r="FM77" s="22"/>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1"/>
    </row>
    <row r="78" spans="2:249">
      <c r="B78" s="273"/>
      <c r="C78" s="156"/>
      <c r="D78" s="224"/>
      <c r="E78" s="224"/>
      <c r="F78" s="224"/>
      <c r="G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6"/>
      <c r="BW78" s="156"/>
      <c r="BX78" s="156"/>
      <c r="BY78" s="156"/>
      <c r="BZ78" s="156"/>
      <c r="CA78" s="156"/>
      <c r="CB78" s="156"/>
      <c r="CC78" s="156"/>
      <c r="CD78" s="156"/>
      <c r="CE78" s="157"/>
      <c r="CG78" s="21" t="s">
        <v>223</v>
      </c>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L78" s="21" t="s">
        <v>223</v>
      </c>
      <c r="FM78" s="22"/>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1"/>
    </row>
    <row r="79" spans="2:249">
      <c r="B79" s="273"/>
      <c r="C79" s="156"/>
      <c r="D79" s="224"/>
      <c r="E79" s="224"/>
      <c r="F79" s="224"/>
      <c r="G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156"/>
      <c r="AT79" s="156"/>
      <c r="AU79" s="156"/>
      <c r="AV79" s="156"/>
      <c r="AW79" s="156"/>
      <c r="AX79" s="156"/>
      <c r="AY79" s="156"/>
      <c r="AZ79" s="156"/>
      <c r="BA79" s="156"/>
      <c r="BB79" s="156"/>
      <c r="BC79" s="156"/>
      <c r="BD79" s="156"/>
      <c r="BE79" s="156"/>
      <c r="BF79" s="156"/>
      <c r="BG79" s="156"/>
      <c r="BH79" s="156"/>
      <c r="BI79" s="156"/>
      <c r="BJ79" s="156"/>
      <c r="BK79" s="156"/>
      <c r="BL79" s="156"/>
      <c r="BM79" s="156"/>
      <c r="BN79" s="156"/>
      <c r="BO79" s="156"/>
      <c r="BP79" s="156"/>
      <c r="BQ79" s="156"/>
      <c r="BR79" s="156"/>
      <c r="BS79" s="156"/>
      <c r="BT79" s="156"/>
      <c r="BU79" s="156"/>
      <c r="BV79" s="156"/>
      <c r="BW79" s="156"/>
      <c r="BX79" s="156"/>
      <c r="BY79" s="156"/>
      <c r="BZ79" s="156"/>
      <c r="CA79" s="156"/>
      <c r="CB79" s="156"/>
      <c r="CC79" s="156"/>
      <c r="CD79" s="156"/>
      <c r="CE79" s="157"/>
      <c r="CG79" s="273" t="s">
        <v>220</v>
      </c>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L79" s="273" t="s">
        <v>220</v>
      </c>
      <c r="FM79" s="22"/>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1"/>
    </row>
    <row r="80" spans="2:249">
      <c r="B80" s="21"/>
      <c r="C80" s="156"/>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156"/>
      <c r="AT80" s="156"/>
      <c r="AU80" s="156"/>
      <c r="AV80" s="156"/>
      <c r="AW80" s="156"/>
      <c r="AX80" s="156"/>
      <c r="AY80" s="156"/>
      <c r="AZ80" s="156"/>
      <c r="BA80" s="156"/>
      <c r="BB80" s="156"/>
      <c r="BC80" s="156"/>
      <c r="BD80" s="156"/>
      <c r="BE80" s="156"/>
      <c r="BF80" s="156"/>
      <c r="BG80" s="156"/>
      <c r="BH80" s="156"/>
      <c r="BI80" s="156"/>
      <c r="BJ80" s="156"/>
      <c r="BK80" s="156"/>
      <c r="BL80" s="156"/>
      <c r="BM80" s="156"/>
      <c r="BN80" s="156"/>
      <c r="BO80" s="156"/>
      <c r="BP80" s="156"/>
      <c r="BQ80" s="156"/>
      <c r="BR80" s="156"/>
      <c r="BS80" s="156"/>
      <c r="BT80" s="156"/>
      <c r="BU80" s="156"/>
      <c r="BV80" s="156"/>
      <c r="BW80" s="156"/>
      <c r="BX80" s="156"/>
      <c r="BY80" s="156"/>
      <c r="BZ80" s="156"/>
      <c r="CA80" s="156"/>
      <c r="CB80" s="156"/>
      <c r="CC80" s="156"/>
      <c r="CD80" s="156"/>
      <c r="CE80" s="157"/>
      <c r="CG80" s="147" t="s">
        <v>18</v>
      </c>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L80" s="21"/>
      <c r="FM80" s="22"/>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1"/>
    </row>
    <row r="81" spans="2:249">
      <c r="B81" s="21"/>
      <c r="C81" s="156"/>
      <c r="D81" s="224"/>
      <c r="E81" s="224"/>
      <c r="F81" s="224"/>
      <c r="G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7"/>
      <c r="CG81" s="147"/>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L81" s="21"/>
      <c r="FM81" s="22"/>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1"/>
    </row>
    <row r="82" spans="2:249">
      <c r="B82" s="24" t="s">
        <v>38</v>
      </c>
      <c r="C82" s="156"/>
      <c r="D82" s="224"/>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6"/>
      <c r="CC82" s="156"/>
      <c r="CD82" s="156"/>
      <c r="CE82" s="157"/>
      <c r="CG82" s="24" t="s">
        <v>38</v>
      </c>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203"/>
      <c r="FL82" s="24" t="s">
        <v>38</v>
      </c>
      <c r="FM82" s="22"/>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46"/>
    </row>
    <row r="83" spans="2:249">
      <c r="B83" s="155" t="s">
        <v>49</v>
      </c>
      <c r="C83" s="156"/>
      <c r="D83" s="224">
        <f t="shared" ref="D83:M83" si="59">(1/$E23-1/$D23)*(D$66-$D$7)/($E$7-$D$7)+1/$D23</f>
        <v>0.1</v>
      </c>
      <c r="E83" s="226">
        <f t="shared" si="59"/>
        <v>0.1</v>
      </c>
      <c r="F83" s="226">
        <f t="shared" si="59"/>
        <v>0.1</v>
      </c>
      <c r="G83" s="226">
        <f t="shared" si="59"/>
        <v>0.1</v>
      </c>
      <c r="H83" s="226">
        <f t="shared" si="59"/>
        <v>0.1</v>
      </c>
      <c r="I83" s="226">
        <f t="shared" si="59"/>
        <v>0.1</v>
      </c>
      <c r="J83" s="226">
        <f t="shared" si="59"/>
        <v>0.1</v>
      </c>
      <c r="K83" s="226">
        <f t="shared" si="59"/>
        <v>0.1</v>
      </c>
      <c r="L83" s="226">
        <f t="shared" si="59"/>
        <v>0.1</v>
      </c>
      <c r="M83" s="226">
        <f t="shared" si="59"/>
        <v>0.1</v>
      </c>
      <c r="N83" s="156">
        <f t="shared" ref="N83:AG83" si="60">(1/$F23-1/$E23)*(N$66-$E$7)/($F$7-$E$7)+1/$E23</f>
        <v>0.1</v>
      </c>
      <c r="O83" s="156">
        <f t="shared" si="60"/>
        <v>0.1</v>
      </c>
      <c r="P83" s="156">
        <f t="shared" si="60"/>
        <v>0.1</v>
      </c>
      <c r="Q83" s="156">
        <f t="shared" si="60"/>
        <v>0.1</v>
      </c>
      <c r="R83" s="156">
        <f t="shared" si="60"/>
        <v>0.1</v>
      </c>
      <c r="S83" s="156">
        <f t="shared" si="60"/>
        <v>0.1</v>
      </c>
      <c r="T83" s="156">
        <f t="shared" si="60"/>
        <v>0.1</v>
      </c>
      <c r="U83" s="156">
        <f t="shared" si="60"/>
        <v>0.1</v>
      </c>
      <c r="V83" s="156">
        <f t="shared" si="60"/>
        <v>0.1</v>
      </c>
      <c r="W83" s="156">
        <f t="shared" si="60"/>
        <v>0.1</v>
      </c>
      <c r="X83" s="156">
        <f t="shared" si="60"/>
        <v>0.1</v>
      </c>
      <c r="Y83" s="156">
        <f t="shared" si="60"/>
        <v>0.1</v>
      </c>
      <c r="Z83" s="156">
        <f t="shared" si="60"/>
        <v>0.1</v>
      </c>
      <c r="AA83" s="156">
        <f t="shared" si="60"/>
        <v>0.1</v>
      </c>
      <c r="AB83" s="156">
        <f t="shared" si="60"/>
        <v>0.1</v>
      </c>
      <c r="AC83" s="156">
        <f t="shared" si="60"/>
        <v>0.1</v>
      </c>
      <c r="AD83" s="156">
        <f t="shared" si="60"/>
        <v>0.1</v>
      </c>
      <c r="AE83" s="156">
        <f t="shared" si="60"/>
        <v>0.1</v>
      </c>
      <c r="AF83" s="156">
        <f t="shared" si="60"/>
        <v>0.1</v>
      </c>
      <c r="AG83" s="156">
        <f t="shared" si="60"/>
        <v>0.1</v>
      </c>
      <c r="AH83" s="156">
        <f t="shared" ref="AH83:BM83" si="61">(1/$G23-1/$F23)*(AH$66-$F$7)/($G$7-$F$7)+1/$F23</f>
        <v>0.1</v>
      </c>
      <c r="AI83" s="156">
        <f t="shared" si="61"/>
        <v>0.1</v>
      </c>
      <c r="AJ83" s="156">
        <f t="shared" si="61"/>
        <v>0.1</v>
      </c>
      <c r="AK83" s="156">
        <f t="shared" si="61"/>
        <v>0.1</v>
      </c>
      <c r="AL83" s="156">
        <f t="shared" si="61"/>
        <v>0.1</v>
      </c>
      <c r="AM83" s="156">
        <f t="shared" si="61"/>
        <v>0.1</v>
      </c>
      <c r="AN83" s="156">
        <f t="shared" si="61"/>
        <v>0.1</v>
      </c>
      <c r="AO83" s="156">
        <f t="shared" si="61"/>
        <v>0.1</v>
      </c>
      <c r="AP83" s="156">
        <f t="shared" si="61"/>
        <v>0.1</v>
      </c>
      <c r="AQ83" s="156">
        <f t="shared" si="61"/>
        <v>0.1</v>
      </c>
      <c r="AR83" s="156">
        <f t="shared" si="61"/>
        <v>0.1</v>
      </c>
      <c r="AS83" s="156">
        <f t="shared" si="61"/>
        <v>0.1</v>
      </c>
      <c r="AT83" s="156">
        <f t="shared" si="61"/>
        <v>0.1</v>
      </c>
      <c r="AU83" s="156">
        <f t="shared" si="61"/>
        <v>0.1</v>
      </c>
      <c r="AV83" s="156">
        <f t="shared" si="61"/>
        <v>0.1</v>
      </c>
      <c r="AW83" s="156">
        <f t="shared" si="61"/>
        <v>0.1</v>
      </c>
      <c r="AX83" s="156">
        <f t="shared" si="61"/>
        <v>0.1</v>
      </c>
      <c r="AY83" s="156">
        <f t="shared" si="61"/>
        <v>0.1</v>
      </c>
      <c r="AZ83" s="156">
        <f t="shared" si="61"/>
        <v>0.1</v>
      </c>
      <c r="BA83" s="156">
        <f t="shared" si="61"/>
        <v>0.1</v>
      </c>
      <c r="BB83" s="156">
        <f t="shared" si="61"/>
        <v>0.1</v>
      </c>
      <c r="BC83" s="156">
        <f t="shared" si="61"/>
        <v>0.1</v>
      </c>
      <c r="BD83" s="156">
        <f t="shared" si="61"/>
        <v>0.1</v>
      </c>
      <c r="BE83" s="156">
        <f t="shared" si="61"/>
        <v>0.1</v>
      </c>
      <c r="BF83" s="156">
        <f t="shared" si="61"/>
        <v>0.1</v>
      </c>
      <c r="BG83" s="156">
        <f t="shared" si="61"/>
        <v>0.1</v>
      </c>
      <c r="BH83" s="156">
        <f t="shared" si="61"/>
        <v>0.1</v>
      </c>
      <c r="BI83" s="156">
        <f t="shared" si="61"/>
        <v>0.1</v>
      </c>
      <c r="BJ83" s="156">
        <f t="shared" si="61"/>
        <v>0.1</v>
      </c>
      <c r="BK83" s="156">
        <f t="shared" si="61"/>
        <v>0.1</v>
      </c>
      <c r="BL83" s="156">
        <f t="shared" si="61"/>
        <v>0.1</v>
      </c>
      <c r="BM83" s="156">
        <f t="shared" si="61"/>
        <v>0.1</v>
      </c>
      <c r="BN83" s="156">
        <f t="shared" ref="BN83:CE83" si="62">(1/$G23-1/$F23)*(BN$66-$F$7)/($G$7-$F$7)+1/$F23</f>
        <v>0.1</v>
      </c>
      <c r="BO83" s="156">
        <f t="shared" si="62"/>
        <v>0.1</v>
      </c>
      <c r="BP83" s="156">
        <f t="shared" si="62"/>
        <v>0.1</v>
      </c>
      <c r="BQ83" s="156">
        <f t="shared" si="62"/>
        <v>0.1</v>
      </c>
      <c r="BR83" s="156">
        <f t="shared" si="62"/>
        <v>0.1</v>
      </c>
      <c r="BS83" s="156">
        <f t="shared" si="62"/>
        <v>0.1</v>
      </c>
      <c r="BT83" s="156">
        <f t="shared" si="62"/>
        <v>0.1</v>
      </c>
      <c r="BU83" s="156">
        <f t="shared" si="62"/>
        <v>0.1</v>
      </c>
      <c r="BV83" s="156">
        <f t="shared" si="62"/>
        <v>0.1</v>
      </c>
      <c r="BW83" s="156">
        <f t="shared" si="62"/>
        <v>0.1</v>
      </c>
      <c r="BX83" s="156">
        <f t="shared" si="62"/>
        <v>0.1</v>
      </c>
      <c r="BY83" s="156">
        <f t="shared" si="62"/>
        <v>0.1</v>
      </c>
      <c r="BZ83" s="156">
        <f t="shared" si="62"/>
        <v>0.1</v>
      </c>
      <c r="CA83" s="156">
        <f t="shared" si="62"/>
        <v>0.1</v>
      </c>
      <c r="CB83" s="156">
        <f t="shared" si="62"/>
        <v>0.1</v>
      </c>
      <c r="CC83" s="156">
        <f t="shared" si="62"/>
        <v>0.1</v>
      </c>
      <c r="CD83" s="156">
        <f t="shared" si="62"/>
        <v>0.1</v>
      </c>
      <c r="CE83" s="157">
        <f t="shared" si="62"/>
        <v>0.1</v>
      </c>
      <c r="CG83" s="202" t="s">
        <v>49</v>
      </c>
      <c r="CH83" s="198"/>
      <c r="CI83" s="228">
        <f t="shared" ref="CI83:CR83" si="63">(1/$L23-1/$K23)*(CI$66-$K$7)/($L$7-$K$7)+1/$K23</f>
        <v>0.1</v>
      </c>
      <c r="CJ83" s="228">
        <f t="shared" si="63"/>
        <v>0.1</v>
      </c>
      <c r="CK83" s="228">
        <f t="shared" si="63"/>
        <v>0.1</v>
      </c>
      <c r="CL83" s="228">
        <f t="shared" si="63"/>
        <v>0.1</v>
      </c>
      <c r="CM83" s="228">
        <f t="shared" si="63"/>
        <v>0.1</v>
      </c>
      <c r="CN83" s="228">
        <f t="shared" si="63"/>
        <v>0.1</v>
      </c>
      <c r="CO83" s="228">
        <f t="shared" si="63"/>
        <v>0.1</v>
      </c>
      <c r="CP83" s="228">
        <f t="shared" si="63"/>
        <v>0.1</v>
      </c>
      <c r="CQ83" s="228">
        <f t="shared" si="63"/>
        <v>0.1</v>
      </c>
      <c r="CR83" s="228">
        <f t="shared" si="63"/>
        <v>0.1</v>
      </c>
      <c r="CS83" s="198">
        <f t="shared" ref="CS83:DL83" si="64">(1/$M23-1/$L23)*(CS$66-$L$7)/($M$7-$L$7)+1/$L23</f>
        <v>0.1</v>
      </c>
      <c r="CT83" s="198">
        <f t="shared" si="64"/>
        <v>0.1</v>
      </c>
      <c r="CU83" s="198">
        <f t="shared" si="64"/>
        <v>0.1</v>
      </c>
      <c r="CV83" s="198">
        <f t="shared" si="64"/>
        <v>0.1</v>
      </c>
      <c r="CW83" s="198">
        <f t="shared" si="64"/>
        <v>0.1</v>
      </c>
      <c r="CX83" s="198">
        <f t="shared" si="64"/>
        <v>0.1</v>
      </c>
      <c r="CY83" s="198">
        <f t="shared" si="64"/>
        <v>0.1</v>
      </c>
      <c r="CZ83" s="198">
        <f t="shared" si="64"/>
        <v>0.1</v>
      </c>
      <c r="DA83" s="198">
        <f t="shared" si="64"/>
        <v>0.1</v>
      </c>
      <c r="DB83" s="198">
        <f t="shared" si="64"/>
        <v>0.1</v>
      </c>
      <c r="DC83" s="198">
        <f t="shared" si="64"/>
        <v>0.1</v>
      </c>
      <c r="DD83" s="198">
        <f t="shared" si="64"/>
        <v>0.1</v>
      </c>
      <c r="DE83" s="198">
        <f t="shared" si="64"/>
        <v>0.1</v>
      </c>
      <c r="DF83" s="198">
        <f t="shared" si="64"/>
        <v>0.1</v>
      </c>
      <c r="DG83" s="198">
        <f t="shared" si="64"/>
        <v>0.1</v>
      </c>
      <c r="DH83" s="198">
        <f t="shared" si="64"/>
        <v>0.1</v>
      </c>
      <c r="DI83" s="198">
        <f t="shared" si="64"/>
        <v>0.1</v>
      </c>
      <c r="DJ83" s="198">
        <f t="shared" si="64"/>
        <v>0.1</v>
      </c>
      <c r="DK83" s="198">
        <f t="shared" si="64"/>
        <v>0.1</v>
      </c>
      <c r="DL83" s="198">
        <f t="shared" si="64"/>
        <v>0.1</v>
      </c>
      <c r="DM83" s="198">
        <f t="shared" ref="DM83:ER83" si="65">(1/$N23-1/$M23)*(DM$66-$M$7)/($N$7-$M$7)+1/$M23</f>
        <v>0.10050000000000001</v>
      </c>
      <c r="DN83" s="198">
        <f t="shared" si="65"/>
        <v>0.10100000000000001</v>
      </c>
      <c r="DO83" s="198">
        <f t="shared" si="65"/>
        <v>0.10150000000000001</v>
      </c>
      <c r="DP83" s="198">
        <f t="shared" si="65"/>
        <v>0.10200000000000001</v>
      </c>
      <c r="DQ83" s="198">
        <f t="shared" si="65"/>
        <v>0.10250000000000001</v>
      </c>
      <c r="DR83" s="198">
        <f t="shared" si="65"/>
        <v>0.10300000000000001</v>
      </c>
      <c r="DS83" s="198">
        <f t="shared" si="65"/>
        <v>0.10350000000000001</v>
      </c>
      <c r="DT83" s="198">
        <f t="shared" si="65"/>
        <v>0.10400000000000001</v>
      </c>
      <c r="DU83" s="198">
        <f t="shared" si="65"/>
        <v>0.10450000000000001</v>
      </c>
      <c r="DV83" s="198">
        <f t="shared" si="65"/>
        <v>0.10500000000000001</v>
      </c>
      <c r="DW83" s="198">
        <f t="shared" si="65"/>
        <v>0.10550000000000001</v>
      </c>
      <c r="DX83" s="198">
        <f t="shared" si="65"/>
        <v>0.10600000000000001</v>
      </c>
      <c r="DY83" s="198">
        <f t="shared" si="65"/>
        <v>0.10650000000000001</v>
      </c>
      <c r="DZ83" s="198">
        <f t="shared" si="65"/>
        <v>0.107</v>
      </c>
      <c r="EA83" s="198">
        <f t="shared" si="65"/>
        <v>0.1075</v>
      </c>
      <c r="EB83" s="198">
        <f t="shared" si="65"/>
        <v>0.108</v>
      </c>
      <c r="EC83" s="198">
        <f t="shared" si="65"/>
        <v>0.1085</v>
      </c>
      <c r="ED83" s="198">
        <f t="shared" si="65"/>
        <v>0.109</v>
      </c>
      <c r="EE83" s="198">
        <f t="shared" si="65"/>
        <v>0.1095</v>
      </c>
      <c r="EF83" s="198">
        <f t="shared" si="65"/>
        <v>0.11</v>
      </c>
      <c r="EG83" s="198">
        <f t="shared" si="65"/>
        <v>0.1105</v>
      </c>
      <c r="EH83" s="198">
        <f t="shared" si="65"/>
        <v>0.111</v>
      </c>
      <c r="EI83" s="198">
        <f t="shared" si="65"/>
        <v>0.1115</v>
      </c>
      <c r="EJ83" s="198">
        <f t="shared" si="65"/>
        <v>0.112</v>
      </c>
      <c r="EK83" s="198">
        <f t="shared" si="65"/>
        <v>0.1125</v>
      </c>
      <c r="EL83" s="198">
        <f t="shared" si="65"/>
        <v>0.113</v>
      </c>
      <c r="EM83" s="198">
        <f t="shared" si="65"/>
        <v>0.1135</v>
      </c>
      <c r="EN83" s="198">
        <f t="shared" si="65"/>
        <v>0.114</v>
      </c>
      <c r="EO83" s="198">
        <f t="shared" si="65"/>
        <v>0.1145</v>
      </c>
      <c r="EP83" s="198">
        <f t="shared" si="65"/>
        <v>0.115</v>
      </c>
      <c r="EQ83" s="198">
        <f t="shared" si="65"/>
        <v>0.11550000000000001</v>
      </c>
      <c r="ER83" s="198">
        <f t="shared" si="65"/>
        <v>0.11600000000000001</v>
      </c>
      <c r="ES83" s="198">
        <f t="shared" ref="ES83:FJ83" si="66">(1/$N23-1/$M23)*(ES$66-$M$7)/($N$7-$M$7)+1/$M23</f>
        <v>0.11650000000000001</v>
      </c>
      <c r="ET83" s="198">
        <f t="shared" si="66"/>
        <v>0.11700000000000001</v>
      </c>
      <c r="EU83" s="198">
        <f t="shared" si="66"/>
        <v>0.11749999999999999</v>
      </c>
      <c r="EV83" s="198">
        <f t="shared" si="66"/>
        <v>0.11799999999999999</v>
      </c>
      <c r="EW83" s="198">
        <f t="shared" si="66"/>
        <v>0.11849999999999999</v>
      </c>
      <c r="EX83" s="198">
        <f t="shared" si="66"/>
        <v>0.11899999999999999</v>
      </c>
      <c r="EY83" s="198">
        <f t="shared" si="66"/>
        <v>0.1195</v>
      </c>
      <c r="EZ83" s="198">
        <f t="shared" si="66"/>
        <v>0.12</v>
      </c>
      <c r="FA83" s="198">
        <f t="shared" si="66"/>
        <v>0.1205</v>
      </c>
      <c r="FB83" s="198">
        <f t="shared" si="66"/>
        <v>0.121</v>
      </c>
      <c r="FC83" s="198">
        <f t="shared" si="66"/>
        <v>0.1215</v>
      </c>
      <c r="FD83" s="198">
        <f t="shared" si="66"/>
        <v>0.122</v>
      </c>
      <c r="FE83" s="198">
        <f t="shared" si="66"/>
        <v>0.1225</v>
      </c>
      <c r="FF83" s="198">
        <f t="shared" si="66"/>
        <v>0.123</v>
      </c>
      <c r="FG83" s="198">
        <f t="shared" si="66"/>
        <v>0.1235</v>
      </c>
      <c r="FH83" s="198">
        <f t="shared" si="66"/>
        <v>0.124</v>
      </c>
      <c r="FI83" s="198">
        <f t="shared" si="66"/>
        <v>0.1245</v>
      </c>
      <c r="FJ83" s="198">
        <f t="shared" si="66"/>
        <v>0.125</v>
      </c>
      <c r="FL83" s="21" t="s">
        <v>49</v>
      </c>
      <c r="FM83" s="22"/>
      <c r="FN83" s="225">
        <f t="shared" ref="FN83:GS83" si="67">(1/$S23-1/$R23)*(FN$66-$R$7)/($S$7-$R$7)+1/$R23</f>
        <v>0.1</v>
      </c>
      <c r="FO83" s="225">
        <f t="shared" si="67"/>
        <v>0.1</v>
      </c>
      <c r="FP83" s="225">
        <f t="shared" si="67"/>
        <v>0.1</v>
      </c>
      <c r="FQ83" s="225">
        <f t="shared" si="67"/>
        <v>0.1</v>
      </c>
      <c r="FR83" s="225">
        <f t="shared" si="67"/>
        <v>0.1</v>
      </c>
      <c r="FS83" s="225">
        <f t="shared" si="67"/>
        <v>0.1</v>
      </c>
      <c r="FT83" s="225">
        <f t="shared" si="67"/>
        <v>0.1</v>
      </c>
      <c r="FU83" s="225">
        <f t="shared" si="67"/>
        <v>0.1</v>
      </c>
      <c r="FV83" s="225">
        <f t="shared" si="67"/>
        <v>0.1</v>
      </c>
      <c r="FW83" s="225">
        <f t="shared" si="67"/>
        <v>0.1</v>
      </c>
      <c r="FX83" s="225">
        <f t="shared" si="67"/>
        <v>0.1</v>
      </c>
      <c r="FY83" s="225">
        <f t="shared" si="67"/>
        <v>0.1</v>
      </c>
      <c r="FZ83" s="225">
        <f t="shared" si="67"/>
        <v>0.1</v>
      </c>
      <c r="GA83" s="225">
        <f t="shared" si="67"/>
        <v>0.1</v>
      </c>
      <c r="GB83" s="225">
        <f t="shared" si="67"/>
        <v>0.1</v>
      </c>
      <c r="GC83" s="225">
        <f t="shared" si="67"/>
        <v>0.1</v>
      </c>
      <c r="GD83" s="225">
        <f t="shared" si="67"/>
        <v>0.1</v>
      </c>
      <c r="GE83" s="225">
        <f t="shared" si="67"/>
        <v>0.1</v>
      </c>
      <c r="GF83" s="225">
        <f t="shared" si="67"/>
        <v>0.1</v>
      </c>
      <c r="GG83" s="225">
        <f t="shared" si="67"/>
        <v>0.1</v>
      </c>
      <c r="GH83" s="225">
        <f t="shared" si="67"/>
        <v>0.1</v>
      </c>
      <c r="GI83" s="225">
        <f t="shared" si="67"/>
        <v>0.1</v>
      </c>
      <c r="GJ83" s="225">
        <f t="shared" si="67"/>
        <v>0.1</v>
      </c>
      <c r="GK83" s="225">
        <f t="shared" si="67"/>
        <v>0.1</v>
      </c>
      <c r="GL83" s="225">
        <f t="shared" si="67"/>
        <v>0.1</v>
      </c>
      <c r="GM83" s="225">
        <f t="shared" si="67"/>
        <v>0.1</v>
      </c>
      <c r="GN83" s="225">
        <f t="shared" si="67"/>
        <v>0.1</v>
      </c>
      <c r="GO83" s="225">
        <f t="shared" si="67"/>
        <v>0.1</v>
      </c>
      <c r="GP83" s="225">
        <f t="shared" si="67"/>
        <v>0.1</v>
      </c>
      <c r="GQ83" s="225">
        <f t="shared" si="67"/>
        <v>0.1</v>
      </c>
      <c r="GR83" s="225">
        <f t="shared" si="67"/>
        <v>0.1</v>
      </c>
      <c r="GS83" s="225">
        <f t="shared" si="67"/>
        <v>0.1</v>
      </c>
      <c r="GT83" s="225">
        <f t="shared" ref="GT83:HY83" si="68">(1/$S23-1/$R23)*(GT$66-$R$7)/($S$7-$R$7)+1/$R23</f>
        <v>0.1</v>
      </c>
      <c r="GU83" s="225">
        <f t="shared" si="68"/>
        <v>0.1</v>
      </c>
      <c r="GV83" s="225">
        <f t="shared" si="68"/>
        <v>0.1</v>
      </c>
      <c r="GW83" s="225">
        <f t="shared" si="68"/>
        <v>0.1</v>
      </c>
      <c r="GX83" s="225">
        <f t="shared" si="68"/>
        <v>0.1</v>
      </c>
      <c r="GY83" s="225">
        <f t="shared" si="68"/>
        <v>0.1</v>
      </c>
      <c r="GZ83" s="225">
        <f t="shared" si="68"/>
        <v>0.1</v>
      </c>
      <c r="HA83" s="225">
        <f t="shared" si="68"/>
        <v>0.1</v>
      </c>
      <c r="HB83" s="225">
        <f t="shared" si="68"/>
        <v>0.1</v>
      </c>
      <c r="HC83" s="225">
        <f t="shared" si="68"/>
        <v>0.1</v>
      </c>
      <c r="HD83" s="225">
        <f t="shared" si="68"/>
        <v>0.1</v>
      </c>
      <c r="HE83" s="225">
        <f t="shared" si="68"/>
        <v>0.1</v>
      </c>
      <c r="HF83" s="225">
        <f t="shared" si="68"/>
        <v>0.1</v>
      </c>
      <c r="HG83" s="225">
        <f t="shared" si="68"/>
        <v>0.1</v>
      </c>
      <c r="HH83" s="225">
        <f t="shared" si="68"/>
        <v>0.1</v>
      </c>
      <c r="HI83" s="225">
        <f t="shared" si="68"/>
        <v>0.1</v>
      </c>
      <c r="HJ83" s="225">
        <f t="shared" si="68"/>
        <v>0.1</v>
      </c>
      <c r="HK83" s="225">
        <f t="shared" si="68"/>
        <v>0.1</v>
      </c>
      <c r="HL83" s="225">
        <f t="shared" si="68"/>
        <v>0.1</v>
      </c>
      <c r="HM83" s="225">
        <f t="shared" si="68"/>
        <v>0.1</v>
      </c>
      <c r="HN83" s="225">
        <f t="shared" si="68"/>
        <v>0.1</v>
      </c>
      <c r="HO83" s="225">
        <f t="shared" si="68"/>
        <v>0.1</v>
      </c>
      <c r="HP83" s="225">
        <f t="shared" si="68"/>
        <v>0.1</v>
      </c>
      <c r="HQ83" s="225">
        <f t="shared" si="68"/>
        <v>0.1</v>
      </c>
      <c r="HR83" s="225">
        <f t="shared" si="68"/>
        <v>0.1</v>
      </c>
      <c r="HS83" s="225">
        <f t="shared" si="68"/>
        <v>0.1</v>
      </c>
      <c r="HT83" s="225">
        <f t="shared" si="68"/>
        <v>0.1</v>
      </c>
      <c r="HU83" s="225">
        <f t="shared" si="68"/>
        <v>0.1</v>
      </c>
      <c r="HV83" s="225">
        <f t="shared" si="68"/>
        <v>0.1</v>
      </c>
      <c r="HW83" s="225">
        <f t="shared" si="68"/>
        <v>0.1</v>
      </c>
      <c r="HX83" s="225">
        <f t="shared" si="68"/>
        <v>0.1</v>
      </c>
      <c r="HY83" s="225">
        <f t="shared" si="68"/>
        <v>0.1</v>
      </c>
      <c r="HZ83" s="225">
        <f t="shared" ref="HZ83:IN83" si="69">(1/$S23-1/$R23)*(HZ$66-$R$7)/($S$7-$R$7)+1/$R23</f>
        <v>0.1</v>
      </c>
      <c r="IA83" s="225">
        <f t="shared" si="69"/>
        <v>0.1</v>
      </c>
      <c r="IB83" s="225">
        <f t="shared" si="69"/>
        <v>0.1</v>
      </c>
      <c r="IC83" s="225">
        <f t="shared" si="69"/>
        <v>0.1</v>
      </c>
      <c r="ID83" s="225">
        <f t="shared" si="69"/>
        <v>0.1</v>
      </c>
      <c r="IE83" s="225">
        <f t="shared" si="69"/>
        <v>0.1</v>
      </c>
      <c r="IF83" s="225">
        <f t="shared" si="69"/>
        <v>0.1</v>
      </c>
      <c r="IG83" s="225">
        <f t="shared" si="69"/>
        <v>0.1</v>
      </c>
      <c r="IH83" s="225">
        <f t="shared" si="69"/>
        <v>0.1</v>
      </c>
      <c r="II83" s="225">
        <f t="shared" si="69"/>
        <v>0.1</v>
      </c>
      <c r="IJ83" s="225">
        <f t="shared" si="69"/>
        <v>0.1</v>
      </c>
      <c r="IK83" s="225">
        <f t="shared" si="69"/>
        <v>0.1</v>
      </c>
      <c r="IL83" s="225">
        <f t="shared" si="69"/>
        <v>0.1</v>
      </c>
      <c r="IM83" s="225">
        <f t="shared" si="69"/>
        <v>0.1</v>
      </c>
      <c r="IN83" s="225">
        <f t="shared" si="69"/>
        <v>0.1</v>
      </c>
      <c r="IO83" s="91">
        <f>(1/$U23-1/$T23)*(IO$66-$T$7)/($U$7-$T$7)+1/$T23</f>
        <v>0.125</v>
      </c>
    </row>
    <row r="84" spans="2:249">
      <c r="B84" s="21" t="s">
        <v>208</v>
      </c>
      <c r="C84" s="156"/>
      <c r="D84" s="224">
        <f t="shared" ref="D84:AQ84" si="70">($E24-$D24)*(D$66-$D$7)/($E$7-$D$7)+$D24</f>
        <v>-0.05</v>
      </c>
      <c r="E84" s="224">
        <f t="shared" si="70"/>
        <v>-0.05</v>
      </c>
      <c r="F84" s="224">
        <f t="shared" si="70"/>
        <v>-0.05</v>
      </c>
      <c r="G84" s="224">
        <f t="shared" si="70"/>
        <v>-0.05</v>
      </c>
      <c r="H84" s="224">
        <f t="shared" si="70"/>
        <v>-0.05</v>
      </c>
      <c r="I84" s="224">
        <f t="shared" si="70"/>
        <v>-0.05</v>
      </c>
      <c r="J84" s="224">
        <f t="shared" si="70"/>
        <v>-0.05</v>
      </c>
      <c r="K84" s="224">
        <f t="shared" si="70"/>
        <v>-0.05</v>
      </c>
      <c r="L84" s="224">
        <f t="shared" si="70"/>
        <v>-0.05</v>
      </c>
      <c r="M84" s="224">
        <f t="shared" si="70"/>
        <v>-0.05</v>
      </c>
      <c r="N84" s="224">
        <f t="shared" si="70"/>
        <v>-0.05</v>
      </c>
      <c r="O84" s="224">
        <f t="shared" si="70"/>
        <v>-0.05</v>
      </c>
      <c r="P84" s="224">
        <f t="shared" si="70"/>
        <v>-0.05</v>
      </c>
      <c r="Q84" s="224">
        <f t="shared" si="70"/>
        <v>-0.05</v>
      </c>
      <c r="R84" s="224">
        <f t="shared" si="70"/>
        <v>-0.05</v>
      </c>
      <c r="S84" s="224">
        <f t="shared" si="70"/>
        <v>-0.05</v>
      </c>
      <c r="T84" s="224">
        <f t="shared" si="70"/>
        <v>-0.05</v>
      </c>
      <c r="U84" s="224">
        <f t="shared" si="70"/>
        <v>-0.05</v>
      </c>
      <c r="V84" s="224">
        <f t="shared" si="70"/>
        <v>-0.05</v>
      </c>
      <c r="W84" s="224">
        <f t="shared" si="70"/>
        <v>-0.05</v>
      </c>
      <c r="X84" s="224">
        <f t="shared" si="70"/>
        <v>-0.05</v>
      </c>
      <c r="Y84" s="224">
        <f t="shared" si="70"/>
        <v>-0.05</v>
      </c>
      <c r="Z84" s="224">
        <f t="shared" si="70"/>
        <v>-0.05</v>
      </c>
      <c r="AA84" s="224">
        <f t="shared" si="70"/>
        <v>-0.05</v>
      </c>
      <c r="AB84" s="224">
        <f t="shared" si="70"/>
        <v>-0.05</v>
      </c>
      <c r="AC84" s="224">
        <f t="shared" si="70"/>
        <v>-0.05</v>
      </c>
      <c r="AD84" s="224">
        <f t="shared" si="70"/>
        <v>-0.05</v>
      </c>
      <c r="AE84" s="224">
        <f t="shared" si="70"/>
        <v>-0.05</v>
      </c>
      <c r="AF84" s="224">
        <f t="shared" si="70"/>
        <v>-0.05</v>
      </c>
      <c r="AG84" s="224">
        <f t="shared" si="70"/>
        <v>-0.05</v>
      </c>
      <c r="AH84" s="224">
        <f t="shared" si="70"/>
        <v>-0.05</v>
      </c>
      <c r="AI84" s="224">
        <f t="shared" si="70"/>
        <v>-0.05</v>
      </c>
      <c r="AJ84" s="224">
        <f t="shared" si="70"/>
        <v>-0.05</v>
      </c>
      <c r="AK84" s="224">
        <f t="shared" si="70"/>
        <v>-0.05</v>
      </c>
      <c r="AL84" s="224">
        <f t="shared" si="70"/>
        <v>-0.05</v>
      </c>
      <c r="AM84" s="224">
        <f t="shared" si="70"/>
        <v>-0.05</v>
      </c>
      <c r="AN84" s="224">
        <f t="shared" si="70"/>
        <v>-0.05</v>
      </c>
      <c r="AO84" s="224">
        <f t="shared" si="70"/>
        <v>-0.05</v>
      </c>
      <c r="AP84" s="224">
        <f t="shared" si="70"/>
        <v>-0.05</v>
      </c>
      <c r="AQ84" s="224">
        <f t="shared" si="70"/>
        <v>-0.05</v>
      </c>
      <c r="AR84" s="156">
        <f t="shared" ref="AR84:CE84" si="71">($G24-$F24)*(AR$66-$F$7)/($G$7-$F$7)+$F24</f>
        <v>-0.05</v>
      </c>
      <c r="AS84" s="156">
        <f t="shared" si="71"/>
        <v>-0.05</v>
      </c>
      <c r="AT84" s="156">
        <f t="shared" si="71"/>
        <v>-0.05</v>
      </c>
      <c r="AU84" s="156">
        <f t="shared" si="71"/>
        <v>-0.05</v>
      </c>
      <c r="AV84" s="156">
        <f t="shared" si="71"/>
        <v>-0.05</v>
      </c>
      <c r="AW84" s="156">
        <f t="shared" si="71"/>
        <v>-0.05</v>
      </c>
      <c r="AX84" s="156">
        <f t="shared" si="71"/>
        <v>-0.05</v>
      </c>
      <c r="AY84" s="156">
        <f t="shared" si="71"/>
        <v>-0.05</v>
      </c>
      <c r="AZ84" s="156">
        <f t="shared" si="71"/>
        <v>-0.05</v>
      </c>
      <c r="BA84" s="156">
        <f t="shared" si="71"/>
        <v>-0.05</v>
      </c>
      <c r="BB84" s="156">
        <f t="shared" si="71"/>
        <v>-0.05</v>
      </c>
      <c r="BC84" s="156">
        <f t="shared" si="71"/>
        <v>-0.05</v>
      </c>
      <c r="BD84" s="156">
        <f t="shared" si="71"/>
        <v>-0.05</v>
      </c>
      <c r="BE84" s="156">
        <f t="shared" si="71"/>
        <v>-0.05</v>
      </c>
      <c r="BF84" s="156">
        <f t="shared" si="71"/>
        <v>-0.05</v>
      </c>
      <c r="BG84" s="156">
        <f t="shared" si="71"/>
        <v>-0.05</v>
      </c>
      <c r="BH84" s="156">
        <f t="shared" si="71"/>
        <v>-0.05</v>
      </c>
      <c r="BI84" s="156">
        <f t="shared" si="71"/>
        <v>-0.05</v>
      </c>
      <c r="BJ84" s="156">
        <f t="shared" si="71"/>
        <v>-0.05</v>
      </c>
      <c r="BK84" s="156">
        <f t="shared" si="71"/>
        <v>-0.05</v>
      </c>
      <c r="BL84" s="156">
        <f t="shared" si="71"/>
        <v>-0.05</v>
      </c>
      <c r="BM84" s="156">
        <f t="shared" si="71"/>
        <v>-0.05</v>
      </c>
      <c r="BN84" s="156">
        <f t="shared" si="71"/>
        <v>-0.05</v>
      </c>
      <c r="BO84" s="156">
        <f t="shared" si="71"/>
        <v>-0.05</v>
      </c>
      <c r="BP84" s="156">
        <f t="shared" si="71"/>
        <v>-0.05</v>
      </c>
      <c r="BQ84" s="156">
        <f t="shared" si="71"/>
        <v>-0.05</v>
      </c>
      <c r="BR84" s="156">
        <f t="shared" si="71"/>
        <v>-0.05</v>
      </c>
      <c r="BS84" s="156">
        <f t="shared" si="71"/>
        <v>-0.05</v>
      </c>
      <c r="BT84" s="156">
        <f t="shared" si="71"/>
        <v>-0.05</v>
      </c>
      <c r="BU84" s="156">
        <f t="shared" si="71"/>
        <v>-0.05</v>
      </c>
      <c r="BV84" s="156">
        <f t="shared" si="71"/>
        <v>-0.05</v>
      </c>
      <c r="BW84" s="156">
        <f t="shared" si="71"/>
        <v>-0.05</v>
      </c>
      <c r="BX84" s="156">
        <f t="shared" si="71"/>
        <v>-0.05</v>
      </c>
      <c r="BY84" s="156">
        <f t="shared" si="71"/>
        <v>-0.05</v>
      </c>
      <c r="BZ84" s="156">
        <f t="shared" si="71"/>
        <v>-0.05</v>
      </c>
      <c r="CA84" s="156">
        <f t="shared" si="71"/>
        <v>-0.05</v>
      </c>
      <c r="CB84" s="156">
        <f t="shared" si="71"/>
        <v>-0.05</v>
      </c>
      <c r="CC84" s="156">
        <f t="shared" si="71"/>
        <v>-0.05</v>
      </c>
      <c r="CD84" s="156">
        <f t="shared" si="71"/>
        <v>-0.05</v>
      </c>
      <c r="CE84" s="157">
        <f t="shared" si="71"/>
        <v>-0.05</v>
      </c>
      <c r="CG84" s="21" t="s">
        <v>208</v>
      </c>
      <c r="CH84" s="198"/>
      <c r="CI84" s="198">
        <f t="shared" ref="CI84:DV84" si="72">($L24-$K24)*(CI$66-$K$7)/($L$7-$K$7)+$K24</f>
        <v>-0.02</v>
      </c>
      <c r="CJ84" s="198">
        <f t="shared" si="72"/>
        <v>-0.02</v>
      </c>
      <c r="CK84" s="198">
        <f t="shared" si="72"/>
        <v>-0.02</v>
      </c>
      <c r="CL84" s="198">
        <f t="shared" si="72"/>
        <v>-0.02</v>
      </c>
      <c r="CM84" s="198">
        <f t="shared" si="72"/>
        <v>-0.02</v>
      </c>
      <c r="CN84" s="198">
        <f t="shared" si="72"/>
        <v>-0.02</v>
      </c>
      <c r="CO84" s="198">
        <f t="shared" si="72"/>
        <v>-0.02</v>
      </c>
      <c r="CP84" s="198">
        <f t="shared" si="72"/>
        <v>-0.02</v>
      </c>
      <c r="CQ84" s="198">
        <f t="shared" si="72"/>
        <v>-0.02</v>
      </c>
      <c r="CR84" s="198">
        <f t="shared" si="72"/>
        <v>-0.02</v>
      </c>
      <c r="CS84" s="198">
        <f t="shared" si="72"/>
        <v>-0.02</v>
      </c>
      <c r="CT84" s="198">
        <f t="shared" si="72"/>
        <v>-0.02</v>
      </c>
      <c r="CU84" s="198">
        <f t="shared" si="72"/>
        <v>-0.02</v>
      </c>
      <c r="CV84" s="198">
        <f t="shared" si="72"/>
        <v>-0.02</v>
      </c>
      <c r="CW84" s="198">
        <f t="shared" si="72"/>
        <v>-0.02</v>
      </c>
      <c r="CX84" s="198">
        <f t="shared" si="72"/>
        <v>-0.02</v>
      </c>
      <c r="CY84" s="198">
        <f t="shared" si="72"/>
        <v>-0.02</v>
      </c>
      <c r="CZ84" s="198">
        <f t="shared" si="72"/>
        <v>-0.02</v>
      </c>
      <c r="DA84" s="198">
        <f t="shared" si="72"/>
        <v>-0.02</v>
      </c>
      <c r="DB84" s="198">
        <f t="shared" si="72"/>
        <v>-0.02</v>
      </c>
      <c r="DC84" s="198">
        <f t="shared" si="72"/>
        <v>-0.02</v>
      </c>
      <c r="DD84" s="198">
        <f t="shared" si="72"/>
        <v>-0.02</v>
      </c>
      <c r="DE84" s="198">
        <f t="shared" si="72"/>
        <v>-0.02</v>
      </c>
      <c r="DF84" s="198">
        <f t="shared" si="72"/>
        <v>-0.02</v>
      </c>
      <c r="DG84" s="198">
        <f t="shared" si="72"/>
        <v>-0.02</v>
      </c>
      <c r="DH84" s="198">
        <f t="shared" si="72"/>
        <v>-0.02</v>
      </c>
      <c r="DI84" s="198">
        <f t="shared" si="72"/>
        <v>-0.02</v>
      </c>
      <c r="DJ84" s="198">
        <f t="shared" si="72"/>
        <v>-0.02</v>
      </c>
      <c r="DK84" s="198">
        <f t="shared" si="72"/>
        <v>-0.02</v>
      </c>
      <c r="DL84" s="198">
        <f t="shared" si="72"/>
        <v>-0.02</v>
      </c>
      <c r="DM84" s="198">
        <f t="shared" si="72"/>
        <v>-0.02</v>
      </c>
      <c r="DN84" s="198">
        <f t="shared" si="72"/>
        <v>-0.02</v>
      </c>
      <c r="DO84" s="198">
        <f t="shared" si="72"/>
        <v>-0.02</v>
      </c>
      <c r="DP84" s="198">
        <f t="shared" si="72"/>
        <v>-0.02</v>
      </c>
      <c r="DQ84" s="198">
        <f t="shared" si="72"/>
        <v>-0.02</v>
      </c>
      <c r="DR84" s="198">
        <f t="shared" si="72"/>
        <v>-0.02</v>
      </c>
      <c r="DS84" s="198">
        <f t="shared" si="72"/>
        <v>-0.02</v>
      </c>
      <c r="DT84" s="198">
        <f t="shared" si="72"/>
        <v>-0.02</v>
      </c>
      <c r="DU84" s="198">
        <f t="shared" si="72"/>
        <v>-0.02</v>
      </c>
      <c r="DV84" s="198">
        <f t="shared" si="72"/>
        <v>-0.02</v>
      </c>
      <c r="DW84" s="198">
        <f t="shared" ref="DW84:FJ84" si="73">($N24-$M24)*(DW$66-$M$7)/($N$7-$M$7)+$M24</f>
        <v>-0.02</v>
      </c>
      <c r="DX84" s="198">
        <f t="shared" si="73"/>
        <v>-0.02</v>
      </c>
      <c r="DY84" s="198">
        <f t="shared" si="73"/>
        <v>-0.02</v>
      </c>
      <c r="DZ84" s="198">
        <f t="shared" si="73"/>
        <v>-0.02</v>
      </c>
      <c r="EA84" s="198">
        <f t="shared" si="73"/>
        <v>-0.02</v>
      </c>
      <c r="EB84" s="198">
        <f t="shared" si="73"/>
        <v>-0.02</v>
      </c>
      <c r="EC84" s="198">
        <f t="shared" si="73"/>
        <v>-0.02</v>
      </c>
      <c r="ED84" s="198">
        <f t="shared" si="73"/>
        <v>-0.02</v>
      </c>
      <c r="EE84" s="198">
        <f t="shared" si="73"/>
        <v>-0.02</v>
      </c>
      <c r="EF84" s="198">
        <f t="shared" si="73"/>
        <v>-0.02</v>
      </c>
      <c r="EG84" s="198">
        <f t="shared" si="73"/>
        <v>-0.02</v>
      </c>
      <c r="EH84" s="198">
        <f t="shared" si="73"/>
        <v>-0.02</v>
      </c>
      <c r="EI84" s="198">
        <f t="shared" si="73"/>
        <v>-0.02</v>
      </c>
      <c r="EJ84" s="198">
        <f t="shared" si="73"/>
        <v>-0.02</v>
      </c>
      <c r="EK84" s="198">
        <f t="shared" si="73"/>
        <v>-0.02</v>
      </c>
      <c r="EL84" s="198">
        <f t="shared" si="73"/>
        <v>-0.02</v>
      </c>
      <c r="EM84" s="198">
        <f t="shared" si="73"/>
        <v>-0.02</v>
      </c>
      <c r="EN84" s="198">
        <f t="shared" si="73"/>
        <v>-0.02</v>
      </c>
      <c r="EO84" s="198">
        <f t="shared" si="73"/>
        <v>-0.02</v>
      </c>
      <c r="EP84" s="198">
        <f t="shared" si="73"/>
        <v>-0.02</v>
      </c>
      <c r="EQ84" s="198">
        <f t="shared" si="73"/>
        <v>-0.02</v>
      </c>
      <c r="ER84" s="198">
        <f t="shared" si="73"/>
        <v>-0.02</v>
      </c>
      <c r="ES84" s="198">
        <f t="shared" si="73"/>
        <v>-0.02</v>
      </c>
      <c r="ET84" s="198">
        <f t="shared" si="73"/>
        <v>-0.02</v>
      </c>
      <c r="EU84" s="198">
        <f t="shared" si="73"/>
        <v>-0.02</v>
      </c>
      <c r="EV84" s="198">
        <f t="shared" si="73"/>
        <v>-0.02</v>
      </c>
      <c r="EW84" s="198">
        <f t="shared" si="73"/>
        <v>-0.02</v>
      </c>
      <c r="EX84" s="198">
        <f t="shared" si="73"/>
        <v>-0.02</v>
      </c>
      <c r="EY84" s="198">
        <f t="shared" si="73"/>
        <v>-0.02</v>
      </c>
      <c r="EZ84" s="198">
        <f t="shared" si="73"/>
        <v>-0.02</v>
      </c>
      <c r="FA84" s="198">
        <f t="shared" si="73"/>
        <v>-0.02</v>
      </c>
      <c r="FB84" s="198">
        <f t="shared" si="73"/>
        <v>-0.02</v>
      </c>
      <c r="FC84" s="198">
        <f t="shared" si="73"/>
        <v>-0.02</v>
      </c>
      <c r="FD84" s="198">
        <f t="shared" si="73"/>
        <v>-0.02</v>
      </c>
      <c r="FE84" s="198">
        <f t="shared" si="73"/>
        <v>-0.02</v>
      </c>
      <c r="FF84" s="198">
        <f t="shared" si="73"/>
        <v>-0.02</v>
      </c>
      <c r="FG84" s="198">
        <f t="shared" si="73"/>
        <v>-0.02</v>
      </c>
      <c r="FH84" s="198">
        <f t="shared" si="73"/>
        <v>-0.02</v>
      </c>
      <c r="FI84" s="198">
        <f t="shared" si="73"/>
        <v>-0.02</v>
      </c>
      <c r="FJ84" s="198">
        <f t="shared" si="73"/>
        <v>-0.02</v>
      </c>
      <c r="FL84" s="21" t="s">
        <v>208</v>
      </c>
      <c r="FM84" s="22"/>
      <c r="FN84" s="225">
        <f t="shared" ref="FN84:GS84" si="74">($S24-$R24)*(FN$66-$R$7)/($S$7-$R$7)+$R24</f>
        <v>-0.02</v>
      </c>
      <c r="FO84" s="225">
        <f t="shared" si="74"/>
        <v>-0.02</v>
      </c>
      <c r="FP84" s="225">
        <f t="shared" si="74"/>
        <v>-0.02</v>
      </c>
      <c r="FQ84" s="225">
        <f t="shared" si="74"/>
        <v>-0.02</v>
      </c>
      <c r="FR84" s="225">
        <f t="shared" si="74"/>
        <v>-0.02</v>
      </c>
      <c r="FS84" s="225">
        <f t="shared" si="74"/>
        <v>-0.02</v>
      </c>
      <c r="FT84" s="225">
        <f t="shared" si="74"/>
        <v>-0.02</v>
      </c>
      <c r="FU84" s="225">
        <f t="shared" si="74"/>
        <v>-0.02</v>
      </c>
      <c r="FV84" s="225">
        <f t="shared" si="74"/>
        <v>-0.02</v>
      </c>
      <c r="FW84" s="225">
        <f t="shared" si="74"/>
        <v>-0.02</v>
      </c>
      <c r="FX84" s="225">
        <f t="shared" si="74"/>
        <v>-0.02</v>
      </c>
      <c r="FY84" s="225">
        <f t="shared" si="74"/>
        <v>-0.02</v>
      </c>
      <c r="FZ84" s="225">
        <f t="shared" si="74"/>
        <v>-0.02</v>
      </c>
      <c r="GA84" s="225">
        <f t="shared" si="74"/>
        <v>-0.02</v>
      </c>
      <c r="GB84" s="225">
        <f t="shared" si="74"/>
        <v>-0.02</v>
      </c>
      <c r="GC84" s="225">
        <f t="shared" si="74"/>
        <v>-0.02</v>
      </c>
      <c r="GD84" s="225">
        <f t="shared" si="74"/>
        <v>-0.02</v>
      </c>
      <c r="GE84" s="225">
        <f t="shared" si="74"/>
        <v>-0.02</v>
      </c>
      <c r="GF84" s="225">
        <f t="shared" si="74"/>
        <v>-0.02</v>
      </c>
      <c r="GG84" s="225">
        <f t="shared" si="74"/>
        <v>-0.02</v>
      </c>
      <c r="GH84" s="225">
        <f t="shared" si="74"/>
        <v>-0.02</v>
      </c>
      <c r="GI84" s="225">
        <f t="shared" si="74"/>
        <v>-0.02</v>
      </c>
      <c r="GJ84" s="225">
        <f t="shared" si="74"/>
        <v>-0.02</v>
      </c>
      <c r="GK84" s="225">
        <f t="shared" si="74"/>
        <v>-0.02</v>
      </c>
      <c r="GL84" s="225">
        <f t="shared" si="74"/>
        <v>-0.02</v>
      </c>
      <c r="GM84" s="225">
        <f t="shared" si="74"/>
        <v>-0.02</v>
      </c>
      <c r="GN84" s="225">
        <f t="shared" si="74"/>
        <v>-0.02</v>
      </c>
      <c r="GO84" s="225">
        <f t="shared" si="74"/>
        <v>-0.02</v>
      </c>
      <c r="GP84" s="225">
        <f t="shared" si="74"/>
        <v>-0.02</v>
      </c>
      <c r="GQ84" s="225">
        <f t="shared" si="74"/>
        <v>-0.02</v>
      </c>
      <c r="GR84" s="225">
        <f t="shared" si="74"/>
        <v>-0.02</v>
      </c>
      <c r="GS84" s="225">
        <f t="shared" si="74"/>
        <v>-0.02</v>
      </c>
      <c r="GT84" s="225">
        <f t="shared" ref="GT84:HY84" si="75">($S24-$R24)*(GT$66-$R$7)/($S$7-$R$7)+$R24</f>
        <v>-0.02</v>
      </c>
      <c r="GU84" s="225">
        <f t="shared" si="75"/>
        <v>-0.02</v>
      </c>
      <c r="GV84" s="225">
        <f t="shared" si="75"/>
        <v>-0.02</v>
      </c>
      <c r="GW84" s="225">
        <f t="shared" si="75"/>
        <v>-0.02</v>
      </c>
      <c r="GX84" s="225">
        <f t="shared" si="75"/>
        <v>-0.02</v>
      </c>
      <c r="GY84" s="225">
        <f t="shared" si="75"/>
        <v>-0.02</v>
      </c>
      <c r="GZ84" s="225">
        <f t="shared" si="75"/>
        <v>-0.02</v>
      </c>
      <c r="HA84" s="225">
        <f t="shared" si="75"/>
        <v>-0.02</v>
      </c>
      <c r="HB84" s="225">
        <f t="shared" si="75"/>
        <v>-0.02</v>
      </c>
      <c r="HC84" s="225">
        <f t="shared" si="75"/>
        <v>-0.02</v>
      </c>
      <c r="HD84" s="225">
        <f t="shared" si="75"/>
        <v>-0.02</v>
      </c>
      <c r="HE84" s="225">
        <f t="shared" si="75"/>
        <v>-0.02</v>
      </c>
      <c r="HF84" s="225">
        <f t="shared" si="75"/>
        <v>-0.02</v>
      </c>
      <c r="HG84" s="225">
        <f t="shared" si="75"/>
        <v>-0.02</v>
      </c>
      <c r="HH84" s="225">
        <f t="shared" si="75"/>
        <v>-0.02</v>
      </c>
      <c r="HI84" s="225">
        <f t="shared" si="75"/>
        <v>-0.02</v>
      </c>
      <c r="HJ84" s="225">
        <f t="shared" si="75"/>
        <v>-0.02</v>
      </c>
      <c r="HK84" s="225">
        <f t="shared" si="75"/>
        <v>-0.02</v>
      </c>
      <c r="HL84" s="225">
        <f t="shared" si="75"/>
        <v>-0.02</v>
      </c>
      <c r="HM84" s="225">
        <f t="shared" si="75"/>
        <v>-0.02</v>
      </c>
      <c r="HN84" s="225">
        <f t="shared" si="75"/>
        <v>-0.02</v>
      </c>
      <c r="HO84" s="225">
        <f t="shared" si="75"/>
        <v>-0.02</v>
      </c>
      <c r="HP84" s="225">
        <f t="shared" si="75"/>
        <v>-0.02</v>
      </c>
      <c r="HQ84" s="225">
        <f t="shared" si="75"/>
        <v>-0.02</v>
      </c>
      <c r="HR84" s="225">
        <f t="shared" si="75"/>
        <v>-0.02</v>
      </c>
      <c r="HS84" s="225">
        <f t="shared" si="75"/>
        <v>-0.02</v>
      </c>
      <c r="HT84" s="225">
        <f t="shared" si="75"/>
        <v>-0.02</v>
      </c>
      <c r="HU84" s="225">
        <f t="shared" si="75"/>
        <v>-0.02</v>
      </c>
      <c r="HV84" s="225">
        <f t="shared" si="75"/>
        <v>-0.02</v>
      </c>
      <c r="HW84" s="225">
        <f t="shared" si="75"/>
        <v>-0.02</v>
      </c>
      <c r="HX84" s="225">
        <f t="shared" si="75"/>
        <v>-0.02</v>
      </c>
      <c r="HY84" s="225">
        <f t="shared" si="75"/>
        <v>-0.02</v>
      </c>
      <c r="HZ84" s="225">
        <f t="shared" ref="HZ84:IN84" si="76">($S24-$R24)*(HZ$66-$R$7)/($S$7-$R$7)+$R24</f>
        <v>-0.02</v>
      </c>
      <c r="IA84" s="225">
        <f t="shared" si="76"/>
        <v>-0.02</v>
      </c>
      <c r="IB84" s="225">
        <f t="shared" si="76"/>
        <v>-0.02</v>
      </c>
      <c r="IC84" s="225">
        <f t="shared" si="76"/>
        <v>-0.02</v>
      </c>
      <c r="ID84" s="225">
        <f t="shared" si="76"/>
        <v>-0.02</v>
      </c>
      <c r="IE84" s="225">
        <f t="shared" si="76"/>
        <v>-0.02</v>
      </c>
      <c r="IF84" s="225">
        <f t="shared" si="76"/>
        <v>-0.02</v>
      </c>
      <c r="IG84" s="225">
        <f t="shared" si="76"/>
        <v>-0.02</v>
      </c>
      <c r="IH84" s="225">
        <f t="shared" si="76"/>
        <v>-0.02</v>
      </c>
      <c r="II84" s="225">
        <f t="shared" si="76"/>
        <v>-0.02</v>
      </c>
      <c r="IJ84" s="225">
        <f t="shared" si="76"/>
        <v>-0.02</v>
      </c>
      <c r="IK84" s="225">
        <f t="shared" si="76"/>
        <v>-0.02</v>
      </c>
      <c r="IL84" s="225">
        <f t="shared" si="76"/>
        <v>-0.02</v>
      </c>
      <c r="IM84" s="225">
        <f t="shared" si="76"/>
        <v>-0.02</v>
      </c>
      <c r="IN84" s="225">
        <f t="shared" si="76"/>
        <v>-0.02</v>
      </c>
      <c r="IO84" s="221">
        <f>($U24-$T24)*(IO$66-$T$7)/($U$7-$T$7)+$T24</f>
        <v>-0.02</v>
      </c>
    </row>
    <row r="85" spans="2:249">
      <c r="B85" s="273" t="s">
        <v>211</v>
      </c>
      <c r="C85" s="156"/>
      <c r="D85" s="224">
        <f t="shared" ref="D85" si="77">($E25-$D25)*(D$66-$D$7)/($E$7-$D$7)+$D25</f>
        <v>-0.08</v>
      </c>
      <c r="E85" s="224">
        <f t="shared" ref="E85:AQ85" si="78">($E25-$D25)*(E$66-$D$7)/($E$7-$D$7)+$D25</f>
        <v>-0.08</v>
      </c>
      <c r="F85" s="224">
        <f t="shared" si="78"/>
        <v>-0.08</v>
      </c>
      <c r="G85" s="224">
        <f t="shared" si="78"/>
        <v>-0.08</v>
      </c>
      <c r="H85" s="224">
        <f t="shared" si="78"/>
        <v>-0.08</v>
      </c>
      <c r="I85" s="224">
        <f t="shared" si="78"/>
        <v>-0.08</v>
      </c>
      <c r="J85" s="224">
        <f t="shared" si="78"/>
        <v>-0.08</v>
      </c>
      <c r="K85" s="224">
        <f t="shared" si="78"/>
        <v>-0.08</v>
      </c>
      <c r="L85" s="224">
        <f t="shared" si="78"/>
        <v>-0.08</v>
      </c>
      <c r="M85" s="224">
        <f t="shared" si="78"/>
        <v>-0.08</v>
      </c>
      <c r="N85" s="224">
        <f t="shared" si="78"/>
        <v>-0.08</v>
      </c>
      <c r="O85" s="224">
        <f t="shared" si="78"/>
        <v>-0.08</v>
      </c>
      <c r="P85" s="224">
        <f t="shared" si="78"/>
        <v>-0.08</v>
      </c>
      <c r="Q85" s="224">
        <f t="shared" si="78"/>
        <v>-0.08</v>
      </c>
      <c r="R85" s="224">
        <f t="shared" si="78"/>
        <v>-0.08</v>
      </c>
      <c r="S85" s="224">
        <f t="shared" si="78"/>
        <v>-0.08</v>
      </c>
      <c r="T85" s="224">
        <f t="shared" si="78"/>
        <v>-0.08</v>
      </c>
      <c r="U85" s="224">
        <f t="shared" si="78"/>
        <v>-0.08</v>
      </c>
      <c r="V85" s="224">
        <f t="shared" si="78"/>
        <v>-0.08</v>
      </c>
      <c r="W85" s="224">
        <f t="shared" si="78"/>
        <v>-0.08</v>
      </c>
      <c r="X85" s="224">
        <f t="shared" si="78"/>
        <v>-0.08</v>
      </c>
      <c r="Y85" s="224">
        <f t="shared" si="78"/>
        <v>-0.08</v>
      </c>
      <c r="Z85" s="224">
        <f t="shared" si="78"/>
        <v>-0.08</v>
      </c>
      <c r="AA85" s="224">
        <f t="shared" si="78"/>
        <v>-0.08</v>
      </c>
      <c r="AB85" s="224">
        <f t="shared" si="78"/>
        <v>-0.08</v>
      </c>
      <c r="AC85" s="224">
        <f t="shared" si="78"/>
        <v>-0.08</v>
      </c>
      <c r="AD85" s="224">
        <f t="shared" si="78"/>
        <v>-0.08</v>
      </c>
      <c r="AE85" s="224">
        <f t="shared" si="78"/>
        <v>-0.08</v>
      </c>
      <c r="AF85" s="224">
        <f t="shared" si="78"/>
        <v>-0.08</v>
      </c>
      <c r="AG85" s="224">
        <f t="shared" si="78"/>
        <v>-0.08</v>
      </c>
      <c r="AH85" s="224">
        <f t="shared" si="78"/>
        <v>-0.08</v>
      </c>
      <c r="AI85" s="224">
        <f t="shared" si="78"/>
        <v>-0.08</v>
      </c>
      <c r="AJ85" s="224">
        <f t="shared" si="78"/>
        <v>-0.08</v>
      </c>
      <c r="AK85" s="224">
        <f t="shared" si="78"/>
        <v>-0.08</v>
      </c>
      <c r="AL85" s="224">
        <f t="shared" si="78"/>
        <v>-0.08</v>
      </c>
      <c r="AM85" s="224">
        <f t="shared" si="78"/>
        <v>-0.08</v>
      </c>
      <c r="AN85" s="224">
        <f t="shared" si="78"/>
        <v>-0.08</v>
      </c>
      <c r="AO85" s="224">
        <f t="shared" si="78"/>
        <v>-0.08</v>
      </c>
      <c r="AP85" s="224">
        <f t="shared" si="78"/>
        <v>-0.08</v>
      </c>
      <c r="AQ85" s="224">
        <f t="shared" si="78"/>
        <v>-0.08</v>
      </c>
      <c r="AR85" s="156">
        <f t="shared" ref="AR85:AY88" si="79">($G25-$F25)*(AR$66-$F$7)/($G$7-$F$7)+$F25</f>
        <v>-0.08</v>
      </c>
      <c r="AS85" s="156">
        <f t="shared" si="79"/>
        <v>-0.08</v>
      </c>
      <c r="AT85" s="156">
        <f t="shared" si="79"/>
        <v>-0.08</v>
      </c>
      <c r="AU85" s="156">
        <f t="shared" si="79"/>
        <v>-0.08</v>
      </c>
      <c r="AV85" s="156">
        <f t="shared" si="79"/>
        <v>-0.08</v>
      </c>
      <c r="AW85" s="156">
        <f t="shared" si="79"/>
        <v>-0.08</v>
      </c>
      <c r="AX85" s="156">
        <f t="shared" si="79"/>
        <v>-0.08</v>
      </c>
      <c r="AY85" s="156">
        <f t="shared" si="79"/>
        <v>-0.08</v>
      </c>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7"/>
      <c r="CG85" s="273" t="s">
        <v>211</v>
      </c>
      <c r="CH85" s="198"/>
      <c r="CI85" s="198">
        <f t="shared" ref="CI85:DV85" si="80">($L25-$K25)*(CI$66-$K$7)/($L$7-$K$7)+$K25</f>
        <v>-0.02</v>
      </c>
      <c r="CJ85" s="198">
        <f t="shared" si="80"/>
        <v>-0.02</v>
      </c>
      <c r="CK85" s="198">
        <f t="shared" si="80"/>
        <v>-0.02</v>
      </c>
      <c r="CL85" s="198">
        <f t="shared" si="80"/>
        <v>-0.02</v>
      </c>
      <c r="CM85" s="198">
        <f t="shared" si="80"/>
        <v>-0.02</v>
      </c>
      <c r="CN85" s="198">
        <f t="shared" si="80"/>
        <v>-0.02</v>
      </c>
      <c r="CO85" s="198">
        <f t="shared" si="80"/>
        <v>-0.02</v>
      </c>
      <c r="CP85" s="198">
        <f t="shared" si="80"/>
        <v>-0.02</v>
      </c>
      <c r="CQ85" s="198">
        <f t="shared" si="80"/>
        <v>-0.02</v>
      </c>
      <c r="CR85" s="198">
        <f t="shared" si="80"/>
        <v>-0.02</v>
      </c>
      <c r="CS85" s="198">
        <f t="shared" si="80"/>
        <v>-0.02</v>
      </c>
      <c r="CT85" s="198">
        <f t="shared" si="80"/>
        <v>-0.02</v>
      </c>
      <c r="CU85" s="198">
        <f t="shared" si="80"/>
        <v>-0.02</v>
      </c>
      <c r="CV85" s="198">
        <f t="shared" si="80"/>
        <v>-0.02</v>
      </c>
      <c r="CW85" s="198">
        <f t="shared" si="80"/>
        <v>-0.02</v>
      </c>
      <c r="CX85" s="198">
        <f t="shared" si="80"/>
        <v>-0.02</v>
      </c>
      <c r="CY85" s="198">
        <f t="shared" si="80"/>
        <v>-0.02</v>
      </c>
      <c r="CZ85" s="198">
        <f t="shared" si="80"/>
        <v>-0.02</v>
      </c>
      <c r="DA85" s="198">
        <f t="shared" si="80"/>
        <v>-0.02</v>
      </c>
      <c r="DB85" s="198">
        <f t="shared" si="80"/>
        <v>-0.02</v>
      </c>
      <c r="DC85" s="198">
        <f t="shared" si="80"/>
        <v>-0.02</v>
      </c>
      <c r="DD85" s="198">
        <f t="shared" si="80"/>
        <v>-0.02</v>
      </c>
      <c r="DE85" s="198">
        <f t="shared" si="80"/>
        <v>-0.02</v>
      </c>
      <c r="DF85" s="198">
        <f t="shared" si="80"/>
        <v>-0.02</v>
      </c>
      <c r="DG85" s="198">
        <f t="shared" si="80"/>
        <v>-0.02</v>
      </c>
      <c r="DH85" s="198">
        <f t="shared" si="80"/>
        <v>-0.02</v>
      </c>
      <c r="DI85" s="198">
        <f t="shared" si="80"/>
        <v>-0.02</v>
      </c>
      <c r="DJ85" s="198">
        <f t="shared" si="80"/>
        <v>-0.02</v>
      </c>
      <c r="DK85" s="198">
        <f t="shared" si="80"/>
        <v>-0.02</v>
      </c>
      <c r="DL85" s="198">
        <f t="shared" si="80"/>
        <v>-0.02</v>
      </c>
      <c r="DM85" s="198">
        <f t="shared" si="80"/>
        <v>-0.02</v>
      </c>
      <c r="DN85" s="198">
        <f t="shared" si="80"/>
        <v>-0.02</v>
      </c>
      <c r="DO85" s="198">
        <f t="shared" si="80"/>
        <v>-0.02</v>
      </c>
      <c r="DP85" s="198">
        <f t="shared" si="80"/>
        <v>-0.02</v>
      </c>
      <c r="DQ85" s="198">
        <f t="shared" si="80"/>
        <v>-0.02</v>
      </c>
      <c r="DR85" s="198">
        <f t="shared" si="80"/>
        <v>-0.02</v>
      </c>
      <c r="DS85" s="198">
        <f t="shared" si="80"/>
        <v>-0.02</v>
      </c>
      <c r="DT85" s="198">
        <f t="shared" si="80"/>
        <v>-0.02</v>
      </c>
      <c r="DU85" s="198">
        <f t="shared" si="80"/>
        <v>-0.02</v>
      </c>
      <c r="DV85" s="198">
        <f t="shared" si="80"/>
        <v>-0.02</v>
      </c>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L85" s="273" t="s">
        <v>211</v>
      </c>
      <c r="FM85" s="22"/>
      <c r="FN85" s="225">
        <f t="shared" ref="FN85:GS85" si="81">($S25-$R25)*(FN$66-$R$7)/($S$7-$R$7)+$R25</f>
        <v>-0.02</v>
      </c>
      <c r="FO85" s="225">
        <f t="shared" si="81"/>
        <v>-0.02</v>
      </c>
      <c r="FP85" s="225">
        <f t="shared" si="81"/>
        <v>-0.02</v>
      </c>
      <c r="FQ85" s="225">
        <f t="shared" si="81"/>
        <v>-0.02</v>
      </c>
      <c r="FR85" s="225">
        <f t="shared" si="81"/>
        <v>-0.02</v>
      </c>
      <c r="FS85" s="225">
        <f t="shared" si="81"/>
        <v>-0.02</v>
      </c>
      <c r="FT85" s="225">
        <f t="shared" si="81"/>
        <v>-0.02</v>
      </c>
      <c r="FU85" s="225">
        <f t="shared" si="81"/>
        <v>-0.02</v>
      </c>
      <c r="FV85" s="225">
        <f t="shared" si="81"/>
        <v>-0.02</v>
      </c>
      <c r="FW85" s="225">
        <f t="shared" si="81"/>
        <v>-0.02</v>
      </c>
      <c r="FX85" s="225">
        <f t="shared" si="81"/>
        <v>-0.02</v>
      </c>
      <c r="FY85" s="225">
        <f t="shared" si="81"/>
        <v>-0.02</v>
      </c>
      <c r="FZ85" s="225">
        <f t="shared" si="81"/>
        <v>-0.02</v>
      </c>
      <c r="GA85" s="225">
        <f t="shared" si="81"/>
        <v>-0.02</v>
      </c>
      <c r="GB85" s="225">
        <f t="shared" si="81"/>
        <v>-0.02</v>
      </c>
      <c r="GC85" s="225">
        <f t="shared" si="81"/>
        <v>-0.02</v>
      </c>
      <c r="GD85" s="225">
        <f t="shared" si="81"/>
        <v>-0.02</v>
      </c>
      <c r="GE85" s="225">
        <f t="shared" si="81"/>
        <v>-0.02</v>
      </c>
      <c r="GF85" s="225">
        <f t="shared" si="81"/>
        <v>-0.02</v>
      </c>
      <c r="GG85" s="225">
        <f t="shared" si="81"/>
        <v>-0.02</v>
      </c>
      <c r="GH85" s="225">
        <f t="shared" si="81"/>
        <v>-0.02</v>
      </c>
      <c r="GI85" s="225">
        <f t="shared" si="81"/>
        <v>-0.02</v>
      </c>
      <c r="GJ85" s="225">
        <f t="shared" si="81"/>
        <v>-0.02</v>
      </c>
      <c r="GK85" s="225">
        <f t="shared" si="81"/>
        <v>-0.02</v>
      </c>
      <c r="GL85" s="225">
        <f t="shared" si="81"/>
        <v>-0.02</v>
      </c>
      <c r="GM85" s="225">
        <f t="shared" si="81"/>
        <v>-0.02</v>
      </c>
      <c r="GN85" s="225">
        <f t="shared" si="81"/>
        <v>-0.02</v>
      </c>
      <c r="GO85" s="225">
        <f t="shared" si="81"/>
        <v>-0.02</v>
      </c>
      <c r="GP85" s="225">
        <f t="shared" si="81"/>
        <v>-0.02</v>
      </c>
      <c r="GQ85" s="225">
        <f t="shared" si="81"/>
        <v>-0.02</v>
      </c>
      <c r="GR85" s="225">
        <f t="shared" si="81"/>
        <v>-0.02</v>
      </c>
      <c r="GS85" s="225">
        <f t="shared" si="81"/>
        <v>-0.02</v>
      </c>
      <c r="GT85" s="225">
        <f t="shared" ref="GT85:HY85" si="82">($S25-$R25)*(GT$66-$R$7)/($S$7-$R$7)+$R25</f>
        <v>-0.02</v>
      </c>
      <c r="GU85" s="225">
        <f t="shared" si="82"/>
        <v>-0.02</v>
      </c>
      <c r="GV85" s="225">
        <f t="shared" si="82"/>
        <v>-0.02</v>
      </c>
      <c r="GW85" s="225">
        <f t="shared" si="82"/>
        <v>-0.02</v>
      </c>
      <c r="GX85" s="225">
        <f t="shared" si="82"/>
        <v>-0.02</v>
      </c>
      <c r="GY85" s="225">
        <f t="shared" si="82"/>
        <v>-0.02</v>
      </c>
      <c r="GZ85" s="225">
        <f t="shared" si="82"/>
        <v>-0.02</v>
      </c>
      <c r="HA85" s="225">
        <f t="shared" si="82"/>
        <v>-0.02</v>
      </c>
      <c r="HB85" s="225">
        <f t="shared" si="82"/>
        <v>-0.02</v>
      </c>
      <c r="HC85" s="225">
        <f t="shared" si="82"/>
        <v>-0.02</v>
      </c>
      <c r="HD85" s="225">
        <f t="shared" si="82"/>
        <v>-0.02</v>
      </c>
      <c r="HE85" s="225">
        <f t="shared" si="82"/>
        <v>-0.02</v>
      </c>
      <c r="HF85" s="225">
        <f t="shared" si="82"/>
        <v>-0.02</v>
      </c>
      <c r="HG85" s="225">
        <f t="shared" si="82"/>
        <v>-0.02</v>
      </c>
      <c r="HH85" s="225">
        <f t="shared" si="82"/>
        <v>-0.02</v>
      </c>
      <c r="HI85" s="225">
        <f t="shared" si="82"/>
        <v>-0.02</v>
      </c>
      <c r="HJ85" s="225">
        <f t="shared" si="82"/>
        <v>-0.02</v>
      </c>
      <c r="HK85" s="225">
        <f t="shared" si="82"/>
        <v>-0.02</v>
      </c>
      <c r="HL85" s="225">
        <f t="shared" si="82"/>
        <v>-0.02</v>
      </c>
      <c r="HM85" s="225">
        <f t="shared" si="82"/>
        <v>-0.02</v>
      </c>
      <c r="HN85" s="225">
        <f t="shared" si="82"/>
        <v>-0.02</v>
      </c>
      <c r="HO85" s="225">
        <f t="shared" si="82"/>
        <v>-0.02</v>
      </c>
      <c r="HP85" s="225">
        <f t="shared" si="82"/>
        <v>-0.02</v>
      </c>
      <c r="HQ85" s="225">
        <f t="shared" si="82"/>
        <v>-0.02</v>
      </c>
      <c r="HR85" s="225">
        <f t="shared" si="82"/>
        <v>-0.02</v>
      </c>
      <c r="HS85" s="225">
        <f t="shared" si="82"/>
        <v>-0.02</v>
      </c>
      <c r="HT85" s="225">
        <f t="shared" si="82"/>
        <v>-0.02</v>
      </c>
      <c r="HU85" s="225">
        <f t="shared" si="82"/>
        <v>-0.02</v>
      </c>
      <c r="HV85" s="225">
        <f t="shared" si="82"/>
        <v>-0.02</v>
      </c>
      <c r="HW85" s="225">
        <f t="shared" si="82"/>
        <v>-0.02</v>
      </c>
      <c r="HX85" s="225">
        <f t="shared" si="82"/>
        <v>-0.02</v>
      </c>
      <c r="HY85" s="225">
        <f t="shared" si="82"/>
        <v>-0.02</v>
      </c>
      <c r="HZ85" s="225">
        <f t="shared" ref="HZ85:IN85" si="83">($S25-$R25)*(HZ$66-$R$7)/($S$7-$R$7)+$R25</f>
        <v>-0.02</v>
      </c>
      <c r="IA85" s="225">
        <f t="shared" si="83"/>
        <v>-0.02</v>
      </c>
      <c r="IB85" s="225">
        <f t="shared" si="83"/>
        <v>-0.02</v>
      </c>
      <c r="IC85" s="225">
        <f t="shared" si="83"/>
        <v>-0.02</v>
      </c>
      <c r="ID85" s="225">
        <f t="shared" si="83"/>
        <v>-0.02</v>
      </c>
      <c r="IE85" s="225">
        <f t="shared" si="83"/>
        <v>-0.02</v>
      </c>
      <c r="IF85" s="225">
        <f t="shared" si="83"/>
        <v>-0.02</v>
      </c>
      <c r="IG85" s="225">
        <f t="shared" si="83"/>
        <v>-0.02</v>
      </c>
      <c r="IH85" s="225">
        <f t="shared" si="83"/>
        <v>-0.02</v>
      </c>
      <c r="II85" s="225">
        <f t="shared" si="83"/>
        <v>-0.02</v>
      </c>
      <c r="IJ85" s="225">
        <f t="shared" si="83"/>
        <v>-0.02</v>
      </c>
      <c r="IK85" s="225">
        <f t="shared" si="83"/>
        <v>-0.02</v>
      </c>
      <c r="IL85" s="225">
        <f t="shared" si="83"/>
        <v>-0.02</v>
      </c>
      <c r="IM85" s="225">
        <f t="shared" si="83"/>
        <v>-0.02</v>
      </c>
      <c r="IN85" s="225">
        <f t="shared" si="83"/>
        <v>-0.02</v>
      </c>
      <c r="IO85" s="221"/>
    </row>
    <row r="86" spans="2:249">
      <c r="B86" s="21" t="s">
        <v>209</v>
      </c>
      <c r="C86" s="156"/>
      <c r="D86" s="224">
        <f t="shared" ref="D86" si="84">($E26-$D26)*(D$66-$D$7)/($E$7-$D$7)+$D26</f>
        <v>-0.03</v>
      </c>
      <c r="E86" s="224">
        <f t="shared" ref="E86:AQ86" si="85">($E26-$D26)*(E$66-$D$7)/($E$7-$D$7)+$D26</f>
        <v>-0.03</v>
      </c>
      <c r="F86" s="224">
        <f t="shared" si="85"/>
        <v>-0.03</v>
      </c>
      <c r="G86" s="224">
        <f t="shared" si="85"/>
        <v>-0.03</v>
      </c>
      <c r="H86" s="224">
        <f t="shared" si="85"/>
        <v>-0.03</v>
      </c>
      <c r="I86" s="224">
        <f t="shared" si="85"/>
        <v>-0.03</v>
      </c>
      <c r="J86" s="224">
        <f t="shared" si="85"/>
        <v>-0.03</v>
      </c>
      <c r="K86" s="224">
        <f t="shared" si="85"/>
        <v>-0.03</v>
      </c>
      <c r="L86" s="224">
        <f t="shared" si="85"/>
        <v>-0.03</v>
      </c>
      <c r="M86" s="224">
        <f t="shared" si="85"/>
        <v>-0.03</v>
      </c>
      <c r="N86" s="224">
        <f t="shared" si="85"/>
        <v>-0.03</v>
      </c>
      <c r="O86" s="224">
        <f t="shared" si="85"/>
        <v>-0.03</v>
      </c>
      <c r="P86" s="224">
        <f t="shared" si="85"/>
        <v>-0.03</v>
      </c>
      <c r="Q86" s="224">
        <f t="shared" si="85"/>
        <v>-0.03</v>
      </c>
      <c r="R86" s="224">
        <f t="shared" si="85"/>
        <v>-0.03</v>
      </c>
      <c r="S86" s="224">
        <f t="shared" si="85"/>
        <v>-0.03</v>
      </c>
      <c r="T86" s="224">
        <f t="shared" si="85"/>
        <v>-0.03</v>
      </c>
      <c r="U86" s="224">
        <f t="shared" si="85"/>
        <v>-0.03</v>
      </c>
      <c r="V86" s="224">
        <f t="shared" si="85"/>
        <v>-0.03</v>
      </c>
      <c r="W86" s="224">
        <f t="shared" si="85"/>
        <v>-0.03</v>
      </c>
      <c r="X86" s="224">
        <f t="shared" si="85"/>
        <v>-0.03</v>
      </c>
      <c r="Y86" s="224">
        <f t="shared" si="85"/>
        <v>-0.03</v>
      </c>
      <c r="Z86" s="224">
        <f t="shared" si="85"/>
        <v>-0.03</v>
      </c>
      <c r="AA86" s="224">
        <f t="shared" si="85"/>
        <v>-0.03</v>
      </c>
      <c r="AB86" s="224">
        <f t="shared" si="85"/>
        <v>-0.03</v>
      </c>
      <c r="AC86" s="224">
        <f t="shared" si="85"/>
        <v>-0.03</v>
      </c>
      <c r="AD86" s="224">
        <f t="shared" si="85"/>
        <v>-0.03</v>
      </c>
      <c r="AE86" s="224">
        <f t="shared" si="85"/>
        <v>-0.03</v>
      </c>
      <c r="AF86" s="224">
        <f t="shared" si="85"/>
        <v>-0.03</v>
      </c>
      <c r="AG86" s="224">
        <f t="shared" si="85"/>
        <v>-0.03</v>
      </c>
      <c r="AH86" s="224">
        <f t="shared" si="85"/>
        <v>-0.03</v>
      </c>
      <c r="AI86" s="224">
        <f t="shared" si="85"/>
        <v>-0.03</v>
      </c>
      <c r="AJ86" s="224">
        <f t="shared" si="85"/>
        <v>-0.03</v>
      </c>
      <c r="AK86" s="224">
        <f t="shared" si="85"/>
        <v>-0.03</v>
      </c>
      <c r="AL86" s="224">
        <f t="shared" si="85"/>
        <v>-0.03</v>
      </c>
      <c r="AM86" s="224">
        <f t="shared" si="85"/>
        <v>-0.03</v>
      </c>
      <c r="AN86" s="224">
        <f t="shared" si="85"/>
        <v>-0.03</v>
      </c>
      <c r="AO86" s="224">
        <f t="shared" si="85"/>
        <v>-0.03</v>
      </c>
      <c r="AP86" s="224">
        <f t="shared" si="85"/>
        <v>-0.03</v>
      </c>
      <c r="AQ86" s="224">
        <f t="shared" si="85"/>
        <v>-0.03</v>
      </c>
      <c r="AR86" s="156">
        <f t="shared" si="79"/>
        <v>-0.03</v>
      </c>
      <c r="AS86" s="156">
        <f t="shared" si="79"/>
        <v>-0.03</v>
      </c>
      <c r="AT86" s="156">
        <f t="shared" si="79"/>
        <v>-0.03</v>
      </c>
      <c r="AU86" s="156">
        <f t="shared" si="79"/>
        <v>-0.03</v>
      </c>
      <c r="AV86" s="156">
        <f t="shared" si="79"/>
        <v>-0.03</v>
      </c>
      <c r="AW86" s="156">
        <f t="shared" si="79"/>
        <v>-0.03</v>
      </c>
      <c r="AX86" s="156">
        <f t="shared" si="79"/>
        <v>-0.03</v>
      </c>
      <c r="AY86" s="156">
        <f t="shared" si="79"/>
        <v>-0.03</v>
      </c>
      <c r="AZ86" s="156">
        <f t="shared" ref="AZ86:BB88" si="86">($G26-$F26)*(AZ$66-$F$7)/($G$7-$F$7)+$F26</f>
        <v>-0.03</v>
      </c>
      <c r="BA86" s="156">
        <f t="shared" si="86"/>
        <v>-0.03</v>
      </c>
      <c r="BB86" s="156">
        <f t="shared" si="86"/>
        <v>-0.03</v>
      </c>
      <c r="BC86" s="156"/>
      <c r="BD86" s="156"/>
      <c r="BE86" s="156"/>
      <c r="BF86" s="156"/>
      <c r="BG86" s="156"/>
      <c r="BH86" s="156"/>
      <c r="BI86" s="156"/>
      <c r="BJ86" s="156"/>
      <c r="BK86" s="156"/>
      <c r="BL86" s="156"/>
      <c r="BM86" s="156"/>
      <c r="BN86" s="156"/>
      <c r="BO86" s="156"/>
      <c r="BP86" s="156"/>
      <c r="BQ86" s="156"/>
      <c r="BR86" s="156"/>
      <c r="BS86" s="156"/>
      <c r="BT86" s="156"/>
      <c r="BU86" s="156"/>
      <c r="BV86" s="156"/>
      <c r="BW86" s="156"/>
      <c r="BX86" s="156"/>
      <c r="BY86" s="156"/>
      <c r="BZ86" s="156"/>
      <c r="CA86" s="156"/>
      <c r="CB86" s="156"/>
      <c r="CC86" s="156"/>
      <c r="CD86" s="156"/>
      <c r="CE86" s="157"/>
      <c r="CG86" s="21" t="s">
        <v>209</v>
      </c>
      <c r="CH86" s="198"/>
      <c r="CI86" s="198">
        <f t="shared" ref="CI86:DV86" si="87">($L26-$K26)*(CI$66-$K$7)/($L$7-$K$7)+$K26</f>
        <v>0</v>
      </c>
      <c r="CJ86" s="198">
        <f t="shared" si="87"/>
        <v>0</v>
      </c>
      <c r="CK86" s="198">
        <f t="shared" si="87"/>
        <v>0</v>
      </c>
      <c r="CL86" s="198">
        <f t="shared" si="87"/>
        <v>0</v>
      </c>
      <c r="CM86" s="198">
        <f t="shared" si="87"/>
        <v>0</v>
      </c>
      <c r="CN86" s="198">
        <f t="shared" si="87"/>
        <v>0</v>
      </c>
      <c r="CO86" s="198">
        <f t="shared" si="87"/>
        <v>0</v>
      </c>
      <c r="CP86" s="198">
        <f t="shared" si="87"/>
        <v>0</v>
      </c>
      <c r="CQ86" s="198">
        <f t="shared" si="87"/>
        <v>0</v>
      </c>
      <c r="CR86" s="198">
        <f t="shared" si="87"/>
        <v>0</v>
      </c>
      <c r="CS86" s="198">
        <f t="shared" si="87"/>
        <v>0</v>
      </c>
      <c r="CT86" s="198">
        <f t="shared" si="87"/>
        <v>0</v>
      </c>
      <c r="CU86" s="198">
        <f t="shared" si="87"/>
        <v>0</v>
      </c>
      <c r="CV86" s="198">
        <f t="shared" si="87"/>
        <v>0</v>
      </c>
      <c r="CW86" s="198">
        <f t="shared" si="87"/>
        <v>0</v>
      </c>
      <c r="CX86" s="198">
        <f t="shared" si="87"/>
        <v>0</v>
      </c>
      <c r="CY86" s="198">
        <f t="shared" si="87"/>
        <v>0</v>
      </c>
      <c r="CZ86" s="198">
        <f t="shared" si="87"/>
        <v>0</v>
      </c>
      <c r="DA86" s="198">
        <f t="shared" si="87"/>
        <v>0</v>
      </c>
      <c r="DB86" s="198">
        <f t="shared" si="87"/>
        <v>0</v>
      </c>
      <c r="DC86" s="198">
        <f t="shared" si="87"/>
        <v>0</v>
      </c>
      <c r="DD86" s="198">
        <f t="shared" si="87"/>
        <v>0</v>
      </c>
      <c r="DE86" s="198">
        <f t="shared" si="87"/>
        <v>0</v>
      </c>
      <c r="DF86" s="198">
        <f t="shared" si="87"/>
        <v>0</v>
      </c>
      <c r="DG86" s="198">
        <f t="shared" si="87"/>
        <v>0</v>
      </c>
      <c r="DH86" s="198">
        <f t="shared" si="87"/>
        <v>0</v>
      </c>
      <c r="DI86" s="198">
        <f t="shared" si="87"/>
        <v>0</v>
      </c>
      <c r="DJ86" s="198">
        <f t="shared" si="87"/>
        <v>0</v>
      </c>
      <c r="DK86" s="198">
        <f t="shared" si="87"/>
        <v>0</v>
      </c>
      <c r="DL86" s="198">
        <f t="shared" si="87"/>
        <v>0</v>
      </c>
      <c r="DM86" s="198">
        <f t="shared" si="87"/>
        <v>0</v>
      </c>
      <c r="DN86" s="198">
        <f t="shared" si="87"/>
        <v>0</v>
      </c>
      <c r="DO86" s="198">
        <f t="shared" si="87"/>
        <v>0</v>
      </c>
      <c r="DP86" s="198">
        <f t="shared" si="87"/>
        <v>0</v>
      </c>
      <c r="DQ86" s="198">
        <f t="shared" si="87"/>
        <v>0</v>
      </c>
      <c r="DR86" s="198">
        <f t="shared" si="87"/>
        <v>0</v>
      </c>
      <c r="DS86" s="198">
        <f t="shared" si="87"/>
        <v>0</v>
      </c>
      <c r="DT86" s="198">
        <f t="shared" si="87"/>
        <v>0</v>
      </c>
      <c r="DU86" s="198">
        <f t="shared" si="87"/>
        <v>0</v>
      </c>
      <c r="DV86" s="198">
        <f t="shared" si="87"/>
        <v>0</v>
      </c>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L86" s="21" t="s">
        <v>209</v>
      </c>
      <c r="FM86" s="22"/>
      <c r="FN86" s="225">
        <f t="shared" ref="FN86:GS86" si="88">($S26-$R26)*(FN$66-$R$7)/($S$7-$R$7)+$R26</f>
        <v>0</v>
      </c>
      <c r="FO86" s="225">
        <f t="shared" si="88"/>
        <v>0</v>
      </c>
      <c r="FP86" s="225">
        <f t="shared" si="88"/>
        <v>0</v>
      </c>
      <c r="FQ86" s="225">
        <f t="shared" si="88"/>
        <v>0</v>
      </c>
      <c r="FR86" s="225">
        <f t="shared" si="88"/>
        <v>0</v>
      </c>
      <c r="FS86" s="225">
        <f t="shared" si="88"/>
        <v>0</v>
      </c>
      <c r="FT86" s="225">
        <f t="shared" si="88"/>
        <v>0</v>
      </c>
      <c r="FU86" s="225">
        <f t="shared" si="88"/>
        <v>0</v>
      </c>
      <c r="FV86" s="225">
        <f t="shared" si="88"/>
        <v>0</v>
      </c>
      <c r="FW86" s="225">
        <f t="shared" si="88"/>
        <v>0</v>
      </c>
      <c r="FX86" s="225">
        <f t="shared" si="88"/>
        <v>0</v>
      </c>
      <c r="FY86" s="225">
        <f t="shared" si="88"/>
        <v>0</v>
      </c>
      <c r="FZ86" s="225">
        <f t="shared" si="88"/>
        <v>0</v>
      </c>
      <c r="GA86" s="225">
        <f t="shared" si="88"/>
        <v>0</v>
      </c>
      <c r="GB86" s="225">
        <f t="shared" si="88"/>
        <v>0</v>
      </c>
      <c r="GC86" s="225">
        <f t="shared" si="88"/>
        <v>0</v>
      </c>
      <c r="GD86" s="225">
        <f t="shared" si="88"/>
        <v>0</v>
      </c>
      <c r="GE86" s="225">
        <f t="shared" si="88"/>
        <v>0</v>
      </c>
      <c r="GF86" s="225">
        <f t="shared" si="88"/>
        <v>0</v>
      </c>
      <c r="GG86" s="225">
        <f t="shared" si="88"/>
        <v>0</v>
      </c>
      <c r="GH86" s="225">
        <f t="shared" si="88"/>
        <v>0</v>
      </c>
      <c r="GI86" s="225">
        <f t="shared" si="88"/>
        <v>0</v>
      </c>
      <c r="GJ86" s="225">
        <f t="shared" si="88"/>
        <v>0</v>
      </c>
      <c r="GK86" s="225">
        <f t="shared" si="88"/>
        <v>0</v>
      </c>
      <c r="GL86" s="225">
        <f t="shared" si="88"/>
        <v>0</v>
      </c>
      <c r="GM86" s="225">
        <f t="shared" si="88"/>
        <v>0</v>
      </c>
      <c r="GN86" s="225">
        <f t="shared" si="88"/>
        <v>0</v>
      </c>
      <c r="GO86" s="225">
        <f t="shared" si="88"/>
        <v>0</v>
      </c>
      <c r="GP86" s="225">
        <f t="shared" si="88"/>
        <v>0</v>
      </c>
      <c r="GQ86" s="225">
        <f t="shared" si="88"/>
        <v>0</v>
      </c>
      <c r="GR86" s="225">
        <f t="shared" si="88"/>
        <v>0</v>
      </c>
      <c r="GS86" s="225">
        <f t="shared" si="88"/>
        <v>0</v>
      </c>
      <c r="GT86" s="225">
        <f t="shared" ref="GT86:HY86" si="89">($S26-$R26)*(GT$66-$R$7)/($S$7-$R$7)+$R26</f>
        <v>0</v>
      </c>
      <c r="GU86" s="225">
        <f t="shared" si="89"/>
        <v>0</v>
      </c>
      <c r="GV86" s="225">
        <f t="shared" si="89"/>
        <v>0</v>
      </c>
      <c r="GW86" s="225">
        <f t="shared" si="89"/>
        <v>0</v>
      </c>
      <c r="GX86" s="225">
        <f t="shared" si="89"/>
        <v>0</v>
      </c>
      <c r="GY86" s="225">
        <f t="shared" si="89"/>
        <v>0</v>
      </c>
      <c r="GZ86" s="225">
        <f t="shared" si="89"/>
        <v>0</v>
      </c>
      <c r="HA86" s="225">
        <f t="shared" si="89"/>
        <v>0</v>
      </c>
      <c r="HB86" s="225">
        <f t="shared" si="89"/>
        <v>0</v>
      </c>
      <c r="HC86" s="225">
        <f t="shared" si="89"/>
        <v>0</v>
      </c>
      <c r="HD86" s="225">
        <f t="shared" si="89"/>
        <v>0</v>
      </c>
      <c r="HE86" s="225">
        <f t="shared" si="89"/>
        <v>0</v>
      </c>
      <c r="HF86" s="225">
        <f t="shared" si="89"/>
        <v>0</v>
      </c>
      <c r="HG86" s="225">
        <f t="shared" si="89"/>
        <v>0</v>
      </c>
      <c r="HH86" s="225">
        <f t="shared" si="89"/>
        <v>0</v>
      </c>
      <c r="HI86" s="225">
        <f t="shared" si="89"/>
        <v>0</v>
      </c>
      <c r="HJ86" s="225">
        <f t="shared" si="89"/>
        <v>0</v>
      </c>
      <c r="HK86" s="225">
        <f t="shared" si="89"/>
        <v>0</v>
      </c>
      <c r="HL86" s="225">
        <f t="shared" si="89"/>
        <v>0</v>
      </c>
      <c r="HM86" s="225">
        <f t="shared" si="89"/>
        <v>0</v>
      </c>
      <c r="HN86" s="225">
        <f t="shared" si="89"/>
        <v>0</v>
      </c>
      <c r="HO86" s="225">
        <f t="shared" si="89"/>
        <v>0</v>
      </c>
      <c r="HP86" s="225">
        <f t="shared" si="89"/>
        <v>0</v>
      </c>
      <c r="HQ86" s="225">
        <f t="shared" si="89"/>
        <v>0</v>
      </c>
      <c r="HR86" s="225">
        <f t="shared" si="89"/>
        <v>0</v>
      </c>
      <c r="HS86" s="225">
        <f t="shared" si="89"/>
        <v>0</v>
      </c>
      <c r="HT86" s="225">
        <f t="shared" si="89"/>
        <v>0</v>
      </c>
      <c r="HU86" s="225">
        <f t="shared" si="89"/>
        <v>0</v>
      </c>
      <c r="HV86" s="225">
        <f t="shared" si="89"/>
        <v>0</v>
      </c>
      <c r="HW86" s="225">
        <f t="shared" si="89"/>
        <v>0</v>
      </c>
      <c r="HX86" s="225">
        <f t="shared" si="89"/>
        <v>0</v>
      </c>
      <c r="HY86" s="225">
        <f t="shared" si="89"/>
        <v>0</v>
      </c>
      <c r="HZ86" s="225">
        <f t="shared" ref="HZ86:IN86" si="90">($S26-$R26)*(HZ$66-$R$7)/($S$7-$R$7)+$R26</f>
        <v>0</v>
      </c>
      <c r="IA86" s="225">
        <f t="shared" si="90"/>
        <v>0</v>
      </c>
      <c r="IB86" s="225">
        <f t="shared" si="90"/>
        <v>0</v>
      </c>
      <c r="IC86" s="225">
        <f t="shared" si="90"/>
        <v>0</v>
      </c>
      <c r="ID86" s="225">
        <f t="shared" si="90"/>
        <v>0</v>
      </c>
      <c r="IE86" s="225">
        <f t="shared" si="90"/>
        <v>0</v>
      </c>
      <c r="IF86" s="225">
        <f t="shared" si="90"/>
        <v>0</v>
      </c>
      <c r="IG86" s="225">
        <f t="shared" si="90"/>
        <v>0</v>
      </c>
      <c r="IH86" s="225">
        <f t="shared" si="90"/>
        <v>0</v>
      </c>
      <c r="II86" s="225">
        <f t="shared" si="90"/>
        <v>0</v>
      </c>
      <c r="IJ86" s="225">
        <f t="shared" si="90"/>
        <v>0</v>
      </c>
      <c r="IK86" s="225">
        <f t="shared" si="90"/>
        <v>0</v>
      </c>
      <c r="IL86" s="225">
        <f t="shared" si="90"/>
        <v>0</v>
      </c>
      <c r="IM86" s="225">
        <f t="shared" si="90"/>
        <v>0</v>
      </c>
      <c r="IN86" s="225">
        <f t="shared" si="90"/>
        <v>0</v>
      </c>
      <c r="IO86" s="221"/>
    </row>
    <row r="87" spans="2:249">
      <c r="B87" s="273" t="s">
        <v>212</v>
      </c>
      <c r="C87" s="156"/>
      <c r="D87" s="224">
        <f t="shared" ref="D87" si="91">($E27-$D27)*(D$66-$D$7)/($E$7-$D$7)+$D27</f>
        <v>-0.05</v>
      </c>
      <c r="E87" s="224">
        <f t="shared" ref="E87:AQ87" si="92">($E27-$D27)*(E$66-$D$7)/($E$7-$D$7)+$D27</f>
        <v>-0.05</v>
      </c>
      <c r="F87" s="224">
        <f t="shared" si="92"/>
        <v>-0.05</v>
      </c>
      <c r="G87" s="224">
        <f t="shared" si="92"/>
        <v>-0.05</v>
      </c>
      <c r="H87" s="224">
        <f t="shared" si="92"/>
        <v>-0.05</v>
      </c>
      <c r="I87" s="224">
        <f t="shared" si="92"/>
        <v>-0.05</v>
      </c>
      <c r="J87" s="224">
        <f t="shared" si="92"/>
        <v>-0.05</v>
      </c>
      <c r="K87" s="224">
        <f t="shared" si="92"/>
        <v>-0.05</v>
      </c>
      <c r="L87" s="224">
        <f t="shared" si="92"/>
        <v>-0.05</v>
      </c>
      <c r="M87" s="224">
        <f t="shared" si="92"/>
        <v>-0.05</v>
      </c>
      <c r="N87" s="224">
        <f t="shared" si="92"/>
        <v>-0.05</v>
      </c>
      <c r="O87" s="224">
        <f t="shared" si="92"/>
        <v>-0.05</v>
      </c>
      <c r="P87" s="224">
        <f t="shared" si="92"/>
        <v>-0.05</v>
      </c>
      <c r="Q87" s="224">
        <f t="shared" si="92"/>
        <v>-0.05</v>
      </c>
      <c r="R87" s="224">
        <f t="shared" si="92"/>
        <v>-0.05</v>
      </c>
      <c r="S87" s="224">
        <f t="shared" si="92"/>
        <v>-0.05</v>
      </c>
      <c r="T87" s="224">
        <f t="shared" si="92"/>
        <v>-0.05</v>
      </c>
      <c r="U87" s="224">
        <f t="shared" si="92"/>
        <v>-0.05</v>
      </c>
      <c r="V87" s="224">
        <f t="shared" si="92"/>
        <v>-0.05</v>
      </c>
      <c r="W87" s="224">
        <f t="shared" si="92"/>
        <v>-0.05</v>
      </c>
      <c r="X87" s="224">
        <f t="shared" si="92"/>
        <v>-0.05</v>
      </c>
      <c r="Y87" s="224">
        <f t="shared" si="92"/>
        <v>-0.05</v>
      </c>
      <c r="Z87" s="224">
        <f t="shared" si="92"/>
        <v>-0.05</v>
      </c>
      <c r="AA87" s="224">
        <f t="shared" si="92"/>
        <v>-0.05</v>
      </c>
      <c r="AB87" s="224">
        <f t="shared" si="92"/>
        <v>-0.05</v>
      </c>
      <c r="AC87" s="224">
        <f t="shared" si="92"/>
        <v>-0.05</v>
      </c>
      <c r="AD87" s="224">
        <f t="shared" si="92"/>
        <v>-0.05</v>
      </c>
      <c r="AE87" s="224">
        <f t="shared" si="92"/>
        <v>-0.05</v>
      </c>
      <c r="AF87" s="224">
        <f t="shared" si="92"/>
        <v>-0.05</v>
      </c>
      <c r="AG87" s="224">
        <f t="shared" si="92"/>
        <v>-0.05</v>
      </c>
      <c r="AH87" s="224">
        <f t="shared" si="92"/>
        <v>-0.05</v>
      </c>
      <c r="AI87" s="224">
        <f t="shared" si="92"/>
        <v>-0.05</v>
      </c>
      <c r="AJ87" s="224">
        <f t="shared" si="92"/>
        <v>-0.05</v>
      </c>
      <c r="AK87" s="224">
        <f t="shared" si="92"/>
        <v>-0.05</v>
      </c>
      <c r="AL87" s="224">
        <f t="shared" si="92"/>
        <v>-0.05</v>
      </c>
      <c r="AM87" s="224">
        <f t="shared" si="92"/>
        <v>-0.05</v>
      </c>
      <c r="AN87" s="224">
        <f t="shared" si="92"/>
        <v>-0.05</v>
      </c>
      <c r="AO87" s="224">
        <f t="shared" si="92"/>
        <v>-0.05</v>
      </c>
      <c r="AP87" s="224">
        <f t="shared" si="92"/>
        <v>-0.05</v>
      </c>
      <c r="AQ87" s="224">
        <f t="shared" si="92"/>
        <v>-0.05</v>
      </c>
      <c r="AR87" s="156">
        <f t="shared" si="79"/>
        <v>-0.05</v>
      </c>
      <c r="AS87" s="156">
        <f t="shared" si="79"/>
        <v>-0.05</v>
      </c>
      <c r="AT87" s="156">
        <f t="shared" si="79"/>
        <v>-0.05</v>
      </c>
      <c r="AU87" s="156">
        <f t="shared" si="79"/>
        <v>-0.05</v>
      </c>
      <c r="AV87" s="156">
        <f t="shared" si="79"/>
        <v>-0.05</v>
      </c>
      <c r="AW87" s="156">
        <f t="shared" si="79"/>
        <v>-0.05</v>
      </c>
      <c r="AX87" s="156">
        <f t="shared" si="79"/>
        <v>-0.05</v>
      </c>
      <c r="AY87" s="156">
        <f t="shared" si="79"/>
        <v>-0.05</v>
      </c>
      <c r="AZ87" s="156">
        <f t="shared" si="86"/>
        <v>-0.05</v>
      </c>
      <c r="BA87" s="156">
        <f t="shared" si="86"/>
        <v>-0.05</v>
      </c>
      <c r="BB87" s="156">
        <f t="shared" si="86"/>
        <v>-0.05</v>
      </c>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6"/>
      <c r="CC87" s="156"/>
      <c r="CD87" s="156"/>
      <c r="CE87" s="157"/>
      <c r="CG87" s="273" t="s">
        <v>212</v>
      </c>
      <c r="CH87" s="198"/>
      <c r="CI87" s="198">
        <f t="shared" ref="CI87:DV87" si="93">($L27-$K27)*(CI$66-$K$7)/($L$7-$K$7)+$K27</f>
        <v>0</v>
      </c>
      <c r="CJ87" s="198">
        <f t="shared" si="93"/>
        <v>0</v>
      </c>
      <c r="CK87" s="198">
        <f t="shared" si="93"/>
        <v>0</v>
      </c>
      <c r="CL87" s="198">
        <f t="shared" si="93"/>
        <v>0</v>
      </c>
      <c r="CM87" s="198">
        <f t="shared" si="93"/>
        <v>0</v>
      </c>
      <c r="CN87" s="198">
        <f t="shared" si="93"/>
        <v>0</v>
      </c>
      <c r="CO87" s="198">
        <f t="shared" si="93"/>
        <v>0</v>
      </c>
      <c r="CP87" s="198">
        <f t="shared" si="93"/>
        <v>0</v>
      </c>
      <c r="CQ87" s="198">
        <f t="shared" si="93"/>
        <v>0</v>
      </c>
      <c r="CR87" s="198">
        <f t="shared" si="93"/>
        <v>0</v>
      </c>
      <c r="CS87" s="198">
        <f t="shared" si="93"/>
        <v>0</v>
      </c>
      <c r="CT87" s="198">
        <f t="shared" si="93"/>
        <v>0</v>
      </c>
      <c r="CU87" s="198">
        <f t="shared" si="93"/>
        <v>0</v>
      </c>
      <c r="CV87" s="198">
        <f t="shared" si="93"/>
        <v>0</v>
      </c>
      <c r="CW87" s="198">
        <f t="shared" si="93"/>
        <v>0</v>
      </c>
      <c r="CX87" s="198">
        <f t="shared" si="93"/>
        <v>0</v>
      </c>
      <c r="CY87" s="198">
        <f t="shared" si="93"/>
        <v>0</v>
      </c>
      <c r="CZ87" s="198">
        <f t="shared" si="93"/>
        <v>0</v>
      </c>
      <c r="DA87" s="198">
        <f t="shared" si="93"/>
        <v>0</v>
      </c>
      <c r="DB87" s="198">
        <f t="shared" si="93"/>
        <v>0</v>
      </c>
      <c r="DC87" s="198">
        <f t="shared" si="93"/>
        <v>0</v>
      </c>
      <c r="DD87" s="198">
        <f t="shared" si="93"/>
        <v>0</v>
      </c>
      <c r="DE87" s="198">
        <f t="shared" si="93"/>
        <v>0</v>
      </c>
      <c r="DF87" s="198">
        <f t="shared" si="93"/>
        <v>0</v>
      </c>
      <c r="DG87" s="198">
        <f t="shared" si="93"/>
        <v>0</v>
      </c>
      <c r="DH87" s="198">
        <f t="shared" si="93"/>
        <v>0</v>
      </c>
      <c r="DI87" s="198">
        <f t="shared" si="93"/>
        <v>0</v>
      </c>
      <c r="DJ87" s="198">
        <f t="shared" si="93"/>
        <v>0</v>
      </c>
      <c r="DK87" s="198">
        <f t="shared" si="93"/>
        <v>0</v>
      </c>
      <c r="DL87" s="198">
        <f t="shared" si="93"/>
        <v>0</v>
      </c>
      <c r="DM87" s="198">
        <f t="shared" si="93"/>
        <v>0</v>
      </c>
      <c r="DN87" s="198">
        <f t="shared" si="93"/>
        <v>0</v>
      </c>
      <c r="DO87" s="198">
        <f t="shared" si="93"/>
        <v>0</v>
      </c>
      <c r="DP87" s="198">
        <f t="shared" si="93"/>
        <v>0</v>
      </c>
      <c r="DQ87" s="198">
        <f t="shared" si="93"/>
        <v>0</v>
      </c>
      <c r="DR87" s="198">
        <f t="shared" si="93"/>
        <v>0</v>
      </c>
      <c r="DS87" s="198">
        <f t="shared" si="93"/>
        <v>0</v>
      </c>
      <c r="DT87" s="198">
        <f t="shared" si="93"/>
        <v>0</v>
      </c>
      <c r="DU87" s="198">
        <f t="shared" si="93"/>
        <v>0</v>
      </c>
      <c r="DV87" s="198">
        <f t="shared" si="93"/>
        <v>0</v>
      </c>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L87" s="273" t="s">
        <v>212</v>
      </c>
      <c r="FM87" s="22"/>
      <c r="FN87" s="225">
        <f t="shared" ref="FN87:GS87" si="94">($S27-$R27)*(FN$66-$R$7)/($S$7-$R$7)+$R27</f>
        <v>0</v>
      </c>
      <c r="FO87" s="225">
        <f t="shared" si="94"/>
        <v>0</v>
      </c>
      <c r="FP87" s="225">
        <f t="shared" si="94"/>
        <v>0</v>
      </c>
      <c r="FQ87" s="225">
        <f t="shared" si="94"/>
        <v>0</v>
      </c>
      <c r="FR87" s="225">
        <f t="shared" si="94"/>
        <v>0</v>
      </c>
      <c r="FS87" s="225">
        <f t="shared" si="94"/>
        <v>0</v>
      </c>
      <c r="FT87" s="225">
        <f t="shared" si="94"/>
        <v>0</v>
      </c>
      <c r="FU87" s="225">
        <f t="shared" si="94"/>
        <v>0</v>
      </c>
      <c r="FV87" s="225">
        <f t="shared" si="94"/>
        <v>0</v>
      </c>
      <c r="FW87" s="225">
        <f t="shared" si="94"/>
        <v>0</v>
      </c>
      <c r="FX87" s="225">
        <f t="shared" si="94"/>
        <v>0</v>
      </c>
      <c r="FY87" s="225">
        <f t="shared" si="94"/>
        <v>0</v>
      </c>
      <c r="FZ87" s="225">
        <f t="shared" si="94"/>
        <v>0</v>
      </c>
      <c r="GA87" s="225">
        <f t="shared" si="94"/>
        <v>0</v>
      </c>
      <c r="GB87" s="225">
        <f t="shared" si="94"/>
        <v>0</v>
      </c>
      <c r="GC87" s="225">
        <f t="shared" si="94"/>
        <v>0</v>
      </c>
      <c r="GD87" s="225">
        <f t="shared" si="94"/>
        <v>0</v>
      </c>
      <c r="GE87" s="225">
        <f t="shared" si="94"/>
        <v>0</v>
      </c>
      <c r="GF87" s="225">
        <f t="shared" si="94"/>
        <v>0</v>
      </c>
      <c r="GG87" s="225">
        <f t="shared" si="94"/>
        <v>0</v>
      </c>
      <c r="GH87" s="225">
        <f t="shared" si="94"/>
        <v>0</v>
      </c>
      <c r="GI87" s="225">
        <f t="shared" si="94"/>
        <v>0</v>
      </c>
      <c r="GJ87" s="225">
        <f t="shared" si="94"/>
        <v>0</v>
      </c>
      <c r="GK87" s="225">
        <f t="shared" si="94"/>
        <v>0</v>
      </c>
      <c r="GL87" s="225">
        <f t="shared" si="94"/>
        <v>0</v>
      </c>
      <c r="GM87" s="225">
        <f t="shared" si="94"/>
        <v>0</v>
      </c>
      <c r="GN87" s="225">
        <f t="shared" si="94"/>
        <v>0</v>
      </c>
      <c r="GO87" s="225">
        <f t="shared" si="94"/>
        <v>0</v>
      </c>
      <c r="GP87" s="225">
        <f t="shared" si="94"/>
        <v>0</v>
      </c>
      <c r="GQ87" s="225">
        <f t="shared" si="94"/>
        <v>0</v>
      </c>
      <c r="GR87" s="225">
        <f t="shared" si="94"/>
        <v>0</v>
      </c>
      <c r="GS87" s="225">
        <f t="shared" si="94"/>
        <v>0</v>
      </c>
      <c r="GT87" s="225">
        <f t="shared" ref="GT87:HY87" si="95">($S27-$R27)*(GT$66-$R$7)/($S$7-$R$7)+$R27</f>
        <v>0</v>
      </c>
      <c r="GU87" s="225">
        <f t="shared" si="95"/>
        <v>0</v>
      </c>
      <c r="GV87" s="225">
        <f t="shared" si="95"/>
        <v>0</v>
      </c>
      <c r="GW87" s="225">
        <f t="shared" si="95"/>
        <v>0</v>
      </c>
      <c r="GX87" s="225">
        <f t="shared" si="95"/>
        <v>0</v>
      </c>
      <c r="GY87" s="225">
        <f t="shared" si="95"/>
        <v>0</v>
      </c>
      <c r="GZ87" s="225">
        <f t="shared" si="95"/>
        <v>0</v>
      </c>
      <c r="HA87" s="225">
        <f t="shared" si="95"/>
        <v>0</v>
      </c>
      <c r="HB87" s="225">
        <f t="shared" si="95"/>
        <v>0</v>
      </c>
      <c r="HC87" s="225">
        <f t="shared" si="95"/>
        <v>0</v>
      </c>
      <c r="HD87" s="225">
        <f t="shared" si="95"/>
        <v>0</v>
      </c>
      <c r="HE87" s="225">
        <f t="shared" si="95"/>
        <v>0</v>
      </c>
      <c r="HF87" s="225">
        <f t="shared" si="95"/>
        <v>0</v>
      </c>
      <c r="HG87" s="225">
        <f t="shared" si="95"/>
        <v>0</v>
      </c>
      <c r="HH87" s="225">
        <f t="shared" si="95"/>
        <v>0</v>
      </c>
      <c r="HI87" s="225">
        <f t="shared" si="95"/>
        <v>0</v>
      </c>
      <c r="HJ87" s="225">
        <f t="shared" si="95"/>
        <v>0</v>
      </c>
      <c r="HK87" s="225">
        <f t="shared" si="95"/>
        <v>0</v>
      </c>
      <c r="HL87" s="225">
        <f t="shared" si="95"/>
        <v>0</v>
      </c>
      <c r="HM87" s="225">
        <f t="shared" si="95"/>
        <v>0</v>
      </c>
      <c r="HN87" s="225">
        <f t="shared" si="95"/>
        <v>0</v>
      </c>
      <c r="HO87" s="225">
        <f t="shared" si="95"/>
        <v>0</v>
      </c>
      <c r="HP87" s="225">
        <f t="shared" si="95"/>
        <v>0</v>
      </c>
      <c r="HQ87" s="225">
        <f t="shared" si="95"/>
        <v>0</v>
      </c>
      <c r="HR87" s="225">
        <f t="shared" si="95"/>
        <v>0</v>
      </c>
      <c r="HS87" s="225">
        <f t="shared" si="95"/>
        <v>0</v>
      </c>
      <c r="HT87" s="225">
        <f t="shared" si="95"/>
        <v>0</v>
      </c>
      <c r="HU87" s="225">
        <f t="shared" si="95"/>
        <v>0</v>
      </c>
      <c r="HV87" s="225">
        <f t="shared" si="95"/>
        <v>0</v>
      </c>
      <c r="HW87" s="225">
        <f t="shared" si="95"/>
        <v>0</v>
      </c>
      <c r="HX87" s="225">
        <f t="shared" si="95"/>
        <v>0</v>
      </c>
      <c r="HY87" s="225">
        <f t="shared" si="95"/>
        <v>0</v>
      </c>
      <c r="HZ87" s="225">
        <f t="shared" ref="HZ87:IN87" si="96">($S27-$R27)*(HZ$66-$R$7)/($S$7-$R$7)+$R27</f>
        <v>0</v>
      </c>
      <c r="IA87" s="225">
        <f t="shared" si="96"/>
        <v>0</v>
      </c>
      <c r="IB87" s="225">
        <f t="shared" si="96"/>
        <v>0</v>
      </c>
      <c r="IC87" s="225">
        <f t="shared" si="96"/>
        <v>0</v>
      </c>
      <c r="ID87" s="225">
        <f t="shared" si="96"/>
        <v>0</v>
      </c>
      <c r="IE87" s="225">
        <f t="shared" si="96"/>
        <v>0</v>
      </c>
      <c r="IF87" s="225">
        <f t="shared" si="96"/>
        <v>0</v>
      </c>
      <c r="IG87" s="225">
        <f t="shared" si="96"/>
        <v>0</v>
      </c>
      <c r="IH87" s="225">
        <f t="shared" si="96"/>
        <v>0</v>
      </c>
      <c r="II87" s="225">
        <f t="shared" si="96"/>
        <v>0</v>
      </c>
      <c r="IJ87" s="225">
        <f t="shared" si="96"/>
        <v>0</v>
      </c>
      <c r="IK87" s="225">
        <f t="shared" si="96"/>
        <v>0</v>
      </c>
      <c r="IL87" s="225">
        <f t="shared" si="96"/>
        <v>0</v>
      </c>
      <c r="IM87" s="225">
        <f t="shared" si="96"/>
        <v>0</v>
      </c>
      <c r="IN87" s="225">
        <f t="shared" si="96"/>
        <v>0</v>
      </c>
      <c r="IO87" s="221"/>
    </row>
    <row r="88" spans="2:249">
      <c r="B88" s="21" t="s">
        <v>210</v>
      </c>
      <c r="C88" s="156"/>
      <c r="D88" s="224">
        <f t="shared" ref="D88" si="97">($E28-$D28)*(D$66-$D$7)/($E$7-$D$7)+$D28</f>
        <v>-0.03</v>
      </c>
      <c r="E88" s="224">
        <f t="shared" ref="E88:AQ88" si="98">($E28-$D28)*(E$66-$D$7)/($E$7-$D$7)+$D28</f>
        <v>-0.03</v>
      </c>
      <c r="F88" s="224">
        <f t="shared" si="98"/>
        <v>-0.03</v>
      </c>
      <c r="G88" s="224">
        <f t="shared" si="98"/>
        <v>-0.03</v>
      </c>
      <c r="H88" s="224">
        <f t="shared" si="98"/>
        <v>-0.03</v>
      </c>
      <c r="I88" s="224">
        <f t="shared" si="98"/>
        <v>-0.03</v>
      </c>
      <c r="J88" s="224">
        <f t="shared" si="98"/>
        <v>-0.03</v>
      </c>
      <c r="K88" s="224">
        <f t="shared" si="98"/>
        <v>-0.03</v>
      </c>
      <c r="L88" s="224">
        <f t="shared" si="98"/>
        <v>-0.03</v>
      </c>
      <c r="M88" s="224">
        <f t="shared" si="98"/>
        <v>-0.03</v>
      </c>
      <c r="N88" s="224">
        <f t="shared" si="98"/>
        <v>-0.03</v>
      </c>
      <c r="O88" s="224">
        <f t="shared" si="98"/>
        <v>-0.03</v>
      </c>
      <c r="P88" s="224">
        <f t="shared" si="98"/>
        <v>-0.03</v>
      </c>
      <c r="Q88" s="224">
        <f t="shared" si="98"/>
        <v>-0.03</v>
      </c>
      <c r="R88" s="224">
        <f t="shared" si="98"/>
        <v>-0.03</v>
      </c>
      <c r="S88" s="224">
        <f t="shared" si="98"/>
        <v>-0.03</v>
      </c>
      <c r="T88" s="224">
        <f t="shared" si="98"/>
        <v>-0.03</v>
      </c>
      <c r="U88" s="224">
        <f t="shared" si="98"/>
        <v>-0.03</v>
      </c>
      <c r="V88" s="224">
        <f t="shared" si="98"/>
        <v>-0.03</v>
      </c>
      <c r="W88" s="224">
        <f t="shared" si="98"/>
        <v>-0.03</v>
      </c>
      <c r="X88" s="224">
        <f t="shared" si="98"/>
        <v>-0.03</v>
      </c>
      <c r="Y88" s="224">
        <f t="shared" si="98"/>
        <v>-0.03</v>
      </c>
      <c r="Z88" s="224">
        <f t="shared" si="98"/>
        <v>-0.03</v>
      </c>
      <c r="AA88" s="224">
        <f t="shared" si="98"/>
        <v>-0.03</v>
      </c>
      <c r="AB88" s="224">
        <f t="shared" si="98"/>
        <v>-0.03</v>
      </c>
      <c r="AC88" s="224">
        <f t="shared" si="98"/>
        <v>-0.03</v>
      </c>
      <c r="AD88" s="224">
        <f t="shared" si="98"/>
        <v>-0.03</v>
      </c>
      <c r="AE88" s="224">
        <f t="shared" si="98"/>
        <v>-0.03</v>
      </c>
      <c r="AF88" s="224">
        <f t="shared" si="98"/>
        <v>-0.03</v>
      </c>
      <c r="AG88" s="224">
        <f t="shared" si="98"/>
        <v>-0.03</v>
      </c>
      <c r="AH88" s="224">
        <f t="shared" si="98"/>
        <v>-0.03</v>
      </c>
      <c r="AI88" s="224">
        <f t="shared" si="98"/>
        <v>-0.03</v>
      </c>
      <c r="AJ88" s="224">
        <f t="shared" si="98"/>
        <v>-0.03</v>
      </c>
      <c r="AK88" s="224">
        <f t="shared" si="98"/>
        <v>-0.03</v>
      </c>
      <c r="AL88" s="224">
        <f t="shared" si="98"/>
        <v>-0.03</v>
      </c>
      <c r="AM88" s="224">
        <f t="shared" si="98"/>
        <v>-0.03</v>
      </c>
      <c r="AN88" s="224">
        <f t="shared" si="98"/>
        <v>-0.03</v>
      </c>
      <c r="AO88" s="224">
        <f t="shared" si="98"/>
        <v>-0.03</v>
      </c>
      <c r="AP88" s="224">
        <f t="shared" si="98"/>
        <v>-0.03</v>
      </c>
      <c r="AQ88" s="224">
        <f t="shared" si="98"/>
        <v>-0.03</v>
      </c>
      <c r="AR88" s="156">
        <f t="shared" si="79"/>
        <v>-0.03</v>
      </c>
      <c r="AS88" s="156">
        <f t="shared" si="79"/>
        <v>-0.03</v>
      </c>
      <c r="AT88" s="156">
        <f t="shared" si="79"/>
        <v>-0.03</v>
      </c>
      <c r="AU88" s="156">
        <f t="shared" si="79"/>
        <v>-0.03</v>
      </c>
      <c r="AV88" s="156">
        <f t="shared" si="79"/>
        <v>-0.03</v>
      </c>
      <c r="AW88" s="156">
        <f t="shared" si="79"/>
        <v>-0.03</v>
      </c>
      <c r="AX88" s="156">
        <f t="shared" si="79"/>
        <v>-0.03</v>
      </c>
      <c r="AY88" s="156">
        <f t="shared" si="79"/>
        <v>-0.03</v>
      </c>
      <c r="AZ88" s="156">
        <f t="shared" si="86"/>
        <v>-0.03</v>
      </c>
      <c r="BA88" s="156">
        <f t="shared" si="86"/>
        <v>-0.03</v>
      </c>
      <c r="BB88" s="156">
        <f t="shared" si="86"/>
        <v>-0.03</v>
      </c>
      <c r="BC88" s="156">
        <f t="shared" ref="BC88:CE88" si="99">($G28-$F28)*(BC$66-$F$7)/($G$7-$F$7)+$F28</f>
        <v>-0.03</v>
      </c>
      <c r="BD88" s="156">
        <f t="shared" si="99"/>
        <v>-0.03</v>
      </c>
      <c r="BE88" s="156">
        <f t="shared" si="99"/>
        <v>-0.03</v>
      </c>
      <c r="BF88" s="156">
        <f t="shared" si="99"/>
        <v>-0.03</v>
      </c>
      <c r="BG88" s="156">
        <f t="shared" si="99"/>
        <v>-0.03</v>
      </c>
      <c r="BH88" s="156">
        <f t="shared" si="99"/>
        <v>-0.03</v>
      </c>
      <c r="BI88" s="156">
        <f t="shared" si="99"/>
        <v>-0.03</v>
      </c>
      <c r="BJ88" s="156">
        <f t="shared" si="99"/>
        <v>-0.03</v>
      </c>
      <c r="BK88" s="156">
        <f t="shared" si="99"/>
        <v>-0.03</v>
      </c>
      <c r="BL88" s="156">
        <f t="shared" si="99"/>
        <v>-0.03</v>
      </c>
      <c r="BM88" s="156">
        <f t="shared" si="99"/>
        <v>-0.03</v>
      </c>
      <c r="BN88" s="156">
        <f t="shared" si="99"/>
        <v>-0.03</v>
      </c>
      <c r="BO88" s="156">
        <f t="shared" si="99"/>
        <v>-0.03</v>
      </c>
      <c r="BP88" s="156">
        <f t="shared" si="99"/>
        <v>-0.03</v>
      </c>
      <c r="BQ88" s="156">
        <f t="shared" si="99"/>
        <v>-0.03</v>
      </c>
      <c r="BR88" s="156">
        <f t="shared" si="99"/>
        <v>-0.03</v>
      </c>
      <c r="BS88" s="156">
        <f t="shared" si="99"/>
        <v>-0.03</v>
      </c>
      <c r="BT88" s="156">
        <f t="shared" si="99"/>
        <v>-0.03</v>
      </c>
      <c r="BU88" s="156">
        <f t="shared" si="99"/>
        <v>-0.03</v>
      </c>
      <c r="BV88" s="156">
        <f t="shared" si="99"/>
        <v>-0.03</v>
      </c>
      <c r="BW88" s="156">
        <f t="shared" si="99"/>
        <v>-0.03</v>
      </c>
      <c r="BX88" s="156">
        <f t="shared" si="99"/>
        <v>-0.03</v>
      </c>
      <c r="BY88" s="156">
        <f t="shared" si="99"/>
        <v>-0.03</v>
      </c>
      <c r="BZ88" s="156">
        <f t="shared" si="99"/>
        <v>-0.03</v>
      </c>
      <c r="CA88" s="156">
        <f t="shared" si="99"/>
        <v>-0.03</v>
      </c>
      <c r="CB88" s="156">
        <f t="shared" si="99"/>
        <v>-0.03</v>
      </c>
      <c r="CC88" s="156">
        <f t="shared" si="99"/>
        <v>-0.03</v>
      </c>
      <c r="CD88" s="156">
        <f t="shared" si="99"/>
        <v>-0.03</v>
      </c>
      <c r="CE88" s="157">
        <f t="shared" si="99"/>
        <v>-0.03</v>
      </c>
      <c r="CG88" s="21" t="s">
        <v>210</v>
      </c>
      <c r="CH88" s="198"/>
      <c r="CI88" s="198">
        <f t="shared" ref="CI88:DV88" si="100">($L28-$K28)*(CI$66-$K$7)/($L$7-$K$7)+$K28</f>
        <v>0</v>
      </c>
      <c r="CJ88" s="198">
        <f t="shared" si="100"/>
        <v>0</v>
      </c>
      <c r="CK88" s="198">
        <f t="shared" si="100"/>
        <v>0</v>
      </c>
      <c r="CL88" s="198">
        <f t="shared" si="100"/>
        <v>0</v>
      </c>
      <c r="CM88" s="198">
        <f t="shared" si="100"/>
        <v>0</v>
      </c>
      <c r="CN88" s="198">
        <f t="shared" si="100"/>
        <v>0</v>
      </c>
      <c r="CO88" s="198">
        <f t="shared" si="100"/>
        <v>0</v>
      </c>
      <c r="CP88" s="198">
        <f t="shared" si="100"/>
        <v>0</v>
      </c>
      <c r="CQ88" s="198">
        <f t="shared" si="100"/>
        <v>0</v>
      </c>
      <c r="CR88" s="198">
        <f t="shared" si="100"/>
        <v>0</v>
      </c>
      <c r="CS88" s="198">
        <f t="shared" si="100"/>
        <v>0</v>
      </c>
      <c r="CT88" s="198">
        <f t="shared" si="100"/>
        <v>0</v>
      </c>
      <c r="CU88" s="198">
        <f t="shared" si="100"/>
        <v>0</v>
      </c>
      <c r="CV88" s="198">
        <f t="shared" si="100"/>
        <v>0</v>
      </c>
      <c r="CW88" s="198">
        <f t="shared" si="100"/>
        <v>0</v>
      </c>
      <c r="CX88" s="198">
        <f t="shared" si="100"/>
        <v>0</v>
      </c>
      <c r="CY88" s="198">
        <f t="shared" si="100"/>
        <v>0</v>
      </c>
      <c r="CZ88" s="198">
        <f t="shared" si="100"/>
        <v>0</v>
      </c>
      <c r="DA88" s="198">
        <f t="shared" si="100"/>
        <v>0</v>
      </c>
      <c r="DB88" s="198">
        <f t="shared" si="100"/>
        <v>0</v>
      </c>
      <c r="DC88" s="198">
        <f t="shared" si="100"/>
        <v>0</v>
      </c>
      <c r="DD88" s="198">
        <f t="shared" si="100"/>
        <v>0</v>
      </c>
      <c r="DE88" s="198">
        <f t="shared" si="100"/>
        <v>0</v>
      </c>
      <c r="DF88" s="198">
        <f t="shared" si="100"/>
        <v>0</v>
      </c>
      <c r="DG88" s="198">
        <f t="shared" si="100"/>
        <v>0</v>
      </c>
      <c r="DH88" s="198">
        <f t="shared" si="100"/>
        <v>0</v>
      </c>
      <c r="DI88" s="198">
        <f t="shared" si="100"/>
        <v>0</v>
      </c>
      <c r="DJ88" s="198">
        <f t="shared" si="100"/>
        <v>0</v>
      </c>
      <c r="DK88" s="198">
        <f t="shared" si="100"/>
        <v>0</v>
      </c>
      <c r="DL88" s="198">
        <f t="shared" si="100"/>
        <v>0</v>
      </c>
      <c r="DM88" s="198">
        <f t="shared" si="100"/>
        <v>0</v>
      </c>
      <c r="DN88" s="198">
        <f t="shared" si="100"/>
        <v>0</v>
      </c>
      <c r="DO88" s="198">
        <f t="shared" si="100"/>
        <v>0</v>
      </c>
      <c r="DP88" s="198">
        <f t="shared" si="100"/>
        <v>0</v>
      </c>
      <c r="DQ88" s="198">
        <f t="shared" si="100"/>
        <v>0</v>
      </c>
      <c r="DR88" s="198">
        <f t="shared" si="100"/>
        <v>0</v>
      </c>
      <c r="DS88" s="198">
        <f t="shared" si="100"/>
        <v>0</v>
      </c>
      <c r="DT88" s="198">
        <f t="shared" si="100"/>
        <v>0</v>
      </c>
      <c r="DU88" s="198">
        <f t="shared" si="100"/>
        <v>0</v>
      </c>
      <c r="DV88" s="198">
        <f t="shared" si="100"/>
        <v>0</v>
      </c>
      <c r="DW88" s="198">
        <f t="shared" ref="DW88:FJ88" si="101">($N28-$M28)*(DW$66-$M$7)/($N$7-$M$7)+$M28</f>
        <v>0</v>
      </c>
      <c r="DX88" s="198">
        <f t="shared" si="101"/>
        <v>0</v>
      </c>
      <c r="DY88" s="198">
        <f t="shared" si="101"/>
        <v>0</v>
      </c>
      <c r="DZ88" s="198">
        <f t="shared" si="101"/>
        <v>0</v>
      </c>
      <c r="EA88" s="198">
        <f t="shared" si="101"/>
        <v>0</v>
      </c>
      <c r="EB88" s="198">
        <f t="shared" si="101"/>
        <v>0</v>
      </c>
      <c r="EC88" s="198">
        <f t="shared" si="101"/>
        <v>0</v>
      </c>
      <c r="ED88" s="198">
        <f t="shared" si="101"/>
        <v>0</v>
      </c>
      <c r="EE88" s="198">
        <f t="shared" si="101"/>
        <v>0</v>
      </c>
      <c r="EF88" s="198">
        <f t="shared" si="101"/>
        <v>0</v>
      </c>
      <c r="EG88" s="198">
        <f t="shared" si="101"/>
        <v>0</v>
      </c>
      <c r="EH88" s="198">
        <f t="shared" si="101"/>
        <v>0</v>
      </c>
      <c r="EI88" s="198">
        <f t="shared" si="101"/>
        <v>0</v>
      </c>
      <c r="EJ88" s="198">
        <f t="shared" si="101"/>
        <v>0</v>
      </c>
      <c r="EK88" s="198">
        <f t="shared" si="101"/>
        <v>0</v>
      </c>
      <c r="EL88" s="198">
        <f t="shared" si="101"/>
        <v>0</v>
      </c>
      <c r="EM88" s="198">
        <f t="shared" si="101"/>
        <v>0</v>
      </c>
      <c r="EN88" s="198">
        <f t="shared" si="101"/>
        <v>0</v>
      </c>
      <c r="EO88" s="198">
        <f t="shared" si="101"/>
        <v>0</v>
      </c>
      <c r="EP88" s="198">
        <f t="shared" si="101"/>
        <v>0</v>
      </c>
      <c r="EQ88" s="198">
        <f t="shared" si="101"/>
        <v>0</v>
      </c>
      <c r="ER88" s="198">
        <f t="shared" si="101"/>
        <v>0</v>
      </c>
      <c r="ES88" s="198">
        <f t="shared" si="101"/>
        <v>0</v>
      </c>
      <c r="ET88" s="198">
        <f t="shared" si="101"/>
        <v>0</v>
      </c>
      <c r="EU88" s="198">
        <f t="shared" si="101"/>
        <v>0</v>
      </c>
      <c r="EV88" s="198">
        <f t="shared" si="101"/>
        <v>0</v>
      </c>
      <c r="EW88" s="198">
        <f t="shared" si="101"/>
        <v>0</v>
      </c>
      <c r="EX88" s="198">
        <f t="shared" si="101"/>
        <v>0</v>
      </c>
      <c r="EY88" s="198">
        <f t="shared" si="101"/>
        <v>0</v>
      </c>
      <c r="EZ88" s="198">
        <f t="shared" si="101"/>
        <v>0</v>
      </c>
      <c r="FA88" s="198">
        <f t="shared" si="101"/>
        <v>0</v>
      </c>
      <c r="FB88" s="198">
        <f t="shared" si="101"/>
        <v>0</v>
      </c>
      <c r="FC88" s="198">
        <f t="shared" si="101"/>
        <v>0</v>
      </c>
      <c r="FD88" s="198">
        <f t="shared" si="101"/>
        <v>0</v>
      </c>
      <c r="FE88" s="198">
        <f t="shared" si="101"/>
        <v>0</v>
      </c>
      <c r="FF88" s="198">
        <f t="shared" si="101"/>
        <v>0</v>
      </c>
      <c r="FG88" s="198">
        <f t="shared" si="101"/>
        <v>0</v>
      </c>
      <c r="FH88" s="198">
        <f t="shared" si="101"/>
        <v>0</v>
      </c>
      <c r="FI88" s="198">
        <f t="shared" si="101"/>
        <v>0</v>
      </c>
      <c r="FJ88" s="198">
        <f t="shared" si="101"/>
        <v>0</v>
      </c>
      <c r="FL88" s="21" t="s">
        <v>210</v>
      </c>
      <c r="FM88" s="22"/>
      <c r="FN88" s="225">
        <f t="shared" ref="FN88:GS88" si="102">($S28-$R28)*(FN$66-$R$7)/($S$7-$R$7)+$R28</f>
        <v>0</v>
      </c>
      <c r="FO88" s="225">
        <f t="shared" si="102"/>
        <v>0</v>
      </c>
      <c r="FP88" s="225">
        <f t="shared" si="102"/>
        <v>0</v>
      </c>
      <c r="FQ88" s="225">
        <f t="shared" si="102"/>
        <v>0</v>
      </c>
      <c r="FR88" s="225">
        <f t="shared" si="102"/>
        <v>0</v>
      </c>
      <c r="FS88" s="225">
        <f t="shared" si="102"/>
        <v>0</v>
      </c>
      <c r="FT88" s="225">
        <f t="shared" si="102"/>
        <v>0</v>
      </c>
      <c r="FU88" s="225">
        <f t="shared" si="102"/>
        <v>0</v>
      </c>
      <c r="FV88" s="225">
        <f t="shared" si="102"/>
        <v>0</v>
      </c>
      <c r="FW88" s="225">
        <f t="shared" si="102"/>
        <v>0</v>
      </c>
      <c r="FX88" s="225">
        <f t="shared" si="102"/>
        <v>0</v>
      </c>
      <c r="FY88" s="225">
        <f t="shared" si="102"/>
        <v>0</v>
      </c>
      <c r="FZ88" s="225">
        <f t="shared" si="102"/>
        <v>0</v>
      </c>
      <c r="GA88" s="225">
        <f t="shared" si="102"/>
        <v>0</v>
      </c>
      <c r="GB88" s="225">
        <f t="shared" si="102"/>
        <v>0</v>
      </c>
      <c r="GC88" s="225">
        <f t="shared" si="102"/>
        <v>0</v>
      </c>
      <c r="GD88" s="225">
        <f t="shared" si="102"/>
        <v>0</v>
      </c>
      <c r="GE88" s="225">
        <f t="shared" si="102"/>
        <v>0</v>
      </c>
      <c r="GF88" s="225">
        <f t="shared" si="102"/>
        <v>0</v>
      </c>
      <c r="GG88" s="225">
        <f t="shared" si="102"/>
        <v>0</v>
      </c>
      <c r="GH88" s="225">
        <f t="shared" si="102"/>
        <v>0</v>
      </c>
      <c r="GI88" s="225">
        <f t="shared" si="102"/>
        <v>0</v>
      </c>
      <c r="GJ88" s="225">
        <f t="shared" si="102"/>
        <v>0</v>
      </c>
      <c r="GK88" s="225">
        <f t="shared" si="102"/>
        <v>0</v>
      </c>
      <c r="GL88" s="225">
        <f t="shared" si="102"/>
        <v>0</v>
      </c>
      <c r="GM88" s="225">
        <f t="shared" si="102"/>
        <v>0</v>
      </c>
      <c r="GN88" s="225">
        <f t="shared" si="102"/>
        <v>0</v>
      </c>
      <c r="GO88" s="225">
        <f t="shared" si="102"/>
        <v>0</v>
      </c>
      <c r="GP88" s="225">
        <f t="shared" si="102"/>
        <v>0</v>
      </c>
      <c r="GQ88" s="225">
        <f t="shared" si="102"/>
        <v>0</v>
      </c>
      <c r="GR88" s="225">
        <f t="shared" si="102"/>
        <v>0</v>
      </c>
      <c r="GS88" s="225">
        <f t="shared" si="102"/>
        <v>0</v>
      </c>
      <c r="GT88" s="225">
        <f t="shared" ref="GT88:HY88" si="103">($S28-$R28)*(GT$66-$R$7)/($S$7-$R$7)+$R28</f>
        <v>0</v>
      </c>
      <c r="GU88" s="225">
        <f t="shared" si="103"/>
        <v>0</v>
      </c>
      <c r="GV88" s="225">
        <f t="shared" si="103"/>
        <v>0</v>
      </c>
      <c r="GW88" s="225">
        <f t="shared" si="103"/>
        <v>0</v>
      </c>
      <c r="GX88" s="225">
        <f t="shared" si="103"/>
        <v>0</v>
      </c>
      <c r="GY88" s="225">
        <f t="shared" si="103"/>
        <v>0</v>
      </c>
      <c r="GZ88" s="225">
        <f t="shared" si="103"/>
        <v>0</v>
      </c>
      <c r="HA88" s="225">
        <f t="shared" si="103"/>
        <v>0</v>
      </c>
      <c r="HB88" s="225">
        <f t="shared" si="103"/>
        <v>0</v>
      </c>
      <c r="HC88" s="225">
        <f t="shared" si="103"/>
        <v>0</v>
      </c>
      <c r="HD88" s="225">
        <f t="shared" si="103"/>
        <v>0</v>
      </c>
      <c r="HE88" s="225">
        <f t="shared" si="103"/>
        <v>0</v>
      </c>
      <c r="HF88" s="225">
        <f t="shared" si="103"/>
        <v>0</v>
      </c>
      <c r="HG88" s="225">
        <f t="shared" si="103"/>
        <v>0</v>
      </c>
      <c r="HH88" s="225">
        <f t="shared" si="103"/>
        <v>0</v>
      </c>
      <c r="HI88" s="225">
        <f t="shared" si="103"/>
        <v>0</v>
      </c>
      <c r="HJ88" s="225">
        <f t="shared" si="103"/>
        <v>0</v>
      </c>
      <c r="HK88" s="225">
        <f t="shared" si="103"/>
        <v>0</v>
      </c>
      <c r="HL88" s="225">
        <f t="shared" si="103"/>
        <v>0</v>
      </c>
      <c r="HM88" s="225">
        <f t="shared" si="103"/>
        <v>0</v>
      </c>
      <c r="HN88" s="225">
        <f t="shared" si="103"/>
        <v>0</v>
      </c>
      <c r="HO88" s="225">
        <f t="shared" si="103"/>
        <v>0</v>
      </c>
      <c r="HP88" s="225">
        <f t="shared" si="103"/>
        <v>0</v>
      </c>
      <c r="HQ88" s="225">
        <f t="shared" si="103"/>
        <v>0</v>
      </c>
      <c r="HR88" s="225">
        <f t="shared" si="103"/>
        <v>0</v>
      </c>
      <c r="HS88" s="225">
        <f t="shared" si="103"/>
        <v>0</v>
      </c>
      <c r="HT88" s="225">
        <f t="shared" si="103"/>
        <v>0</v>
      </c>
      <c r="HU88" s="225">
        <f t="shared" si="103"/>
        <v>0</v>
      </c>
      <c r="HV88" s="225">
        <f t="shared" si="103"/>
        <v>0</v>
      </c>
      <c r="HW88" s="225">
        <f t="shared" si="103"/>
        <v>0</v>
      </c>
      <c r="HX88" s="225">
        <f t="shared" si="103"/>
        <v>0</v>
      </c>
      <c r="HY88" s="225">
        <f t="shared" si="103"/>
        <v>0</v>
      </c>
      <c r="HZ88" s="225">
        <f t="shared" ref="HZ88:IN88" si="104">($S28-$R28)*(HZ$66-$R$7)/($S$7-$R$7)+$R28</f>
        <v>0</v>
      </c>
      <c r="IA88" s="225">
        <f t="shared" si="104"/>
        <v>0</v>
      </c>
      <c r="IB88" s="225">
        <f t="shared" si="104"/>
        <v>0</v>
      </c>
      <c r="IC88" s="225">
        <f t="shared" si="104"/>
        <v>0</v>
      </c>
      <c r="ID88" s="225">
        <f t="shared" si="104"/>
        <v>0</v>
      </c>
      <c r="IE88" s="225">
        <f t="shared" si="104"/>
        <v>0</v>
      </c>
      <c r="IF88" s="225">
        <f t="shared" si="104"/>
        <v>0</v>
      </c>
      <c r="IG88" s="225">
        <f t="shared" si="104"/>
        <v>0</v>
      </c>
      <c r="IH88" s="225">
        <f t="shared" si="104"/>
        <v>0</v>
      </c>
      <c r="II88" s="225">
        <f t="shared" si="104"/>
        <v>0</v>
      </c>
      <c r="IJ88" s="225">
        <f t="shared" si="104"/>
        <v>0</v>
      </c>
      <c r="IK88" s="225">
        <f t="shared" si="104"/>
        <v>0</v>
      </c>
      <c r="IL88" s="225">
        <f t="shared" si="104"/>
        <v>0</v>
      </c>
      <c r="IM88" s="225">
        <f t="shared" si="104"/>
        <v>0</v>
      </c>
      <c r="IN88" s="225">
        <f t="shared" si="104"/>
        <v>0</v>
      </c>
      <c r="IO88" s="221">
        <f>($U28-$T28)*(IO$66-$T$7)/($U$7-$T$7)+$T28</f>
        <v>0</v>
      </c>
    </row>
    <row r="89" spans="2:249">
      <c r="B89" s="21" t="s">
        <v>216</v>
      </c>
      <c r="C89" s="156"/>
      <c r="D89" s="224">
        <f t="shared" ref="D89" si="105">($E29-$D29)*(D$66-$D$7)/($E$7-$D$7)+$D29</f>
        <v>0.03</v>
      </c>
      <c r="E89" s="224">
        <f t="shared" ref="E89:AQ89" si="106">($E29-$D29)*(E$66-$D$7)/($E$7-$D$7)+$D29</f>
        <v>0.03</v>
      </c>
      <c r="F89" s="224">
        <f t="shared" si="106"/>
        <v>0.03</v>
      </c>
      <c r="G89" s="224">
        <f t="shared" si="106"/>
        <v>0.03</v>
      </c>
      <c r="H89" s="224">
        <f t="shared" si="106"/>
        <v>0.03</v>
      </c>
      <c r="I89" s="224">
        <f t="shared" si="106"/>
        <v>0.03</v>
      </c>
      <c r="J89" s="224">
        <f t="shared" si="106"/>
        <v>0.03</v>
      </c>
      <c r="K89" s="224">
        <f t="shared" si="106"/>
        <v>0.03</v>
      </c>
      <c r="L89" s="224">
        <f t="shared" si="106"/>
        <v>0.03</v>
      </c>
      <c r="M89" s="224">
        <f t="shared" si="106"/>
        <v>0.03</v>
      </c>
      <c r="N89" s="224">
        <f t="shared" si="106"/>
        <v>0.03</v>
      </c>
      <c r="O89" s="224">
        <f t="shared" si="106"/>
        <v>0.03</v>
      </c>
      <c r="P89" s="224">
        <f t="shared" si="106"/>
        <v>0.03</v>
      </c>
      <c r="Q89" s="224">
        <f t="shared" si="106"/>
        <v>0.03</v>
      </c>
      <c r="R89" s="224">
        <f t="shared" si="106"/>
        <v>0.03</v>
      </c>
      <c r="S89" s="224">
        <f t="shared" si="106"/>
        <v>0.03</v>
      </c>
      <c r="T89" s="224">
        <f t="shared" si="106"/>
        <v>0.03</v>
      </c>
      <c r="U89" s="224">
        <f t="shared" si="106"/>
        <v>0.03</v>
      </c>
      <c r="V89" s="224">
        <f t="shared" si="106"/>
        <v>0.03</v>
      </c>
      <c r="W89" s="224">
        <f t="shared" si="106"/>
        <v>0.03</v>
      </c>
      <c r="X89" s="224">
        <f t="shared" si="106"/>
        <v>0.03</v>
      </c>
      <c r="Y89" s="224">
        <f t="shared" si="106"/>
        <v>0.03</v>
      </c>
      <c r="Z89" s="224">
        <f t="shared" si="106"/>
        <v>0.03</v>
      </c>
      <c r="AA89" s="224">
        <f t="shared" si="106"/>
        <v>0.03</v>
      </c>
      <c r="AB89" s="224">
        <f t="shared" si="106"/>
        <v>0.03</v>
      </c>
      <c r="AC89" s="224">
        <f t="shared" si="106"/>
        <v>0.03</v>
      </c>
      <c r="AD89" s="224">
        <f t="shared" si="106"/>
        <v>0.03</v>
      </c>
      <c r="AE89" s="224">
        <f t="shared" si="106"/>
        <v>0.03</v>
      </c>
      <c r="AF89" s="224">
        <f t="shared" si="106"/>
        <v>0.03</v>
      </c>
      <c r="AG89" s="224">
        <f t="shared" si="106"/>
        <v>0.03</v>
      </c>
      <c r="AH89" s="224">
        <f t="shared" si="106"/>
        <v>0.03</v>
      </c>
      <c r="AI89" s="224">
        <f t="shared" si="106"/>
        <v>0.03</v>
      </c>
      <c r="AJ89" s="224">
        <f t="shared" si="106"/>
        <v>0.03</v>
      </c>
      <c r="AK89" s="224">
        <f t="shared" si="106"/>
        <v>0.03</v>
      </c>
      <c r="AL89" s="224">
        <f t="shared" si="106"/>
        <v>0.03</v>
      </c>
      <c r="AM89" s="224">
        <f t="shared" si="106"/>
        <v>0.03</v>
      </c>
      <c r="AN89" s="224">
        <f t="shared" si="106"/>
        <v>0.03</v>
      </c>
      <c r="AO89" s="224">
        <f t="shared" si="106"/>
        <v>0.03</v>
      </c>
      <c r="AP89" s="224">
        <f t="shared" si="106"/>
        <v>0.03</v>
      </c>
      <c r="AQ89" s="224">
        <f t="shared" si="106"/>
        <v>0.03</v>
      </c>
      <c r="AR89" s="224">
        <f t="shared" ref="AR89:BB89" si="107">($E29-$D29)*(AR$66-$D$7)/($E$7-$D$7)+$D29</f>
        <v>0.03</v>
      </c>
      <c r="AS89" s="224">
        <f t="shared" si="107"/>
        <v>0.03</v>
      </c>
      <c r="AT89" s="224">
        <f t="shared" si="107"/>
        <v>0.03</v>
      </c>
      <c r="AU89" s="224">
        <f t="shared" si="107"/>
        <v>0.03</v>
      </c>
      <c r="AV89" s="224">
        <f t="shared" si="107"/>
        <v>0.03</v>
      </c>
      <c r="AW89" s="224">
        <f t="shared" si="107"/>
        <v>0.03</v>
      </c>
      <c r="AX89" s="224">
        <f t="shared" si="107"/>
        <v>0.03</v>
      </c>
      <c r="AY89" s="224">
        <f t="shared" si="107"/>
        <v>0.03</v>
      </c>
      <c r="AZ89" s="224">
        <f t="shared" si="107"/>
        <v>0.03</v>
      </c>
      <c r="BA89" s="224">
        <f t="shared" si="107"/>
        <v>0.03</v>
      </c>
      <c r="BB89" s="224">
        <f t="shared" si="107"/>
        <v>0.03</v>
      </c>
      <c r="BC89" s="156">
        <f t="shared" ref="BC89:CE89" si="108">($G31-$F31)*(BC$66-$F$7)/($G$7-$F$7)+$F31</f>
        <v>0</v>
      </c>
      <c r="BD89" s="156">
        <f t="shared" si="108"/>
        <v>0</v>
      </c>
      <c r="BE89" s="156">
        <f t="shared" si="108"/>
        <v>0</v>
      </c>
      <c r="BF89" s="156">
        <f t="shared" si="108"/>
        <v>0</v>
      </c>
      <c r="BG89" s="156">
        <f t="shared" si="108"/>
        <v>0</v>
      </c>
      <c r="BH89" s="156">
        <f t="shared" si="108"/>
        <v>0</v>
      </c>
      <c r="BI89" s="156">
        <f t="shared" si="108"/>
        <v>0</v>
      </c>
      <c r="BJ89" s="156">
        <f t="shared" si="108"/>
        <v>0</v>
      </c>
      <c r="BK89" s="156">
        <f t="shared" si="108"/>
        <v>0</v>
      </c>
      <c r="BL89" s="156">
        <f t="shared" si="108"/>
        <v>0</v>
      </c>
      <c r="BM89" s="156">
        <f t="shared" si="108"/>
        <v>0</v>
      </c>
      <c r="BN89" s="156">
        <f t="shared" si="108"/>
        <v>0</v>
      </c>
      <c r="BO89" s="156">
        <f t="shared" si="108"/>
        <v>0</v>
      </c>
      <c r="BP89" s="156">
        <f t="shared" si="108"/>
        <v>0</v>
      </c>
      <c r="BQ89" s="156">
        <f t="shared" si="108"/>
        <v>0</v>
      </c>
      <c r="BR89" s="156">
        <f t="shared" si="108"/>
        <v>0</v>
      </c>
      <c r="BS89" s="156">
        <f t="shared" si="108"/>
        <v>0</v>
      </c>
      <c r="BT89" s="156">
        <f t="shared" si="108"/>
        <v>0</v>
      </c>
      <c r="BU89" s="156">
        <f t="shared" si="108"/>
        <v>0</v>
      </c>
      <c r="BV89" s="156">
        <f t="shared" si="108"/>
        <v>0</v>
      </c>
      <c r="BW89" s="156">
        <f t="shared" si="108"/>
        <v>0</v>
      </c>
      <c r="BX89" s="156">
        <f t="shared" si="108"/>
        <v>0</v>
      </c>
      <c r="BY89" s="156">
        <f t="shared" si="108"/>
        <v>0</v>
      </c>
      <c r="BZ89" s="156">
        <f t="shared" si="108"/>
        <v>0</v>
      </c>
      <c r="CA89" s="156">
        <f t="shared" si="108"/>
        <v>0</v>
      </c>
      <c r="CB89" s="156">
        <f t="shared" si="108"/>
        <v>0</v>
      </c>
      <c r="CC89" s="156">
        <f t="shared" si="108"/>
        <v>0</v>
      </c>
      <c r="CD89" s="156">
        <f t="shared" si="108"/>
        <v>0</v>
      </c>
      <c r="CE89" s="157">
        <f t="shared" si="108"/>
        <v>0</v>
      </c>
      <c r="CG89" s="21" t="s">
        <v>221</v>
      </c>
      <c r="CH89" s="198"/>
      <c r="CI89" s="198">
        <f t="shared" ref="CI89:DV89" si="109">($L29-$K29)*(CI$66-$K$7)/($L$7-$K$7)+$K29</f>
        <v>0</v>
      </c>
      <c r="CJ89" s="198">
        <f t="shared" si="109"/>
        <v>0</v>
      </c>
      <c r="CK89" s="198">
        <f t="shared" si="109"/>
        <v>0</v>
      </c>
      <c r="CL89" s="198">
        <f t="shared" si="109"/>
        <v>0</v>
      </c>
      <c r="CM89" s="198">
        <f t="shared" si="109"/>
        <v>0</v>
      </c>
      <c r="CN89" s="198">
        <f t="shared" si="109"/>
        <v>0</v>
      </c>
      <c r="CO89" s="198">
        <f t="shared" si="109"/>
        <v>0</v>
      </c>
      <c r="CP89" s="198">
        <f t="shared" si="109"/>
        <v>0</v>
      </c>
      <c r="CQ89" s="198">
        <f t="shared" si="109"/>
        <v>0</v>
      </c>
      <c r="CR89" s="198">
        <f t="shared" si="109"/>
        <v>0</v>
      </c>
      <c r="CS89" s="198">
        <f t="shared" si="109"/>
        <v>0</v>
      </c>
      <c r="CT89" s="198">
        <f t="shared" si="109"/>
        <v>0</v>
      </c>
      <c r="CU89" s="198">
        <f t="shared" si="109"/>
        <v>0</v>
      </c>
      <c r="CV89" s="198">
        <f t="shared" si="109"/>
        <v>0</v>
      </c>
      <c r="CW89" s="198">
        <f t="shared" si="109"/>
        <v>0</v>
      </c>
      <c r="CX89" s="198">
        <f t="shared" si="109"/>
        <v>0</v>
      </c>
      <c r="CY89" s="198">
        <f t="shared" si="109"/>
        <v>0</v>
      </c>
      <c r="CZ89" s="198">
        <f t="shared" si="109"/>
        <v>0</v>
      </c>
      <c r="DA89" s="198">
        <f t="shared" si="109"/>
        <v>0</v>
      </c>
      <c r="DB89" s="198">
        <f t="shared" si="109"/>
        <v>0</v>
      </c>
      <c r="DC89" s="198">
        <f t="shared" si="109"/>
        <v>0</v>
      </c>
      <c r="DD89" s="198">
        <f t="shared" si="109"/>
        <v>0</v>
      </c>
      <c r="DE89" s="198">
        <f t="shared" si="109"/>
        <v>0</v>
      </c>
      <c r="DF89" s="198">
        <f t="shared" si="109"/>
        <v>0</v>
      </c>
      <c r="DG89" s="198">
        <f t="shared" si="109"/>
        <v>0</v>
      </c>
      <c r="DH89" s="198">
        <f t="shared" si="109"/>
        <v>0</v>
      </c>
      <c r="DI89" s="198">
        <f t="shared" si="109"/>
        <v>0</v>
      </c>
      <c r="DJ89" s="198">
        <f t="shared" si="109"/>
        <v>0</v>
      </c>
      <c r="DK89" s="198">
        <f t="shared" si="109"/>
        <v>0</v>
      </c>
      <c r="DL89" s="198">
        <f t="shared" si="109"/>
        <v>0</v>
      </c>
      <c r="DM89" s="198">
        <f t="shared" si="109"/>
        <v>0</v>
      </c>
      <c r="DN89" s="198">
        <f t="shared" si="109"/>
        <v>0</v>
      </c>
      <c r="DO89" s="198">
        <f t="shared" si="109"/>
        <v>0</v>
      </c>
      <c r="DP89" s="198">
        <f t="shared" si="109"/>
        <v>0</v>
      </c>
      <c r="DQ89" s="198">
        <f t="shared" si="109"/>
        <v>0</v>
      </c>
      <c r="DR89" s="198">
        <f t="shared" si="109"/>
        <v>0</v>
      </c>
      <c r="DS89" s="198">
        <f t="shared" si="109"/>
        <v>0</v>
      </c>
      <c r="DT89" s="198">
        <f t="shared" si="109"/>
        <v>0</v>
      </c>
      <c r="DU89" s="198">
        <f t="shared" si="109"/>
        <v>0</v>
      </c>
      <c r="DV89" s="198">
        <f t="shared" si="109"/>
        <v>0</v>
      </c>
      <c r="DW89" s="198">
        <f t="shared" ref="DW89:FJ89" si="110">($N31-$M31)*(DW$66-$M$7)/($N$7-$M$7)+$M31</f>
        <v>0</v>
      </c>
      <c r="DX89" s="198">
        <f t="shared" si="110"/>
        <v>0</v>
      </c>
      <c r="DY89" s="198">
        <f t="shared" si="110"/>
        <v>0</v>
      </c>
      <c r="DZ89" s="198">
        <f t="shared" si="110"/>
        <v>0</v>
      </c>
      <c r="EA89" s="198">
        <f t="shared" si="110"/>
        <v>0</v>
      </c>
      <c r="EB89" s="198">
        <f t="shared" si="110"/>
        <v>0</v>
      </c>
      <c r="EC89" s="198">
        <f t="shared" si="110"/>
        <v>0</v>
      </c>
      <c r="ED89" s="198">
        <f t="shared" si="110"/>
        <v>0</v>
      </c>
      <c r="EE89" s="198">
        <f t="shared" si="110"/>
        <v>0</v>
      </c>
      <c r="EF89" s="198">
        <f t="shared" si="110"/>
        <v>0</v>
      </c>
      <c r="EG89" s="198">
        <f t="shared" si="110"/>
        <v>0</v>
      </c>
      <c r="EH89" s="198">
        <f t="shared" si="110"/>
        <v>0</v>
      </c>
      <c r="EI89" s="198">
        <f t="shared" si="110"/>
        <v>0</v>
      </c>
      <c r="EJ89" s="198">
        <f t="shared" si="110"/>
        <v>0</v>
      </c>
      <c r="EK89" s="198">
        <f t="shared" si="110"/>
        <v>0</v>
      </c>
      <c r="EL89" s="198">
        <f t="shared" si="110"/>
        <v>0</v>
      </c>
      <c r="EM89" s="198">
        <f t="shared" si="110"/>
        <v>0</v>
      </c>
      <c r="EN89" s="198">
        <f t="shared" si="110"/>
        <v>0</v>
      </c>
      <c r="EO89" s="198">
        <f t="shared" si="110"/>
        <v>0</v>
      </c>
      <c r="EP89" s="198">
        <f t="shared" si="110"/>
        <v>0</v>
      </c>
      <c r="EQ89" s="198">
        <f t="shared" si="110"/>
        <v>0</v>
      </c>
      <c r="ER89" s="198">
        <f t="shared" si="110"/>
        <v>0</v>
      </c>
      <c r="ES89" s="198">
        <f t="shared" si="110"/>
        <v>0</v>
      </c>
      <c r="ET89" s="198">
        <f t="shared" si="110"/>
        <v>0</v>
      </c>
      <c r="EU89" s="198">
        <f t="shared" si="110"/>
        <v>0</v>
      </c>
      <c r="EV89" s="198">
        <f t="shared" si="110"/>
        <v>0</v>
      </c>
      <c r="EW89" s="198">
        <f t="shared" si="110"/>
        <v>0</v>
      </c>
      <c r="EX89" s="198">
        <f t="shared" si="110"/>
        <v>0</v>
      </c>
      <c r="EY89" s="198">
        <f t="shared" si="110"/>
        <v>0</v>
      </c>
      <c r="EZ89" s="198">
        <f t="shared" si="110"/>
        <v>0</v>
      </c>
      <c r="FA89" s="198">
        <f t="shared" si="110"/>
        <v>0</v>
      </c>
      <c r="FB89" s="198">
        <f t="shared" si="110"/>
        <v>0</v>
      </c>
      <c r="FC89" s="198">
        <f t="shared" si="110"/>
        <v>0</v>
      </c>
      <c r="FD89" s="198">
        <f t="shared" si="110"/>
        <v>0</v>
      </c>
      <c r="FE89" s="198">
        <f t="shared" si="110"/>
        <v>0</v>
      </c>
      <c r="FF89" s="198">
        <f t="shared" si="110"/>
        <v>0</v>
      </c>
      <c r="FG89" s="198">
        <f t="shared" si="110"/>
        <v>0</v>
      </c>
      <c r="FH89" s="198">
        <f t="shared" si="110"/>
        <v>0</v>
      </c>
      <c r="FI89" s="198">
        <f t="shared" si="110"/>
        <v>0</v>
      </c>
      <c r="FJ89" s="198">
        <f t="shared" si="110"/>
        <v>0</v>
      </c>
      <c r="FL89" s="21" t="s">
        <v>221</v>
      </c>
      <c r="FM89" s="22"/>
      <c r="FN89" s="225">
        <f t="shared" ref="FN89:GS89" si="111">($S29-$R29)*(FN$66-$R$7)/($S$7-$R$7)+$R29</f>
        <v>0</v>
      </c>
      <c r="FO89" s="225">
        <f t="shared" si="111"/>
        <v>0</v>
      </c>
      <c r="FP89" s="225">
        <f t="shared" si="111"/>
        <v>0</v>
      </c>
      <c r="FQ89" s="225">
        <f t="shared" si="111"/>
        <v>0</v>
      </c>
      <c r="FR89" s="225">
        <f t="shared" si="111"/>
        <v>0</v>
      </c>
      <c r="FS89" s="225">
        <f t="shared" si="111"/>
        <v>0</v>
      </c>
      <c r="FT89" s="225">
        <f t="shared" si="111"/>
        <v>0</v>
      </c>
      <c r="FU89" s="225">
        <f t="shared" si="111"/>
        <v>0</v>
      </c>
      <c r="FV89" s="225">
        <f t="shared" si="111"/>
        <v>0</v>
      </c>
      <c r="FW89" s="225">
        <f t="shared" si="111"/>
        <v>0</v>
      </c>
      <c r="FX89" s="225">
        <f t="shared" si="111"/>
        <v>0</v>
      </c>
      <c r="FY89" s="225">
        <f t="shared" si="111"/>
        <v>0</v>
      </c>
      <c r="FZ89" s="225">
        <f t="shared" si="111"/>
        <v>0</v>
      </c>
      <c r="GA89" s="225">
        <f t="shared" si="111"/>
        <v>0</v>
      </c>
      <c r="GB89" s="225">
        <f t="shared" si="111"/>
        <v>0</v>
      </c>
      <c r="GC89" s="225">
        <f t="shared" si="111"/>
        <v>0</v>
      </c>
      <c r="GD89" s="225">
        <f t="shared" si="111"/>
        <v>0</v>
      </c>
      <c r="GE89" s="225">
        <f t="shared" si="111"/>
        <v>0</v>
      </c>
      <c r="GF89" s="225">
        <f t="shared" si="111"/>
        <v>0</v>
      </c>
      <c r="GG89" s="225">
        <f t="shared" si="111"/>
        <v>0</v>
      </c>
      <c r="GH89" s="225">
        <f t="shared" si="111"/>
        <v>0</v>
      </c>
      <c r="GI89" s="225">
        <f t="shared" si="111"/>
        <v>0</v>
      </c>
      <c r="GJ89" s="225">
        <f t="shared" si="111"/>
        <v>0</v>
      </c>
      <c r="GK89" s="225">
        <f t="shared" si="111"/>
        <v>0</v>
      </c>
      <c r="GL89" s="225">
        <f t="shared" si="111"/>
        <v>0</v>
      </c>
      <c r="GM89" s="225">
        <f t="shared" si="111"/>
        <v>0</v>
      </c>
      <c r="GN89" s="225">
        <f t="shared" si="111"/>
        <v>0</v>
      </c>
      <c r="GO89" s="225">
        <f t="shared" si="111"/>
        <v>0</v>
      </c>
      <c r="GP89" s="225">
        <f t="shared" si="111"/>
        <v>0</v>
      </c>
      <c r="GQ89" s="225">
        <f t="shared" si="111"/>
        <v>0</v>
      </c>
      <c r="GR89" s="225">
        <f t="shared" si="111"/>
        <v>0</v>
      </c>
      <c r="GS89" s="225">
        <f t="shared" si="111"/>
        <v>0</v>
      </c>
      <c r="GT89" s="225">
        <f t="shared" ref="GT89:HY89" si="112">($S29-$R29)*(GT$66-$R$7)/($S$7-$R$7)+$R29</f>
        <v>0</v>
      </c>
      <c r="GU89" s="225">
        <f t="shared" si="112"/>
        <v>0</v>
      </c>
      <c r="GV89" s="225">
        <f t="shared" si="112"/>
        <v>0</v>
      </c>
      <c r="GW89" s="225">
        <f t="shared" si="112"/>
        <v>0</v>
      </c>
      <c r="GX89" s="225">
        <f t="shared" si="112"/>
        <v>0</v>
      </c>
      <c r="GY89" s="225">
        <f t="shared" si="112"/>
        <v>0</v>
      </c>
      <c r="GZ89" s="225">
        <f t="shared" si="112"/>
        <v>0</v>
      </c>
      <c r="HA89" s="225">
        <f t="shared" si="112"/>
        <v>0</v>
      </c>
      <c r="HB89" s="225">
        <f t="shared" si="112"/>
        <v>0</v>
      </c>
      <c r="HC89" s="225">
        <f t="shared" si="112"/>
        <v>0</v>
      </c>
      <c r="HD89" s="225">
        <f t="shared" si="112"/>
        <v>0</v>
      </c>
      <c r="HE89" s="225">
        <f t="shared" si="112"/>
        <v>0</v>
      </c>
      <c r="HF89" s="225">
        <f t="shared" si="112"/>
        <v>0</v>
      </c>
      <c r="HG89" s="225">
        <f t="shared" si="112"/>
        <v>0</v>
      </c>
      <c r="HH89" s="225">
        <f t="shared" si="112"/>
        <v>0</v>
      </c>
      <c r="HI89" s="225">
        <f t="shared" si="112"/>
        <v>0</v>
      </c>
      <c r="HJ89" s="225">
        <f t="shared" si="112"/>
        <v>0</v>
      </c>
      <c r="HK89" s="225">
        <f t="shared" si="112"/>
        <v>0</v>
      </c>
      <c r="HL89" s="225">
        <f t="shared" si="112"/>
        <v>0</v>
      </c>
      <c r="HM89" s="225">
        <f t="shared" si="112"/>
        <v>0</v>
      </c>
      <c r="HN89" s="225">
        <f t="shared" si="112"/>
        <v>0</v>
      </c>
      <c r="HO89" s="225">
        <f t="shared" si="112"/>
        <v>0</v>
      </c>
      <c r="HP89" s="225">
        <f t="shared" si="112"/>
        <v>0</v>
      </c>
      <c r="HQ89" s="225">
        <f t="shared" si="112"/>
        <v>0</v>
      </c>
      <c r="HR89" s="225">
        <f t="shared" si="112"/>
        <v>0</v>
      </c>
      <c r="HS89" s="225">
        <f t="shared" si="112"/>
        <v>0</v>
      </c>
      <c r="HT89" s="225">
        <f t="shared" si="112"/>
        <v>0</v>
      </c>
      <c r="HU89" s="225">
        <f t="shared" si="112"/>
        <v>0</v>
      </c>
      <c r="HV89" s="225">
        <f t="shared" si="112"/>
        <v>0</v>
      </c>
      <c r="HW89" s="225">
        <f t="shared" si="112"/>
        <v>0</v>
      </c>
      <c r="HX89" s="225">
        <f t="shared" si="112"/>
        <v>0</v>
      </c>
      <c r="HY89" s="225">
        <f t="shared" si="112"/>
        <v>0</v>
      </c>
      <c r="HZ89" s="225">
        <f t="shared" ref="HZ89:IN89" si="113">($S29-$R29)*(HZ$66-$R$7)/($S$7-$R$7)+$R29</f>
        <v>0</v>
      </c>
      <c r="IA89" s="225">
        <f t="shared" si="113"/>
        <v>0</v>
      </c>
      <c r="IB89" s="225">
        <f t="shared" si="113"/>
        <v>0</v>
      </c>
      <c r="IC89" s="225">
        <f t="shared" si="113"/>
        <v>0</v>
      </c>
      <c r="ID89" s="225">
        <f t="shared" si="113"/>
        <v>0</v>
      </c>
      <c r="IE89" s="225">
        <f t="shared" si="113"/>
        <v>0</v>
      </c>
      <c r="IF89" s="225">
        <f t="shared" si="113"/>
        <v>0</v>
      </c>
      <c r="IG89" s="225">
        <f t="shared" si="113"/>
        <v>0</v>
      </c>
      <c r="IH89" s="225">
        <f t="shared" si="113"/>
        <v>0</v>
      </c>
      <c r="II89" s="225">
        <f t="shared" si="113"/>
        <v>0</v>
      </c>
      <c r="IJ89" s="225">
        <f t="shared" si="113"/>
        <v>0</v>
      </c>
      <c r="IK89" s="225">
        <f t="shared" si="113"/>
        <v>0</v>
      </c>
      <c r="IL89" s="225">
        <f t="shared" si="113"/>
        <v>0</v>
      </c>
      <c r="IM89" s="225">
        <f t="shared" si="113"/>
        <v>0</v>
      </c>
      <c r="IN89" s="225">
        <f t="shared" si="113"/>
        <v>0</v>
      </c>
      <c r="IO89" s="221">
        <f>($U31-$T31)*(IO$66-$T$7)/($U$7-$T$7)+$T31</f>
        <v>0</v>
      </c>
    </row>
    <row r="90" spans="2:249">
      <c r="B90" s="273" t="s">
        <v>217</v>
      </c>
      <c r="C90" s="156"/>
      <c r="D90" s="224">
        <f>($E30-$D30)*(D$66-$D$7)/($E$7-$D$7)+$D30</f>
        <v>0.03</v>
      </c>
      <c r="E90" s="224">
        <f t="shared" ref="E90:AQ90" si="114">($E30-$D30)*(E$66-$D$7)/($E$7-$D$7)+$D30</f>
        <v>0.03</v>
      </c>
      <c r="F90" s="224">
        <f t="shared" si="114"/>
        <v>0.03</v>
      </c>
      <c r="G90" s="224">
        <f t="shared" si="114"/>
        <v>0.03</v>
      </c>
      <c r="H90" s="224">
        <f t="shared" si="114"/>
        <v>0.03</v>
      </c>
      <c r="I90" s="224">
        <f t="shared" si="114"/>
        <v>0.03</v>
      </c>
      <c r="J90" s="224">
        <f t="shared" si="114"/>
        <v>0.03</v>
      </c>
      <c r="K90" s="224">
        <f t="shared" si="114"/>
        <v>0.03</v>
      </c>
      <c r="L90" s="224">
        <f t="shared" si="114"/>
        <v>0.03</v>
      </c>
      <c r="M90" s="224">
        <f t="shared" si="114"/>
        <v>0.03</v>
      </c>
      <c r="N90" s="224">
        <f t="shared" si="114"/>
        <v>0.03</v>
      </c>
      <c r="O90" s="224">
        <f t="shared" si="114"/>
        <v>0.03</v>
      </c>
      <c r="P90" s="224">
        <f t="shared" si="114"/>
        <v>0.03</v>
      </c>
      <c r="Q90" s="224">
        <f t="shared" si="114"/>
        <v>0.03</v>
      </c>
      <c r="R90" s="224">
        <f t="shared" si="114"/>
        <v>0.03</v>
      </c>
      <c r="S90" s="224">
        <f t="shared" si="114"/>
        <v>0.03</v>
      </c>
      <c r="T90" s="224">
        <f t="shared" si="114"/>
        <v>0.03</v>
      </c>
      <c r="U90" s="224">
        <f t="shared" si="114"/>
        <v>0.03</v>
      </c>
      <c r="V90" s="224">
        <f t="shared" si="114"/>
        <v>0.03</v>
      </c>
      <c r="W90" s="224">
        <f t="shared" si="114"/>
        <v>0.03</v>
      </c>
      <c r="X90" s="224">
        <f t="shared" si="114"/>
        <v>0.03</v>
      </c>
      <c r="Y90" s="224">
        <f t="shared" si="114"/>
        <v>0.03</v>
      </c>
      <c r="Z90" s="224">
        <f t="shared" si="114"/>
        <v>0.03</v>
      </c>
      <c r="AA90" s="224">
        <f t="shared" si="114"/>
        <v>0.03</v>
      </c>
      <c r="AB90" s="224">
        <f t="shared" si="114"/>
        <v>0.03</v>
      </c>
      <c r="AC90" s="224">
        <f t="shared" si="114"/>
        <v>0.03</v>
      </c>
      <c r="AD90" s="224">
        <f t="shared" si="114"/>
        <v>0.03</v>
      </c>
      <c r="AE90" s="224">
        <f t="shared" si="114"/>
        <v>0.03</v>
      </c>
      <c r="AF90" s="224">
        <f t="shared" si="114"/>
        <v>0.03</v>
      </c>
      <c r="AG90" s="224">
        <f t="shared" si="114"/>
        <v>0.03</v>
      </c>
      <c r="AH90" s="224">
        <f t="shared" si="114"/>
        <v>0.03</v>
      </c>
      <c r="AI90" s="224">
        <f t="shared" si="114"/>
        <v>0.03</v>
      </c>
      <c r="AJ90" s="224">
        <f t="shared" si="114"/>
        <v>0.03</v>
      </c>
      <c r="AK90" s="224">
        <f t="shared" si="114"/>
        <v>0.03</v>
      </c>
      <c r="AL90" s="224">
        <f t="shared" si="114"/>
        <v>0.03</v>
      </c>
      <c r="AM90" s="224">
        <f t="shared" si="114"/>
        <v>0.03</v>
      </c>
      <c r="AN90" s="224">
        <f t="shared" si="114"/>
        <v>0.03</v>
      </c>
      <c r="AO90" s="224">
        <f t="shared" si="114"/>
        <v>0.03</v>
      </c>
      <c r="AP90" s="224">
        <f t="shared" si="114"/>
        <v>0.03</v>
      </c>
      <c r="AQ90" s="224">
        <f t="shared" si="114"/>
        <v>0.03</v>
      </c>
      <c r="AR90" s="224">
        <f t="shared" ref="AR90:BB90" si="115">($E30-$D30)*(AR$66-$D$7)/($E$7-$D$7)+$D30</f>
        <v>0.03</v>
      </c>
      <c r="AS90" s="224">
        <f t="shared" si="115"/>
        <v>0.03</v>
      </c>
      <c r="AT90" s="224">
        <f t="shared" si="115"/>
        <v>0.03</v>
      </c>
      <c r="AU90" s="224">
        <f t="shared" si="115"/>
        <v>0.03</v>
      </c>
      <c r="AV90" s="224">
        <f t="shared" si="115"/>
        <v>0.03</v>
      </c>
      <c r="AW90" s="224">
        <f t="shared" si="115"/>
        <v>0.03</v>
      </c>
      <c r="AX90" s="224">
        <f t="shared" si="115"/>
        <v>0.03</v>
      </c>
      <c r="AY90" s="224">
        <f t="shared" si="115"/>
        <v>0.03</v>
      </c>
      <c r="AZ90" s="224">
        <f t="shared" si="115"/>
        <v>0.03</v>
      </c>
      <c r="BA90" s="224">
        <f t="shared" si="115"/>
        <v>0.03</v>
      </c>
      <c r="BB90" s="224">
        <f t="shared" si="115"/>
        <v>0.03</v>
      </c>
      <c r="BC90" s="156"/>
      <c r="BD90" s="156"/>
      <c r="BE90" s="156"/>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7"/>
      <c r="CG90" s="273" t="s">
        <v>218</v>
      </c>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L90" s="273" t="s">
        <v>218</v>
      </c>
      <c r="FM90" s="22"/>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1"/>
    </row>
    <row r="91" spans="2:249">
      <c r="B91" s="21"/>
      <c r="C91" s="156"/>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156"/>
      <c r="BD91" s="156"/>
      <c r="BE91" s="156"/>
      <c r="BF91" s="156"/>
      <c r="BG91" s="156"/>
      <c r="BH91" s="156"/>
      <c r="BI91" s="156"/>
      <c r="BJ91" s="156"/>
      <c r="BK91" s="156"/>
      <c r="BL91" s="156"/>
      <c r="BM91" s="156"/>
      <c r="BN91" s="156"/>
      <c r="BO91" s="156"/>
      <c r="BP91" s="156"/>
      <c r="BQ91" s="156"/>
      <c r="BR91" s="156"/>
      <c r="BS91" s="156"/>
      <c r="BT91" s="156"/>
      <c r="BU91" s="156"/>
      <c r="BV91" s="156"/>
      <c r="BW91" s="156"/>
      <c r="BX91" s="156"/>
      <c r="BY91" s="156"/>
      <c r="BZ91" s="156"/>
      <c r="CA91" s="156"/>
      <c r="CB91" s="156"/>
      <c r="CC91" s="156"/>
      <c r="CD91" s="156"/>
      <c r="CE91" s="157"/>
      <c r="CG91" s="21" t="s">
        <v>222</v>
      </c>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L91" s="21" t="s">
        <v>222</v>
      </c>
      <c r="FM91" s="22"/>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1"/>
    </row>
    <row r="92" spans="2:249">
      <c r="B92" s="21"/>
      <c r="C92" s="156"/>
      <c r="D92" s="224"/>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156"/>
      <c r="BD92" s="156"/>
      <c r="BE92" s="156"/>
      <c r="BF92" s="156"/>
      <c r="BG92" s="156"/>
      <c r="BH92" s="156"/>
      <c r="BI92" s="156"/>
      <c r="BJ92" s="156"/>
      <c r="BK92" s="156"/>
      <c r="BL92" s="156"/>
      <c r="BM92" s="156"/>
      <c r="BN92" s="156"/>
      <c r="BO92" s="156"/>
      <c r="BP92" s="156"/>
      <c r="BQ92" s="156"/>
      <c r="BR92" s="156"/>
      <c r="BS92" s="156"/>
      <c r="BT92" s="156"/>
      <c r="BU92" s="156"/>
      <c r="BV92" s="156"/>
      <c r="BW92" s="156"/>
      <c r="BX92" s="156"/>
      <c r="BY92" s="156"/>
      <c r="BZ92" s="156"/>
      <c r="CA92" s="156"/>
      <c r="CB92" s="156"/>
      <c r="CC92" s="156"/>
      <c r="CD92" s="156"/>
      <c r="CE92" s="157"/>
      <c r="CG92" s="273" t="s">
        <v>219</v>
      </c>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L92" s="273" t="s">
        <v>219</v>
      </c>
      <c r="FM92" s="22"/>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1"/>
    </row>
    <row r="93" spans="2:249">
      <c r="B93" s="21"/>
      <c r="C93" s="156"/>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156"/>
      <c r="BD93" s="156"/>
      <c r="BE93" s="156"/>
      <c r="BF93" s="156"/>
      <c r="BG93" s="156"/>
      <c r="BH93" s="156"/>
      <c r="BI93" s="156"/>
      <c r="BJ93" s="156"/>
      <c r="BK93" s="156"/>
      <c r="BL93" s="156"/>
      <c r="BM93" s="156"/>
      <c r="BN93" s="156"/>
      <c r="BO93" s="156"/>
      <c r="BP93" s="156"/>
      <c r="BQ93" s="156"/>
      <c r="BR93" s="156"/>
      <c r="BS93" s="156"/>
      <c r="BT93" s="156"/>
      <c r="BU93" s="156"/>
      <c r="BV93" s="156"/>
      <c r="BW93" s="156"/>
      <c r="BX93" s="156"/>
      <c r="BY93" s="156"/>
      <c r="BZ93" s="156"/>
      <c r="CA93" s="156"/>
      <c r="CB93" s="156"/>
      <c r="CC93" s="156"/>
      <c r="CD93" s="156"/>
      <c r="CE93" s="157"/>
      <c r="CG93" s="21" t="s">
        <v>223</v>
      </c>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L93" s="21" t="s">
        <v>223</v>
      </c>
      <c r="FM93" s="22"/>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1"/>
    </row>
    <row r="94" spans="2:249">
      <c r="B94" s="21"/>
      <c r="C94" s="156"/>
      <c r="D94" s="224"/>
      <c r="E94" s="224"/>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6"/>
      <c r="CC94" s="156"/>
      <c r="CD94" s="156"/>
      <c r="CE94" s="157"/>
      <c r="CG94" s="273" t="s">
        <v>220</v>
      </c>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L94" s="273" t="s">
        <v>220</v>
      </c>
      <c r="FM94" s="22"/>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1"/>
    </row>
    <row r="95" spans="2:249">
      <c r="B95" s="21"/>
      <c r="C95" s="156"/>
      <c r="D95" s="224"/>
      <c r="E95" s="224"/>
      <c r="F95" s="224"/>
      <c r="G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156"/>
      <c r="BD95" s="156"/>
      <c r="BE95" s="156"/>
      <c r="BF95" s="156"/>
      <c r="BG95" s="156"/>
      <c r="BH95" s="156"/>
      <c r="BI95" s="156"/>
      <c r="BJ95" s="156"/>
      <c r="BK95" s="156"/>
      <c r="BL95" s="156"/>
      <c r="BM95" s="156"/>
      <c r="BN95" s="156"/>
      <c r="BO95" s="156"/>
      <c r="BP95" s="156"/>
      <c r="BQ95" s="156"/>
      <c r="BR95" s="156"/>
      <c r="BS95" s="156"/>
      <c r="BT95" s="156"/>
      <c r="BU95" s="156"/>
      <c r="BV95" s="156"/>
      <c r="BW95" s="156"/>
      <c r="BX95" s="156"/>
      <c r="BY95" s="156"/>
      <c r="BZ95" s="156"/>
      <c r="CA95" s="156"/>
      <c r="CB95" s="156"/>
      <c r="CC95" s="156"/>
      <c r="CD95" s="156"/>
      <c r="CE95" s="157"/>
      <c r="CG95" s="273"/>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L95" s="21"/>
      <c r="FM95" s="22"/>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1"/>
    </row>
    <row r="96" spans="2:249">
      <c r="B96" s="21"/>
      <c r="C96" s="156"/>
      <c r="D96" s="224"/>
      <c r="E96" s="224"/>
      <c r="F96" s="224"/>
      <c r="G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156"/>
      <c r="BD96" s="156"/>
      <c r="BE96" s="156"/>
      <c r="BF96" s="156"/>
      <c r="BG96" s="156"/>
      <c r="BH96" s="156"/>
      <c r="BI96" s="156"/>
      <c r="BJ96" s="156"/>
      <c r="BK96" s="156"/>
      <c r="BL96" s="156"/>
      <c r="BM96" s="156"/>
      <c r="BN96" s="156"/>
      <c r="BO96" s="156"/>
      <c r="BP96" s="156"/>
      <c r="BQ96" s="156"/>
      <c r="BR96" s="156"/>
      <c r="BS96" s="156"/>
      <c r="BT96" s="156"/>
      <c r="BU96" s="156"/>
      <c r="BV96" s="156"/>
      <c r="BW96" s="156"/>
      <c r="BX96" s="156"/>
      <c r="BY96" s="156"/>
      <c r="BZ96" s="156"/>
      <c r="CA96" s="156"/>
      <c r="CB96" s="156"/>
      <c r="CC96" s="156"/>
      <c r="CD96" s="156"/>
      <c r="CE96" s="157"/>
      <c r="CG96" s="273"/>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L96" s="21"/>
      <c r="FM96" s="22"/>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1"/>
    </row>
    <row r="97" spans="2:249">
      <c r="B97" s="24" t="s">
        <v>20</v>
      </c>
      <c r="C97" s="156"/>
      <c r="D97" s="224"/>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56"/>
      <c r="BI97" s="156"/>
      <c r="BJ97" s="156"/>
      <c r="BK97" s="156"/>
      <c r="BL97" s="156"/>
      <c r="BM97" s="156"/>
      <c r="BN97" s="156"/>
      <c r="BO97" s="156"/>
      <c r="BP97" s="156"/>
      <c r="BQ97" s="156"/>
      <c r="BR97" s="156"/>
      <c r="BS97" s="156"/>
      <c r="BT97" s="156"/>
      <c r="BU97" s="156"/>
      <c r="BV97" s="156"/>
      <c r="BW97" s="156"/>
      <c r="BX97" s="156"/>
      <c r="BY97" s="156"/>
      <c r="BZ97" s="156"/>
      <c r="CA97" s="156"/>
      <c r="CB97" s="156"/>
      <c r="CC97" s="156"/>
      <c r="CD97" s="156"/>
      <c r="CE97" s="157"/>
      <c r="CG97" s="24" t="s">
        <v>20</v>
      </c>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203"/>
      <c r="FL97" s="24" t="s">
        <v>20</v>
      </c>
      <c r="FM97" s="22"/>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46"/>
    </row>
    <row r="98" spans="2:249">
      <c r="B98" s="155" t="s">
        <v>49</v>
      </c>
      <c r="C98" s="156"/>
      <c r="D98" s="224">
        <f t="shared" ref="D98:M98" si="116">(1/$E33-1/$D33)*(D$66-$D$7)/($E$7-$D$7)+1/$D33</f>
        <v>0.05</v>
      </c>
      <c r="E98" s="156">
        <f t="shared" si="116"/>
        <v>0.05</v>
      </c>
      <c r="F98" s="156">
        <f t="shared" si="116"/>
        <v>0.05</v>
      </c>
      <c r="G98" s="156">
        <f t="shared" si="116"/>
        <v>0.05</v>
      </c>
      <c r="H98" s="156">
        <f t="shared" si="116"/>
        <v>0.05</v>
      </c>
      <c r="I98" s="156">
        <f t="shared" si="116"/>
        <v>0.05</v>
      </c>
      <c r="J98" s="156">
        <f t="shared" si="116"/>
        <v>0.05</v>
      </c>
      <c r="K98" s="156">
        <f t="shared" si="116"/>
        <v>0.05</v>
      </c>
      <c r="L98" s="156">
        <f t="shared" si="116"/>
        <v>0.05</v>
      </c>
      <c r="M98" s="156">
        <f t="shared" si="116"/>
        <v>0.05</v>
      </c>
      <c r="N98" s="156">
        <f t="shared" ref="N98:AG98" si="117">(1/$F33-1/$E33)*(N$66-$E$7)/($F$7-$E$7)+1/$E33</f>
        <v>0.05</v>
      </c>
      <c r="O98" s="156">
        <f t="shared" si="117"/>
        <v>0.05</v>
      </c>
      <c r="P98" s="156">
        <f t="shared" si="117"/>
        <v>0.05</v>
      </c>
      <c r="Q98" s="156">
        <f t="shared" si="117"/>
        <v>0.05</v>
      </c>
      <c r="R98" s="156">
        <f t="shared" si="117"/>
        <v>0.05</v>
      </c>
      <c r="S98" s="156">
        <f t="shared" si="117"/>
        <v>0.05</v>
      </c>
      <c r="T98" s="156">
        <f t="shared" si="117"/>
        <v>0.05</v>
      </c>
      <c r="U98" s="156">
        <f t="shared" si="117"/>
        <v>0.05</v>
      </c>
      <c r="V98" s="156">
        <f t="shared" si="117"/>
        <v>0.05</v>
      </c>
      <c r="W98" s="156">
        <f t="shared" si="117"/>
        <v>0.05</v>
      </c>
      <c r="X98" s="156">
        <f t="shared" si="117"/>
        <v>0.05</v>
      </c>
      <c r="Y98" s="156">
        <f t="shared" si="117"/>
        <v>0.05</v>
      </c>
      <c r="Z98" s="156">
        <f t="shared" si="117"/>
        <v>0.05</v>
      </c>
      <c r="AA98" s="156">
        <f t="shared" si="117"/>
        <v>0.05</v>
      </c>
      <c r="AB98" s="156">
        <f t="shared" si="117"/>
        <v>0.05</v>
      </c>
      <c r="AC98" s="156">
        <f t="shared" si="117"/>
        <v>0.05</v>
      </c>
      <c r="AD98" s="156">
        <f t="shared" si="117"/>
        <v>0.05</v>
      </c>
      <c r="AE98" s="156">
        <f t="shared" si="117"/>
        <v>0.05</v>
      </c>
      <c r="AF98" s="156">
        <f t="shared" si="117"/>
        <v>0.05</v>
      </c>
      <c r="AG98" s="156">
        <f t="shared" si="117"/>
        <v>0.05</v>
      </c>
      <c r="AH98" s="156">
        <f t="shared" ref="AH98:BM98" si="118">(1/$G33-1/$F33)*(AH$66-$F$7)/($G$7-$F$7)+1/$F33</f>
        <v>0.05</v>
      </c>
      <c r="AI98" s="156">
        <f t="shared" si="118"/>
        <v>0.05</v>
      </c>
      <c r="AJ98" s="156">
        <f t="shared" si="118"/>
        <v>0.05</v>
      </c>
      <c r="AK98" s="156">
        <f t="shared" si="118"/>
        <v>0.05</v>
      </c>
      <c r="AL98" s="156">
        <f t="shared" si="118"/>
        <v>0.05</v>
      </c>
      <c r="AM98" s="156">
        <f t="shared" si="118"/>
        <v>0.05</v>
      </c>
      <c r="AN98" s="156">
        <f t="shared" si="118"/>
        <v>0.05</v>
      </c>
      <c r="AO98" s="156">
        <f t="shared" si="118"/>
        <v>0.05</v>
      </c>
      <c r="AP98" s="156">
        <f t="shared" si="118"/>
        <v>0.05</v>
      </c>
      <c r="AQ98" s="156">
        <f t="shared" si="118"/>
        <v>0.05</v>
      </c>
      <c r="AR98" s="156">
        <f t="shared" si="118"/>
        <v>0.05</v>
      </c>
      <c r="AS98" s="156">
        <f t="shared" si="118"/>
        <v>0.05</v>
      </c>
      <c r="AT98" s="156">
        <f t="shared" si="118"/>
        <v>0.05</v>
      </c>
      <c r="AU98" s="156">
        <f t="shared" si="118"/>
        <v>0.05</v>
      </c>
      <c r="AV98" s="156">
        <f t="shared" si="118"/>
        <v>0.05</v>
      </c>
      <c r="AW98" s="156">
        <f t="shared" si="118"/>
        <v>0.05</v>
      </c>
      <c r="AX98" s="156">
        <f t="shared" si="118"/>
        <v>0.05</v>
      </c>
      <c r="AY98" s="156">
        <f t="shared" si="118"/>
        <v>0.05</v>
      </c>
      <c r="AZ98" s="156">
        <f t="shared" si="118"/>
        <v>0.05</v>
      </c>
      <c r="BA98" s="156">
        <f t="shared" si="118"/>
        <v>0.05</v>
      </c>
      <c r="BB98" s="156">
        <f t="shared" si="118"/>
        <v>0.05</v>
      </c>
      <c r="BC98" s="156">
        <f t="shared" si="118"/>
        <v>0.05</v>
      </c>
      <c r="BD98" s="156">
        <f t="shared" si="118"/>
        <v>0.05</v>
      </c>
      <c r="BE98" s="156">
        <f t="shared" si="118"/>
        <v>0.05</v>
      </c>
      <c r="BF98" s="156">
        <f t="shared" si="118"/>
        <v>0.05</v>
      </c>
      <c r="BG98" s="156">
        <f t="shared" si="118"/>
        <v>0.05</v>
      </c>
      <c r="BH98" s="156">
        <f t="shared" si="118"/>
        <v>0.05</v>
      </c>
      <c r="BI98" s="156">
        <f t="shared" si="118"/>
        <v>0.05</v>
      </c>
      <c r="BJ98" s="156">
        <f t="shared" si="118"/>
        <v>0.05</v>
      </c>
      <c r="BK98" s="156">
        <f t="shared" si="118"/>
        <v>0.05</v>
      </c>
      <c r="BL98" s="156">
        <f t="shared" si="118"/>
        <v>0.05</v>
      </c>
      <c r="BM98" s="156">
        <f t="shared" si="118"/>
        <v>0.05</v>
      </c>
      <c r="BN98" s="156">
        <f t="shared" ref="BN98:CE98" si="119">(1/$G33-1/$F33)*(BN$66-$F$7)/($G$7-$F$7)+1/$F33</f>
        <v>0.05</v>
      </c>
      <c r="BO98" s="156">
        <f t="shared" si="119"/>
        <v>0.05</v>
      </c>
      <c r="BP98" s="156">
        <f t="shared" si="119"/>
        <v>0.05</v>
      </c>
      <c r="BQ98" s="156">
        <f t="shared" si="119"/>
        <v>0.05</v>
      </c>
      <c r="BR98" s="156">
        <f t="shared" si="119"/>
        <v>0.05</v>
      </c>
      <c r="BS98" s="156">
        <f t="shared" si="119"/>
        <v>0.05</v>
      </c>
      <c r="BT98" s="156">
        <f t="shared" si="119"/>
        <v>0.05</v>
      </c>
      <c r="BU98" s="156">
        <f t="shared" si="119"/>
        <v>0.05</v>
      </c>
      <c r="BV98" s="156">
        <f t="shared" si="119"/>
        <v>0.05</v>
      </c>
      <c r="BW98" s="156">
        <f t="shared" si="119"/>
        <v>0.05</v>
      </c>
      <c r="BX98" s="156">
        <f t="shared" si="119"/>
        <v>0.05</v>
      </c>
      <c r="BY98" s="156">
        <f t="shared" si="119"/>
        <v>0.05</v>
      </c>
      <c r="BZ98" s="156">
        <f t="shared" si="119"/>
        <v>0.05</v>
      </c>
      <c r="CA98" s="156">
        <f t="shared" si="119"/>
        <v>0.05</v>
      </c>
      <c r="CB98" s="156">
        <f t="shared" si="119"/>
        <v>0.05</v>
      </c>
      <c r="CC98" s="156">
        <f t="shared" si="119"/>
        <v>0.05</v>
      </c>
      <c r="CD98" s="156">
        <f t="shared" si="119"/>
        <v>0.05</v>
      </c>
      <c r="CE98" s="157">
        <f t="shared" si="119"/>
        <v>0.05</v>
      </c>
      <c r="CG98" s="202" t="s">
        <v>49</v>
      </c>
      <c r="CH98" s="198"/>
      <c r="CI98" s="198">
        <f t="shared" ref="CI98:CR98" si="120">(1/$L33-1/$K33)*(CI$66-$K$7)/($L$7-$K$7)+1/$K33</f>
        <v>0.01</v>
      </c>
      <c r="CJ98" s="198">
        <f t="shared" si="120"/>
        <v>0.01</v>
      </c>
      <c r="CK98" s="198">
        <f t="shared" si="120"/>
        <v>0.01</v>
      </c>
      <c r="CL98" s="198">
        <f t="shared" si="120"/>
        <v>0.01</v>
      </c>
      <c r="CM98" s="198">
        <f t="shared" si="120"/>
        <v>0.01</v>
      </c>
      <c r="CN98" s="198">
        <f t="shared" si="120"/>
        <v>0.01</v>
      </c>
      <c r="CO98" s="198">
        <f t="shared" si="120"/>
        <v>0.01</v>
      </c>
      <c r="CP98" s="198">
        <f t="shared" si="120"/>
        <v>0.01</v>
      </c>
      <c r="CQ98" s="198">
        <f t="shared" si="120"/>
        <v>0.01</v>
      </c>
      <c r="CR98" s="198">
        <f t="shared" si="120"/>
        <v>0.01</v>
      </c>
      <c r="CS98" s="198">
        <f t="shared" ref="CS98:DL98" si="121">(1/$M33-1/$L33)*(CS$66-$L$7)/($M$7-$L$7)+1/$L33</f>
        <v>0.01</v>
      </c>
      <c r="CT98" s="198">
        <f t="shared" si="121"/>
        <v>0.01</v>
      </c>
      <c r="CU98" s="198">
        <f t="shared" si="121"/>
        <v>0.01</v>
      </c>
      <c r="CV98" s="198">
        <f t="shared" si="121"/>
        <v>0.01</v>
      </c>
      <c r="CW98" s="198">
        <f t="shared" si="121"/>
        <v>0.01</v>
      </c>
      <c r="CX98" s="198">
        <f t="shared" si="121"/>
        <v>0.01</v>
      </c>
      <c r="CY98" s="198">
        <f t="shared" si="121"/>
        <v>0.01</v>
      </c>
      <c r="CZ98" s="198">
        <f t="shared" si="121"/>
        <v>0.01</v>
      </c>
      <c r="DA98" s="198">
        <f t="shared" si="121"/>
        <v>0.01</v>
      </c>
      <c r="DB98" s="198">
        <f t="shared" si="121"/>
        <v>0.01</v>
      </c>
      <c r="DC98" s="198">
        <f t="shared" si="121"/>
        <v>0.01</v>
      </c>
      <c r="DD98" s="198">
        <f t="shared" si="121"/>
        <v>0.01</v>
      </c>
      <c r="DE98" s="198">
        <f t="shared" si="121"/>
        <v>0.01</v>
      </c>
      <c r="DF98" s="198">
        <f t="shared" si="121"/>
        <v>0.01</v>
      </c>
      <c r="DG98" s="198">
        <f t="shared" si="121"/>
        <v>0.01</v>
      </c>
      <c r="DH98" s="198">
        <f t="shared" si="121"/>
        <v>0.01</v>
      </c>
      <c r="DI98" s="198">
        <f t="shared" si="121"/>
        <v>0.01</v>
      </c>
      <c r="DJ98" s="198">
        <f t="shared" si="121"/>
        <v>0.01</v>
      </c>
      <c r="DK98" s="198">
        <f t="shared" si="121"/>
        <v>0.01</v>
      </c>
      <c r="DL98" s="198">
        <f t="shared" si="121"/>
        <v>0.01</v>
      </c>
      <c r="DM98" s="198">
        <f t="shared" ref="DM98:ER98" si="122">(1/$N33-1/$M33)*(DM$66-$M$7)/($N$7-$M$7)+1/$M33</f>
        <v>0.01</v>
      </c>
      <c r="DN98" s="198">
        <f t="shared" si="122"/>
        <v>0.01</v>
      </c>
      <c r="DO98" s="198">
        <f t="shared" si="122"/>
        <v>0.01</v>
      </c>
      <c r="DP98" s="198">
        <f t="shared" si="122"/>
        <v>0.01</v>
      </c>
      <c r="DQ98" s="198">
        <f t="shared" si="122"/>
        <v>0.01</v>
      </c>
      <c r="DR98" s="198">
        <f t="shared" si="122"/>
        <v>0.01</v>
      </c>
      <c r="DS98" s="198">
        <f t="shared" si="122"/>
        <v>0.01</v>
      </c>
      <c r="DT98" s="198">
        <f t="shared" si="122"/>
        <v>0.01</v>
      </c>
      <c r="DU98" s="198">
        <f t="shared" si="122"/>
        <v>0.01</v>
      </c>
      <c r="DV98" s="198">
        <f t="shared" si="122"/>
        <v>0.01</v>
      </c>
      <c r="DW98" s="198">
        <f t="shared" si="122"/>
        <v>0.01</v>
      </c>
      <c r="DX98" s="198">
        <f t="shared" si="122"/>
        <v>0.01</v>
      </c>
      <c r="DY98" s="198">
        <f t="shared" si="122"/>
        <v>0.01</v>
      </c>
      <c r="DZ98" s="198">
        <f t="shared" si="122"/>
        <v>0.01</v>
      </c>
      <c r="EA98" s="198">
        <f t="shared" si="122"/>
        <v>0.01</v>
      </c>
      <c r="EB98" s="198">
        <f t="shared" si="122"/>
        <v>0.01</v>
      </c>
      <c r="EC98" s="198">
        <f t="shared" si="122"/>
        <v>0.01</v>
      </c>
      <c r="ED98" s="198">
        <f t="shared" si="122"/>
        <v>0.01</v>
      </c>
      <c r="EE98" s="198">
        <f t="shared" si="122"/>
        <v>0.01</v>
      </c>
      <c r="EF98" s="198">
        <f t="shared" si="122"/>
        <v>0.01</v>
      </c>
      <c r="EG98" s="198">
        <f t="shared" si="122"/>
        <v>0.01</v>
      </c>
      <c r="EH98" s="198">
        <f t="shared" si="122"/>
        <v>0.01</v>
      </c>
      <c r="EI98" s="198">
        <f t="shared" si="122"/>
        <v>0.01</v>
      </c>
      <c r="EJ98" s="198">
        <f t="shared" si="122"/>
        <v>0.01</v>
      </c>
      <c r="EK98" s="198">
        <f t="shared" si="122"/>
        <v>0.01</v>
      </c>
      <c r="EL98" s="198">
        <f t="shared" si="122"/>
        <v>0.01</v>
      </c>
      <c r="EM98" s="198">
        <f t="shared" si="122"/>
        <v>0.01</v>
      </c>
      <c r="EN98" s="198">
        <f t="shared" si="122"/>
        <v>0.01</v>
      </c>
      <c r="EO98" s="198">
        <f t="shared" si="122"/>
        <v>0.01</v>
      </c>
      <c r="EP98" s="198">
        <f t="shared" si="122"/>
        <v>0.01</v>
      </c>
      <c r="EQ98" s="198">
        <f t="shared" si="122"/>
        <v>0.01</v>
      </c>
      <c r="ER98" s="198">
        <f t="shared" si="122"/>
        <v>0.01</v>
      </c>
      <c r="ES98" s="198">
        <f t="shared" ref="ES98:FJ98" si="123">(1/$N33-1/$M33)*(ES$66-$M$7)/($N$7-$M$7)+1/$M33</f>
        <v>0.01</v>
      </c>
      <c r="ET98" s="198">
        <f t="shared" si="123"/>
        <v>0.01</v>
      </c>
      <c r="EU98" s="198">
        <f t="shared" si="123"/>
        <v>0.01</v>
      </c>
      <c r="EV98" s="198">
        <f t="shared" si="123"/>
        <v>0.01</v>
      </c>
      <c r="EW98" s="198">
        <f t="shared" si="123"/>
        <v>0.01</v>
      </c>
      <c r="EX98" s="198">
        <f t="shared" si="123"/>
        <v>0.01</v>
      </c>
      <c r="EY98" s="198">
        <f t="shared" si="123"/>
        <v>0.01</v>
      </c>
      <c r="EZ98" s="198">
        <f t="shared" si="123"/>
        <v>0.01</v>
      </c>
      <c r="FA98" s="198">
        <f t="shared" si="123"/>
        <v>0.01</v>
      </c>
      <c r="FB98" s="198">
        <f t="shared" si="123"/>
        <v>0.01</v>
      </c>
      <c r="FC98" s="198">
        <f t="shared" si="123"/>
        <v>0.01</v>
      </c>
      <c r="FD98" s="198">
        <f t="shared" si="123"/>
        <v>0.01</v>
      </c>
      <c r="FE98" s="198">
        <f t="shared" si="123"/>
        <v>0.01</v>
      </c>
      <c r="FF98" s="198">
        <f t="shared" si="123"/>
        <v>0.01</v>
      </c>
      <c r="FG98" s="198">
        <f t="shared" si="123"/>
        <v>0.01</v>
      </c>
      <c r="FH98" s="198">
        <f t="shared" si="123"/>
        <v>0.01</v>
      </c>
      <c r="FI98" s="198">
        <f t="shared" si="123"/>
        <v>0.01</v>
      </c>
      <c r="FJ98" s="198">
        <f t="shared" si="123"/>
        <v>0.01</v>
      </c>
      <c r="FL98" s="21" t="s">
        <v>49</v>
      </c>
      <c r="FM98" s="22"/>
      <c r="FN98" s="278">
        <f t="shared" ref="FN98:GS98" si="124">(1/$S33-1/$R33)*(FN$66-$R$7)/($S$7-$R$7)+1/$R33</f>
        <v>9.6666666666666672E-3</v>
      </c>
      <c r="FO98" s="278">
        <f t="shared" si="124"/>
        <v>9.3333333333333341E-3</v>
      </c>
      <c r="FP98" s="278">
        <f t="shared" si="124"/>
        <v>9.0000000000000011E-3</v>
      </c>
      <c r="FQ98" s="278">
        <f t="shared" si="124"/>
        <v>8.6666666666666663E-3</v>
      </c>
      <c r="FR98" s="278">
        <f t="shared" si="124"/>
        <v>8.3333333333333332E-3</v>
      </c>
      <c r="FS98" s="278">
        <f t="shared" si="124"/>
        <v>8.0000000000000002E-3</v>
      </c>
      <c r="FT98" s="278">
        <f t="shared" si="124"/>
        <v>7.6666666666666671E-3</v>
      </c>
      <c r="FU98" s="278">
        <f t="shared" si="124"/>
        <v>7.3333333333333341E-3</v>
      </c>
      <c r="FV98" s="278">
        <f t="shared" si="124"/>
        <v>7.0000000000000001E-3</v>
      </c>
      <c r="FW98" s="278">
        <f t="shared" si="124"/>
        <v>6.6666666666666671E-3</v>
      </c>
      <c r="FX98" s="278">
        <f t="shared" si="124"/>
        <v>6.3333333333333332E-3</v>
      </c>
      <c r="FY98" s="278">
        <f t="shared" si="124"/>
        <v>6.000000000000001E-3</v>
      </c>
      <c r="FZ98" s="278">
        <f t="shared" si="124"/>
        <v>5.6666666666666671E-3</v>
      </c>
      <c r="GA98" s="278">
        <f t="shared" si="124"/>
        <v>5.333333333333334E-3</v>
      </c>
      <c r="GB98" s="278">
        <f t="shared" si="124"/>
        <v>5.000000000000001E-3</v>
      </c>
      <c r="GC98" s="278">
        <f t="shared" si="124"/>
        <v>4.6666666666666671E-3</v>
      </c>
      <c r="GD98" s="278">
        <f t="shared" si="124"/>
        <v>4.333333333333334E-3</v>
      </c>
      <c r="GE98" s="278">
        <f t="shared" si="124"/>
        <v>4.0000000000000001E-3</v>
      </c>
      <c r="GF98" s="278">
        <f t="shared" si="124"/>
        <v>3.6666666666666679E-3</v>
      </c>
      <c r="GG98" s="278">
        <f t="shared" si="124"/>
        <v>3.333333333333334E-3</v>
      </c>
      <c r="GH98" s="278">
        <f t="shared" si="124"/>
        <v>3.0000000000000009E-3</v>
      </c>
      <c r="GI98" s="278">
        <f t="shared" si="124"/>
        <v>2.666666666666667E-3</v>
      </c>
      <c r="GJ98" s="278">
        <f t="shared" si="124"/>
        <v>2.333333333333334E-3</v>
      </c>
      <c r="GK98" s="278">
        <f t="shared" si="124"/>
        <v>2.0000000000000018E-3</v>
      </c>
      <c r="GL98" s="278">
        <f t="shared" si="124"/>
        <v>1.666666666666667E-3</v>
      </c>
      <c r="GM98" s="278">
        <f t="shared" si="124"/>
        <v>1.3333333333333339E-3</v>
      </c>
      <c r="GN98" s="278">
        <f t="shared" si="124"/>
        <v>1.0000000000000009E-3</v>
      </c>
      <c r="GO98" s="278">
        <f t="shared" si="124"/>
        <v>6.6666666666666784E-4</v>
      </c>
      <c r="GP98" s="278">
        <f t="shared" si="124"/>
        <v>3.3333333333333305E-4</v>
      </c>
      <c r="GQ98" s="278">
        <f t="shared" si="124"/>
        <v>0</v>
      </c>
      <c r="GR98" s="278">
        <f t="shared" si="124"/>
        <v>-3.3333333333333305E-4</v>
      </c>
      <c r="GS98" s="278">
        <f t="shared" si="124"/>
        <v>-6.666666666666661E-4</v>
      </c>
      <c r="GT98" s="278">
        <f t="shared" ref="GT98:HY98" si="125">(1/$S33-1/$R33)*(GT$66-$R$7)/($S$7-$R$7)+1/$R33</f>
        <v>-9.9999999999999915E-4</v>
      </c>
      <c r="GU98" s="278">
        <f t="shared" si="125"/>
        <v>-1.3333333333333322E-3</v>
      </c>
      <c r="GV98" s="278">
        <f t="shared" si="125"/>
        <v>-1.6666666666666653E-3</v>
      </c>
      <c r="GW98" s="278">
        <f t="shared" si="125"/>
        <v>-2E-3</v>
      </c>
      <c r="GX98" s="278">
        <f t="shared" si="125"/>
        <v>-2.3333333333333314E-3</v>
      </c>
      <c r="GY98" s="278">
        <f t="shared" si="125"/>
        <v>-2.6666666666666644E-3</v>
      </c>
      <c r="GZ98" s="278">
        <f t="shared" si="125"/>
        <v>-3.0000000000000009E-3</v>
      </c>
      <c r="HA98" s="278">
        <f t="shared" si="125"/>
        <v>-3.3333333333333322E-3</v>
      </c>
      <c r="HB98" s="278">
        <f t="shared" si="125"/>
        <v>-3.6666666666666653E-3</v>
      </c>
      <c r="HC98" s="278">
        <f t="shared" si="125"/>
        <v>-3.9999999999999983E-3</v>
      </c>
      <c r="HD98" s="278">
        <f t="shared" si="125"/>
        <v>-4.3333333333333314E-3</v>
      </c>
      <c r="HE98" s="278">
        <f t="shared" si="125"/>
        <v>-4.6666666666666662E-3</v>
      </c>
      <c r="HF98" s="278">
        <f t="shared" si="125"/>
        <v>-4.9999999999999992E-3</v>
      </c>
      <c r="HG98" s="278">
        <f t="shared" si="125"/>
        <v>-5.3333333333333323E-3</v>
      </c>
      <c r="HH98" s="278">
        <f t="shared" si="125"/>
        <v>-5.6666666666666653E-3</v>
      </c>
      <c r="HI98" s="278">
        <f t="shared" si="125"/>
        <v>-5.9999999999999967E-3</v>
      </c>
      <c r="HJ98" s="278">
        <f t="shared" si="125"/>
        <v>-6.3333333333333314E-3</v>
      </c>
      <c r="HK98" s="278">
        <f t="shared" si="125"/>
        <v>-6.6666666666666662E-3</v>
      </c>
      <c r="HL98" s="278">
        <f t="shared" si="125"/>
        <v>-6.9999999999999975E-3</v>
      </c>
      <c r="HM98" s="278">
        <f t="shared" si="125"/>
        <v>-7.3333333333333323E-3</v>
      </c>
      <c r="HN98" s="278">
        <f t="shared" si="125"/>
        <v>-7.6666666666666671E-3</v>
      </c>
      <c r="HO98" s="278">
        <f t="shared" si="125"/>
        <v>-7.9999999999999984E-3</v>
      </c>
      <c r="HP98" s="278">
        <f t="shared" si="125"/>
        <v>-8.3333333333333332E-3</v>
      </c>
      <c r="HQ98" s="278">
        <f t="shared" si="125"/>
        <v>-8.6666666666666645E-3</v>
      </c>
      <c r="HR98" s="278">
        <f t="shared" si="125"/>
        <v>-8.9999999999999959E-3</v>
      </c>
      <c r="HS98" s="278">
        <f t="shared" si="125"/>
        <v>-9.3333333333333341E-3</v>
      </c>
      <c r="HT98" s="278">
        <f t="shared" si="125"/>
        <v>-9.6666666666666654E-3</v>
      </c>
      <c r="HU98" s="278">
        <f t="shared" si="125"/>
        <v>-9.9999999999999967E-3</v>
      </c>
      <c r="HV98" s="278">
        <f t="shared" si="125"/>
        <v>-1.0333333333333332E-2</v>
      </c>
      <c r="HW98" s="278">
        <f t="shared" si="125"/>
        <v>-1.0666666666666666E-2</v>
      </c>
      <c r="HX98" s="278">
        <f t="shared" si="125"/>
        <v>-1.0999999999999998E-2</v>
      </c>
      <c r="HY98" s="278">
        <f t="shared" si="125"/>
        <v>-1.1333333333333332E-2</v>
      </c>
      <c r="HZ98" s="278">
        <f t="shared" ref="HZ98:IN98" si="126">(1/$S33-1/$R33)*(HZ$66-$R$7)/($S$7-$R$7)+1/$R33</f>
        <v>-1.1666666666666664E-2</v>
      </c>
      <c r="IA98" s="278">
        <f t="shared" si="126"/>
        <v>-1.1999999999999999E-2</v>
      </c>
      <c r="IB98" s="278">
        <f t="shared" si="126"/>
        <v>-1.2333333333333333E-2</v>
      </c>
      <c r="IC98" s="278">
        <f t="shared" si="126"/>
        <v>-1.2666666666666665E-2</v>
      </c>
      <c r="ID98" s="278">
        <f t="shared" si="126"/>
        <v>-1.2999999999999999E-2</v>
      </c>
      <c r="IE98" s="278">
        <f t="shared" si="126"/>
        <v>-1.3333333333333331E-2</v>
      </c>
      <c r="IF98" s="278">
        <f t="shared" si="126"/>
        <v>-1.3666666666666666E-2</v>
      </c>
      <c r="IG98" s="278">
        <f t="shared" si="126"/>
        <v>-1.4E-2</v>
      </c>
      <c r="IH98" s="278">
        <f t="shared" si="126"/>
        <v>-1.4333333333333332E-2</v>
      </c>
      <c r="II98" s="278">
        <f t="shared" si="126"/>
        <v>-1.4666666666666663E-2</v>
      </c>
      <c r="IJ98" s="278">
        <f t="shared" si="126"/>
        <v>-1.4999999999999998E-2</v>
      </c>
      <c r="IK98" s="278">
        <f t="shared" si="126"/>
        <v>-1.5333333333333329E-2</v>
      </c>
      <c r="IL98" s="278">
        <f t="shared" si="126"/>
        <v>-1.5666666666666662E-2</v>
      </c>
      <c r="IM98" s="278">
        <f t="shared" si="126"/>
        <v>-1.6E-2</v>
      </c>
      <c r="IN98" s="278">
        <f t="shared" si="126"/>
        <v>-1.6333333333333332E-2</v>
      </c>
      <c r="IO98" s="91">
        <f>(1/$U33-1/$T33)*(IO$66-$T$7)/($U$7-$T$7)+1/$T33</f>
        <v>0.01</v>
      </c>
    </row>
    <row r="99" spans="2:249">
      <c r="B99" s="21" t="s">
        <v>208</v>
      </c>
      <c r="C99" s="156"/>
      <c r="D99" s="224">
        <f t="shared" ref="D99:AI99" si="127">($E34-$D34)*(D$66-$D$7)/($E$7-$D$7)+$D34</f>
        <v>-0.4</v>
      </c>
      <c r="E99" s="224">
        <f t="shared" si="127"/>
        <v>-0.4</v>
      </c>
      <c r="F99" s="224">
        <f t="shared" si="127"/>
        <v>-0.4</v>
      </c>
      <c r="G99" s="224">
        <f t="shared" si="127"/>
        <v>-0.4</v>
      </c>
      <c r="H99" s="224">
        <f t="shared" si="127"/>
        <v>-0.4</v>
      </c>
      <c r="I99" s="224">
        <f t="shared" si="127"/>
        <v>-0.4</v>
      </c>
      <c r="J99" s="224">
        <f t="shared" si="127"/>
        <v>-0.4</v>
      </c>
      <c r="K99" s="224">
        <f t="shared" si="127"/>
        <v>-0.4</v>
      </c>
      <c r="L99" s="224">
        <f t="shared" si="127"/>
        <v>-0.4</v>
      </c>
      <c r="M99" s="224">
        <f t="shared" si="127"/>
        <v>-0.4</v>
      </c>
      <c r="N99" s="224">
        <f t="shared" si="127"/>
        <v>-0.4</v>
      </c>
      <c r="O99" s="224">
        <f t="shared" si="127"/>
        <v>-0.4</v>
      </c>
      <c r="P99" s="224">
        <f t="shared" si="127"/>
        <v>-0.4</v>
      </c>
      <c r="Q99" s="224">
        <f t="shared" si="127"/>
        <v>-0.4</v>
      </c>
      <c r="R99" s="224">
        <f t="shared" si="127"/>
        <v>-0.4</v>
      </c>
      <c r="S99" s="224">
        <f t="shared" si="127"/>
        <v>-0.4</v>
      </c>
      <c r="T99" s="224">
        <f t="shared" si="127"/>
        <v>-0.4</v>
      </c>
      <c r="U99" s="224">
        <f t="shared" si="127"/>
        <v>-0.4</v>
      </c>
      <c r="V99" s="224">
        <f t="shared" si="127"/>
        <v>-0.4</v>
      </c>
      <c r="W99" s="224">
        <f t="shared" si="127"/>
        <v>-0.4</v>
      </c>
      <c r="X99" s="224">
        <f t="shared" si="127"/>
        <v>-0.4</v>
      </c>
      <c r="Y99" s="224">
        <f t="shared" si="127"/>
        <v>-0.4</v>
      </c>
      <c r="Z99" s="224">
        <f t="shared" si="127"/>
        <v>-0.4</v>
      </c>
      <c r="AA99" s="224">
        <f t="shared" si="127"/>
        <v>-0.4</v>
      </c>
      <c r="AB99" s="224">
        <f t="shared" si="127"/>
        <v>-0.4</v>
      </c>
      <c r="AC99" s="224">
        <f t="shared" si="127"/>
        <v>-0.4</v>
      </c>
      <c r="AD99" s="224">
        <f t="shared" si="127"/>
        <v>-0.4</v>
      </c>
      <c r="AE99" s="224">
        <f t="shared" si="127"/>
        <v>-0.4</v>
      </c>
      <c r="AF99" s="224">
        <f t="shared" si="127"/>
        <v>-0.4</v>
      </c>
      <c r="AG99" s="224">
        <f t="shared" si="127"/>
        <v>-0.4</v>
      </c>
      <c r="AH99" s="224">
        <f t="shared" si="127"/>
        <v>-0.4</v>
      </c>
      <c r="AI99" s="224">
        <f t="shared" si="127"/>
        <v>-0.4</v>
      </c>
      <c r="AJ99" s="224">
        <f t="shared" ref="AJ99:BF99" si="128">($E34-$D34)*(AJ$66-$D$7)/($E$7-$D$7)+$D34</f>
        <v>-0.4</v>
      </c>
      <c r="AK99" s="224">
        <f t="shared" si="128"/>
        <v>-0.4</v>
      </c>
      <c r="AL99" s="224">
        <f t="shared" si="128"/>
        <v>-0.4</v>
      </c>
      <c r="AM99" s="224">
        <f t="shared" si="128"/>
        <v>-0.4</v>
      </c>
      <c r="AN99" s="224">
        <f t="shared" si="128"/>
        <v>-0.4</v>
      </c>
      <c r="AO99" s="224">
        <f t="shared" si="128"/>
        <v>-0.4</v>
      </c>
      <c r="AP99" s="224">
        <f t="shared" si="128"/>
        <v>-0.4</v>
      </c>
      <c r="AQ99" s="224">
        <f t="shared" si="128"/>
        <v>-0.4</v>
      </c>
      <c r="AR99" s="224">
        <f t="shared" si="128"/>
        <v>-0.4</v>
      </c>
      <c r="AS99" s="224">
        <f t="shared" si="128"/>
        <v>-0.4</v>
      </c>
      <c r="AT99" s="224">
        <f t="shared" si="128"/>
        <v>-0.4</v>
      </c>
      <c r="AU99" s="224">
        <f t="shared" si="128"/>
        <v>-0.4</v>
      </c>
      <c r="AV99" s="224">
        <f t="shared" si="128"/>
        <v>-0.4</v>
      </c>
      <c r="AW99" s="224">
        <f t="shared" si="128"/>
        <v>-0.4</v>
      </c>
      <c r="AX99" s="224">
        <f t="shared" si="128"/>
        <v>-0.4</v>
      </c>
      <c r="AY99" s="224">
        <f t="shared" si="128"/>
        <v>-0.4</v>
      </c>
      <c r="AZ99" s="224">
        <f t="shared" si="128"/>
        <v>-0.4</v>
      </c>
      <c r="BA99" s="224">
        <f t="shared" si="128"/>
        <v>-0.4</v>
      </c>
      <c r="BB99" s="224">
        <f t="shared" si="128"/>
        <v>-0.4</v>
      </c>
      <c r="BC99" s="224">
        <f t="shared" si="128"/>
        <v>-0.4</v>
      </c>
      <c r="BD99" s="224">
        <f t="shared" si="128"/>
        <v>-0.4</v>
      </c>
      <c r="BE99" s="224">
        <f t="shared" si="128"/>
        <v>-0.4</v>
      </c>
      <c r="BF99" s="224">
        <f t="shared" si="128"/>
        <v>-0.4</v>
      </c>
      <c r="BG99" s="156">
        <f t="shared" ref="BG99:CE99" si="129">($G34-$F34)*(BG$66-$F$7)/($G$7-$F$7)+$F34</f>
        <v>-0.4</v>
      </c>
      <c r="BH99" s="156">
        <f t="shared" si="129"/>
        <v>-0.4</v>
      </c>
      <c r="BI99" s="156">
        <f t="shared" si="129"/>
        <v>-0.4</v>
      </c>
      <c r="BJ99" s="156">
        <f t="shared" si="129"/>
        <v>-0.4</v>
      </c>
      <c r="BK99" s="156">
        <f t="shared" si="129"/>
        <v>-0.4</v>
      </c>
      <c r="BL99" s="156">
        <f t="shared" si="129"/>
        <v>-0.4</v>
      </c>
      <c r="BM99" s="156">
        <f t="shared" si="129"/>
        <v>-0.4</v>
      </c>
      <c r="BN99" s="156">
        <f t="shared" si="129"/>
        <v>-0.4</v>
      </c>
      <c r="BO99" s="156">
        <f t="shared" si="129"/>
        <v>-0.4</v>
      </c>
      <c r="BP99" s="156">
        <f t="shared" si="129"/>
        <v>-0.4</v>
      </c>
      <c r="BQ99" s="156">
        <f t="shared" si="129"/>
        <v>-0.4</v>
      </c>
      <c r="BR99" s="156">
        <f t="shared" si="129"/>
        <v>-0.4</v>
      </c>
      <c r="BS99" s="156">
        <f t="shared" si="129"/>
        <v>-0.4</v>
      </c>
      <c r="BT99" s="156">
        <f t="shared" si="129"/>
        <v>-0.4</v>
      </c>
      <c r="BU99" s="156">
        <f t="shared" si="129"/>
        <v>-0.4</v>
      </c>
      <c r="BV99" s="156">
        <f t="shared" si="129"/>
        <v>-0.4</v>
      </c>
      <c r="BW99" s="156">
        <f t="shared" si="129"/>
        <v>-0.4</v>
      </c>
      <c r="BX99" s="156">
        <f t="shared" si="129"/>
        <v>-0.4</v>
      </c>
      <c r="BY99" s="156">
        <f t="shared" si="129"/>
        <v>-0.4</v>
      </c>
      <c r="BZ99" s="156">
        <f t="shared" si="129"/>
        <v>-0.4</v>
      </c>
      <c r="CA99" s="156">
        <f t="shared" si="129"/>
        <v>-0.4</v>
      </c>
      <c r="CB99" s="156">
        <f t="shared" si="129"/>
        <v>-0.4</v>
      </c>
      <c r="CC99" s="156">
        <f t="shared" si="129"/>
        <v>-0.4</v>
      </c>
      <c r="CD99" s="156">
        <f t="shared" si="129"/>
        <v>-0.4</v>
      </c>
      <c r="CE99" s="157">
        <f t="shared" si="129"/>
        <v>-0.4</v>
      </c>
      <c r="CG99" s="21" t="s">
        <v>208</v>
      </c>
      <c r="CH99" s="198"/>
      <c r="CI99" s="198">
        <f t="shared" ref="CI99:DV99" si="130">($L34-$K34)*(CI$66-$K$7)/($L$7-$K$7)+$K34</f>
        <v>-0.2</v>
      </c>
      <c r="CJ99" s="198">
        <f t="shared" si="130"/>
        <v>-0.2</v>
      </c>
      <c r="CK99" s="198">
        <f t="shared" si="130"/>
        <v>-0.2</v>
      </c>
      <c r="CL99" s="198">
        <f t="shared" si="130"/>
        <v>-0.2</v>
      </c>
      <c r="CM99" s="198">
        <f t="shared" si="130"/>
        <v>-0.2</v>
      </c>
      <c r="CN99" s="198">
        <f t="shared" si="130"/>
        <v>-0.2</v>
      </c>
      <c r="CO99" s="198">
        <f t="shared" si="130"/>
        <v>-0.2</v>
      </c>
      <c r="CP99" s="198">
        <f t="shared" si="130"/>
        <v>-0.2</v>
      </c>
      <c r="CQ99" s="198">
        <f t="shared" si="130"/>
        <v>-0.2</v>
      </c>
      <c r="CR99" s="198">
        <f t="shared" si="130"/>
        <v>-0.2</v>
      </c>
      <c r="CS99" s="198">
        <f t="shared" si="130"/>
        <v>-0.2</v>
      </c>
      <c r="CT99" s="198">
        <f t="shared" si="130"/>
        <v>-0.2</v>
      </c>
      <c r="CU99" s="198">
        <f t="shared" si="130"/>
        <v>-0.2</v>
      </c>
      <c r="CV99" s="198">
        <f t="shared" si="130"/>
        <v>-0.2</v>
      </c>
      <c r="CW99" s="198">
        <f t="shared" si="130"/>
        <v>-0.2</v>
      </c>
      <c r="CX99" s="198">
        <f t="shared" si="130"/>
        <v>-0.2</v>
      </c>
      <c r="CY99" s="198">
        <f t="shared" si="130"/>
        <v>-0.2</v>
      </c>
      <c r="CZ99" s="198">
        <f t="shared" si="130"/>
        <v>-0.2</v>
      </c>
      <c r="DA99" s="198">
        <f t="shared" si="130"/>
        <v>-0.2</v>
      </c>
      <c r="DB99" s="198">
        <f t="shared" si="130"/>
        <v>-0.2</v>
      </c>
      <c r="DC99" s="198">
        <f t="shared" si="130"/>
        <v>-0.2</v>
      </c>
      <c r="DD99" s="198">
        <f t="shared" si="130"/>
        <v>-0.2</v>
      </c>
      <c r="DE99" s="198">
        <f t="shared" si="130"/>
        <v>-0.2</v>
      </c>
      <c r="DF99" s="198">
        <f t="shared" si="130"/>
        <v>-0.2</v>
      </c>
      <c r="DG99" s="198">
        <f t="shared" si="130"/>
        <v>-0.2</v>
      </c>
      <c r="DH99" s="198">
        <f t="shared" si="130"/>
        <v>-0.2</v>
      </c>
      <c r="DI99" s="198">
        <f t="shared" si="130"/>
        <v>-0.2</v>
      </c>
      <c r="DJ99" s="198">
        <f t="shared" si="130"/>
        <v>-0.2</v>
      </c>
      <c r="DK99" s="198">
        <f t="shared" si="130"/>
        <v>-0.2</v>
      </c>
      <c r="DL99" s="198">
        <f t="shared" si="130"/>
        <v>-0.2</v>
      </c>
      <c r="DM99" s="198">
        <f t="shared" si="130"/>
        <v>-0.2</v>
      </c>
      <c r="DN99" s="198">
        <f t="shared" si="130"/>
        <v>-0.2</v>
      </c>
      <c r="DO99" s="198">
        <f t="shared" si="130"/>
        <v>-0.2</v>
      </c>
      <c r="DP99" s="198">
        <f t="shared" si="130"/>
        <v>-0.2</v>
      </c>
      <c r="DQ99" s="198">
        <f t="shared" si="130"/>
        <v>-0.2</v>
      </c>
      <c r="DR99" s="198">
        <f t="shared" si="130"/>
        <v>-0.2</v>
      </c>
      <c r="DS99" s="198">
        <f t="shared" si="130"/>
        <v>-0.2</v>
      </c>
      <c r="DT99" s="198">
        <f t="shared" si="130"/>
        <v>-0.2</v>
      </c>
      <c r="DU99" s="198">
        <f t="shared" si="130"/>
        <v>-0.2</v>
      </c>
      <c r="DV99" s="198">
        <f t="shared" si="130"/>
        <v>-0.2</v>
      </c>
      <c r="DW99" s="198">
        <f t="shared" ref="DW99:FJ99" si="131">($N34-$M34)*(DW$66-$M$7)/($N$7-$M$7)+$M34</f>
        <v>-0.2</v>
      </c>
      <c r="DX99" s="198">
        <f t="shared" si="131"/>
        <v>-0.2</v>
      </c>
      <c r="DY99" s="198">
        <f t="shared" si="131"/>
        <v>-0.2</v>
      </c>
      <c r="DZ99" s="198">
        <f t="shared" si="131"/>
        <v>-0.2</v>
      </c>
      <c r="EA99" s="198">
        <f t="shared" si="131"/>
        <v>-0.2</v>
      </c>
      <c r="EB99" s="198">
        <f t="shared" si="131"/>
        <v>-0.2</v>
      </c>
      <c r="EC99" s="198">
        <f t="shared" si="131"/>
        <v>-0.2</v>
      </c>
      <c r="ED99" s="198">
        <f t="shared" si="131"/>
        <v>-0.2</v>
      </c>
      <c r="EE99" s="198">
        <f t="shared" si="131"/>
        <v>-0.2</v>
      </c>
      <c r="EF99" s="198">
        <f t="shared" si="131"/>
        <v>-0.2</v>
      </c>
      <c r="EG99" s="198">
        <f t="shared" si="131"/>
        <v>-0.2</v>
      </c>
      <c r="EH99" s="198">
        <f t="shared" si="131"/>
        <v>-0.2</v>
      </c>
      <c r="EI99" s="198">
        <f t="shared" si="131"/>
        <v>-0.2</v>
      </c>
      <c r="EJ99" s="198">
        <f t="shared" si="131"/>
        <v>-0.2</v>
      </c>
      <c r="EK99" s="198">
        <f t="shared" si="131"/>
        <v>-0.2</v>
      </c>
      <c r="EL99" s="198">
        <f t="shared" si="131"/>
        <v>-0.2</v>
      </c>
      <c r="EM99" s="198">
        <f t="shared" si="131"/>
        <v>-0.2</v>
      </c>
      <c r="EN99" s="198">
        <f t="shared" si="131"/>
        <v>-0.2</v>
      </c>
      <c r="EO99" s="198">
        <f t="shared" si="131"/>
        <v>-0.2</v>
      </c>
      <c r="EP99" s="198">
        <f t="shared" si="131"/>
        <v>-0.2</v>
      </c>
      <c r="EQ99" s="198">
        <f t="shared" si="131"/>
        <v>-0.2</v>
      </c>
      <c r="ER99" s="198">
        <f t="shared" si="131"/>
        <v>-0.2</v>
      </c>
      <c r="ES99" s="198">
        <f t="shared" si="131"/>
        <v>-0.2</v>
      </c>
      <c r="ET99" s="198">
        <f t="shared" si="131"/>
        <v>-0.2</v>
      </c>
      <c r="EU99" s="198">
        <f t="shared" si="131"/>
        <v>-0.2</v>
      </c>
      <c r="EV99" s="198">
        <f t="shared" si="131"/>
        <v>-0.2</v>
      </c>
      <c r="EW99" s="198">
        <f t="shared" si="131"/>
        <v>-0.2</v>
      </c>
      <c r="EX99" s="198">
        <f t="shared" si="131"/>
        <v>-0.2</v>
      </c>
      <c r="EY99" s="198">
        <f t="shared" si="131"/>
        <v>-0.2</v>
      </c>
      <c r="EZ99" s="198">
        <f t="shared" si="131"/>
        <v>-0.2</v>
      </c>
      <c r="FA99" s="198">
        <f t="shared" si="131"/>
        <v>-0.2</v>
      </c>
      <c r="FB99" s="198">
        <f t="shared" si="131"/>
        <v>-0.2</v>
      </c>
      <c r="FC99" s="198">
        <f t="shared" si="131"/>
        <v>-0.2</v>
      </c>
      <c r="FD99" s="198">
        <f t="shared" si="131"/>
        <v>-0.2</v>
      </c>
      <c r="FE99" s="198">
        <f t="shared" si="131"/>
        <v>-0.2</v>
      </c>
      <c r="FF99" s="198">
        <f t="shared" si="131"/>
        <v>-0.2</v>
      </c>
      <c r="FG99" s="198">
        <f t="shared" si="131"/>
        <v>-0.2</v>
      </c>
      <c r="FH99" s="198">
        <f t="shared" si="131"/>
        <v>-0.2</v>
      </c>
      <c r="FI99" s="198">
        <f t="shared" si="131"/>
        <v>-0.2</v>
      </c>
      <c r="FJ99" s="198">
        <f t="shared" si="131"/>
        <v>-0.2</v>
      </c>
      <c r="FL99" s="21" t="s">
        <v>208</v>
      </c>
      <c r="FM99" s="22"/>
      <c r="FN99" s="225">
        <f t="shared" ref="FN99:GS99" si="132">($S34-$R34)*(FN$66-$R$7)/($S$7-$R$7)+$R34</f>
        <v>-0.2</v>
      </c>
      <c r="FO99" s="225">
        <f t="shared" si="132"/>
        <v>-0.2</v>
      </c>
      <c r="FP99" s="225">
        <f t="shared" si="132"/>
        <v>-0.2</v>
      </c>
      <c r="FQ99" s="225">
        <f t="shared" si="132"/>
        <v>-0.2</v>
      </c>
      <c r="FR99" s="225">
        <f t="shared" si="132"/>
        <v>-0.2</v>
      </c>
      <c r="FS99" s="225">
        <f t="shared" si="132"/>
        <v>-0.2</v>
      </c>
      <c r="FT99" s="225">
        <f t="shared" si="132"/>
        <v>-0.2</v>
      </c>
      <c r="FU99" s="225">
        <f t="shared" si="132"/>
        <v>-0.2</v>
      </c>
      <c r="FV99" s="225">
        <f t="shared" si="132"/>
        <v>-0.2</v>
      </c>
      <c r="FW99" s="225">
        <f t="shared" si="132"/>
        <v>-0.2</v>
      </c>
      <c r="FX99" s="225">
        <f t="shared" si="132"/>
        <v>-0.2</v>
      </c>
      <c r="FY99" s="225">
        <f t="shared" si="132"/>
        <v>-0.2</v>
      </c>
      <c r="FZ99" s="225">
        <f t="shared" si="132"/>
        <v>-0.2</v>
      </c>
      <c r="GA99" s="225">
        <f t="shared" si="132"/>
        <v>-0.2</v>
      </c>
      <c r="GB99" s="225">
        <f t="shared" si="132"/>
        <v>-0.2</v>
      </c>
      <c r="GC99" s="225">
        <f t="shared" si="132"/>
        <v>-0.2</v>
      </c>
      <c r="GD99" s="225">
        <f t="shared" si="132"/>
        <v>-0.2</v>
      </c>
      <c r="GE99" s="225">
        <f t="shared" si="132"/>
        <v>-0.2</v>
      </c>
      <c r="GF99" s="225">
        <f t="shared" si="132"/>
        <v>-0.2</v>
      </c>
      <c r="GG99" s="225">
        <f t="shared" si="132"/>
        <v>-0.2</v>
      </c>
      <c r="GH99" s="225">
        <f t="shared" si="132"/>
        <v>-0.2</v>
      </c>
      <c r="GI99" s="225">
        <f t="shared" si="132"/>
        <v>-0.2</v>
      </c>
      <c r="GJ99" s="225">
        <f t="shared" si="132"/>
        <v>-0.2</v>
      </c>
      <c r="GK99" s="225">
        <f t="shared" si="132"/>
        <v>-0.2</v>
      </c>
      <c r="GL99" s="225">
        <f t="shared" si="132"/>
        <v>-0.2</v>
      </c>
      <c r="GM99" s="225">
        <f t="shared" si="132"/>
        <v>-0.2</v>
      </c>
      <c r="GN99" s="225">
        <f t="shared" si="132"/>
        <v>-0.2</v>
      </c>
      <c r="GO99" s="225">
        <f t="shared" si="132"/>
        <v>-0.2</v>
      </c>
      <c r="GP99" s="225">
        <f t="shared" si="132"/>
        <v>-0.2</v>
      </c>
      <c r="GQ99" s="225">
        <f t="shared" si="132"/>
        <v>-0.2</v>
      </c>
      <c r="GR99" s="225">
        <f t="shared" si="132"/>
        <v>-0.2</v>
      </c>
      <c r="GS99" s="225">
        <f t="shared" si="132"/>
        <v>-0.2</v>
      </c>
      <c r="GT99" s="225">
        <f t="shared" ref="GT99:HY99" si="133">($S34-$R34)*(GT$66-$R$7)/($S$7-$R$7)+$R34</f>
        <v>-0.2</v>
      </c>
      <c r="GU99" s="225">
        <f t="shared" si="133"/>
        <v>-0.2</v>
      </c>
      <c r="GV99" s="225">
        <f t="shared" si="133"/>
        <v>-0.2</v>
      </c>
      <c r="GW99" s="225">
        <f t="shared" si="133"/>
        <v>-0.2</v>
      </c>
      <c r="GX99" s="225">
        <f t="shared" si="133"/>
        <v>-0.2</v>
      </c>
      <c r="GY99" s="225">
        <f t="shared" si="133"/>
        <v>-0.2</v>
      </c>
      <c r="GZ99" s="225">
        <f t="shared" si="133"/>
        <v>-0.2</v>
      </c>
      <c r="HA99" s="225">
        <f t="shared" si="133"/>
        <v>-0.2</v>
      </c>
      <c r="HB99" s="225">
        <f t="shared" si="133"/>
        <v>-0.2</v>
      </c>
      <c r="HC99" s="225">
        <f t="shared" si="133"/>
        <v>-0.2</v>
      </c>
      <c r="HD99" s="225">
        <f t="shared" si="133"/>
        <v>-0.2</v>
      </c>
      <c r="HE99" s="225">
        <f t="shared" si="133"/>
        <v>-0.2</v>
      </c>
      <c r="HF99" s="225">
        <f t="shared" si="133"/>
        <v>-0.2</v>
      </c>
      <c r="HG99" s="225">
        <f t="shared" si="133"/>
        <v>-0.2</v>
      </c>
      <c r="HH99" s="225">
        <f t="shared" si="133"/>
        <v>-0.2</v>
      </c>
      <c r="HI99" s="225">
        <f t="shared" si="133"/>
        <v>-0.2</v>
      </c>
      <c r="HJ99" s="225">
        <f t="shared" si="133"/>
        <v>-0.2</v>
      </c>
      <c r="HK99" s="225">
        <f t="shared" si="133"/>
        <v>-0.2</v>
      </c>
      <c r="HL99" s="225">
        <f t="shared" si="133"/>
        <v>-0.2</v>
      </c>
      <c r="HM99" s="225">
        <f t="shared" si="133"/>
        <v>-0.2</v>
      </c>
      <c r="HN99" s="225">
        <f t="shared" si="133"/>
        <v>-0.2</v>
      </c>
      <c r="HO99" s="225">
        <f t="shared" si="133"/>
        <v>-0.2</v>
      </c>
      <c r="HP99" s="225">
        <f t="shared" si="133"/>
        <v>-0.2</v>
      </c>
      <c r="HQ99" s="225">
        <f t="shared" si="133"/>
        <v>-0.2</v>
      </c>
      <c r="HR99" s="225">
        <f t="shared" si="133"/>
        <v>-0.2</v>
      </c>
      <c r="HS99" s="225">
        <f t="shared" si="133"/>
        <v>-0.2</v>
      </c>
      <c r="HT99" s="225">
        <f t="shared" si="133"/>
        <v>-0.2</v>
      </c>
      <c r="HU99" s="225">
        <f t="shared" si="133"/>
        <v>-0.2</v>
      </c>
      <c r="HV99" s="225">
        <f t="shared" si="133"/>
        <v>-0.2</v>
      </c>
      <c r="HW99" s="225">
        <f t="shared" si="133"/>
        <v>-0.2</v>
      </c>
      <c r="HX99" s="225">
        <f t="shared" si="133"/>
        <v>-0.2</v>
      </c>
      <c r="HY99" s="225">
        <f t="shared" si="133"/>
        <v>-0.2</v>
      </c>
      <c r="HZ99" s="225">
        <f t="shared" ref="HZ99:IN99" si="134">($S34-$R34)*(HZ$66-$R$7)/($S$7-$R$7)+$R34</f>
        <v>-0.2</v>
      </c>
      <c r="IA99" s="225">
        <f t="shared" si="134"/>
        <v>-0.2</v>
      </c>
      <c r="IB99" s="225">
        <f t="shared" si="134"/>
        <v>-0.2</v>
      </c>
      <c r="IC99" s="225">
        <f t="shared" si="134"/>
        <v>-0.2</v>
      </c>
      <c r="ID99" s="225">
        <f t="shared" si="134"/>
        <v>-0.2</v>
      </c>
      <c r="IE99" s="225">
        <f t="shared" si="134"/>
        <v>-0.2</v>
      </c>
      <c r="IF99" s="225">
        <f t="shared" si="134"/>
        <v>-0.2</v>
      </c>
      <c r="IG99" s="225">
        <f t="shared" si="134"/>
        <v>-0.2</v>
      </c>
      <c r="IH99" s="225">
        <f t="shared" si="134"/>
        <v>-0.2</v>
      </c>
      <c r="II99" s="225">
        <f t="shared" si="134"/>
        <v>-0.2</v>
      </c>
      <c r="IJ99" s="225">
        <f t="shared" si="134"/>
        <v>-0.2</v>
      </c>
      <c r="IK99" s="225">
        <f t="shared" si="134"/>
        <v>-0.2</v>
      </c>
      <c r="IL99" s="225">
        <f t="shared" si="134"/>
        <v>-0.2</v>
      </c>
      <c r="IM99" s="225">
        <f t="shared" si="134"/>
        <v>-0.2</v>
      </c>
      <c r="IN99" s="225">
        <f t="shared" si="134"/>
        <v>-0.2</v>
      </c>
      <c r="IO99" s="221">
        <f>($U34-$T34)*(IO$66-$T$7)/($U$7-$T$7)+$T34</f>
        <v>-0.2</v>
      </c>
    </row>
    <row r="100" spans="2:249">
      <c r="B100" s="273" t="s">
        <v>211</v>
      </c>
      <c r="C100" s="156"/>
      <c r="D100" s="224">
        <f t="shared" ref="D100:AI100" si="135">($E35-$D35)*(D$66-$D$7)/($E$7-$D$7)+$D35</f>
        <v>-0.55000000000000004</v>
      </c>
      <c r="E100" s="224">
        <f t="shared" si="135"/>
        <v>-0.55000000000000004</v>
      </c>
      <c r="F100" s="224">
        <f t="shared" si="135"/>
        <v>-0.55000000000000004</v>
      </c>
      <c r="G100" s="224">
        <f t="shared" si="135"/>
        <v>-0.55000000000000004</v>
      </c>
      <c r="H100" s="224">
        <f t="shared" si="135"/>
        <v>-0.55000000000000004</v>
      </c>
      <c r="I100" s="224">
        <f t="shared" si="135"/>
        <v>-0.55000000000000004</v>
      </c>
      <c r="J100" s="224">
        <f t="shared" si="135"/>
        <v>-0.55000000000000004</v>
      </c>
      <c r="K100" s="224">
        <f t="shared" si="135"/>
        <v>-0.55000000000000004</v>
      </c>
      <c r="L100" s="224">
        <f t="shared" si="135"/>
        <v>-0.55000000000000004</v>
      </c>
      <c r="M100" s="224">
        <f t="shared" si="135"/>
        <v>-0.55000000000000004</v>
      </c>
      <c r="N100" s="224">
        <f t="shared" si="135"/>
        <v>-0.55000000000000004</v>
      </c>
      <c r="O100" s="224">
        <f t="shared" si="135"/>
        <v>-0.55000000000000004</v>
      </c>
      <c r="P100" s="224">
        <f t="shared" si="135"/>
        <v>-0.55000000000000004</v>
      </c>
      <c r="Q100" s="224">
        <f t="shared" si="135"/>
        <v>-0.55000000000000004</v>
      </c>
      <c r="R100" s="224">
        <f t="shared" si="135"/>
        <v>-0.55000000000000004</v>
      </c>
      <c r="S100" s="224">
        <f t="shared" si="135"/>
        <v>-0.55000000000000004</v>
      </c>
      <c r="T100" s="224">
        <f t="shared" si="135"/>
        <v>-0.55000000000000004</v>
      </c>
      <c r="U100" s="224">
        <f t="shared" si="135"/>
        <v>-0.55000000000000004</v>
      </c>
      <c r="V100" s="224">
        <f t="shared" si="135"/>
        <v>-0.55000000000000004</v>
      </c>
      <c r="W100" s="224">
        <f t="shared" si="135"/>
        <v>-0.55000000000000004</v>
      </c>
      <c r="X100" s="224">
        <f t="shared" si="135"/>
        <v>-0.55000000000000004</v>
      </c>
      <c r="Y100" s="224">
        <f t="shared" si="135"/>
        <v>-0.55000000000000004</v>
      </c>
      <c r="Z100" s="224">
        <f t="shared" si="135"/>
        <v>-0.55000000000000004</v>
      </c>
      <c r="AA100" s="224">
        <f t="shared" si="135"/>
        <v>-0.55000000000000004</v>
      </c>
      <c r="AB100" s="224">
        <f t="shared" si="135"/>
        <v>-0.55000000000000004</v>
      </c>
      <c r="AC100" s="224">
        <f t="shared" si="135"/>
        <v>-0.55000000000000004</v>
      </c>
      <c r="AD100" s="224">
        <f t="shared" si="135"/>
        <v>-0.55000000000000004</v>
      </c>
      <c r="AE100" s="224">
        <f t="shared" si="135"/>
        <v>-0.55000000000000004</v>
      </c>
      <c r="AF100" s="224">
        <f t="shared" si="135"/>
        <v>-0.55000000000000004</v>
      </c>
      <c r="AG100" s="224">
        <f t="shared" si="135"/>
        <v>-0.55000000000000004</v>
      </c>
      <c r="AH100" s="224">
        <f t="shared" si="135"/>
        <v>-0.55000000000000004</v>
      </c>
      <c r="AI100" s="224">
        <f t="shared" si="135"/>
        <v>-0.55000000000000004</v>
      </c>
      <c r="AJ100" s="224">
        <f t="shared" ref="AJ100:BF100" si="136">($E35-$D35)*(AJ$66-$D$7)/($E$7-$D$7)+$D35</f>
        <v>-0.55000000000000004</v>
      </c>
      <c r="AK100" s="224">
        <f t="shared" si="136"/>
        <v>-0.55000000000000004</v>
      </c>
      <c r="AL100" s="224">
        <f t="shared" si="136"/>
        <v>-0.55000000000000004</v>
      </c>
      <c r="AM100" s="224">
        <f t="shared" si="136"/>
        <v>-0.55000000000000004</v>
      </c>
      <c r="AN100" s="224">
        <f t="shared" si="136"/>
        <v>-0.55000000000000004</v>
      </c>
      <c r="AO100" s="224">
        <f t="shared" si="136"/>
        <v>-0.55000000000000004</v>
      </c>
      <c r="AP100" s="224">
        <f t="shared" si="136"/>
        <v>-0.55000000000000004</v>
      </c>
      <c r="AQ100" s="224">
        <f t="shared" si="136"/>
        <v>-0.55000000000000004</v>
      </c>
      <c r="AR100" s="224">
        <f t="shared" si="136"/>
        <v>-0.55000000000000004</v>
      </c>
      <c r="AS100" s="224">
        <f t="shared" si="136"/>
        <v>-0.55000000000000004</v>
      </c>
      <c r="AT100" s="224">
        <f t="shared" si="136"/>
        <v>-0.55000000000000004</v>
      </c>
      <c r="AU100" s="224">
        <f t="shared" si="136"/>
        <v>-0.55000000000000004</v>
      </c>
      <c r="AV100" s="224">
        <f t="shared" si="136"/>
        <v>-0.55000000000000004</v>
      </c>
      <c r="AW100" s="224">
        <f t="shared" si="136"/>
        <v>-0.55000000000000004</v>
      </c>
      <c r="AX100" s="224">
        <f t="shared" si="136"/>
        <v>-0.55000000000000004</v>
      </c>
      <c r="AY100" s="224">
        <f t="shared" si="136"/>
        <v>-0.55000000000000004</v>
      </c>
      <c r="AZ100" s="224">
        <f t="shared" si="136"/>
        <v>-0.55000000000000004</v>
      </c>
      <c r="BA100" s="224">
        <f t="shared" si="136"/>
        <v>-0.55000000000000004</v>
      </c>
      <c r="BB100" s="224">
        <f t="shared" si="136"/>
        <v>-0.55000000000000004</v>
      </c>
      <c r="BC100" s="224">
        <f t="shared" si="136"/>
        <v>-0.55000000000000004</v>
      </c>
      <c r="BD100" s="224">
        <f t="shared" si="136"/>
        <v>-0.55000000000000004</v>
      </c>
      <c r="BE100" s="224">
        <f t="shared" si="136"/>
        <v>-0.55000000000000004</v>
      </c>
      <c r="BF100" s="224">
        <f t="shared" si="136"/>
        <v>-0.55000000000000004</v>
      </c>
      <c r="BG100" s="156"/>
      <c r="BH100" s="156"/>
      <c r="BI100" s="156"/>
      <c r="BJ100" s="156"/>
      <c r="BK100" s="156"/>
      <c r="BL100" s="156"/>
      <c r="BM100" s="156"/>
      <c r="BN100" s="156"/>
      <c r="BO100" s="156"/>
      <c r="BP100" s="156"/>
      <c r="BQ100" s="156"/>
      <c r="BR100" s="156"/>
      <c r="BS100" s="156"/>
      <c r="BT100" s="156"/>
      <c r="BU100" s="156"/>
      <c r="BV100" s="156"/>
      <c r="BW100" s="156"/>
      <c r="BX100" s="156"/>
      <c r="BY100" s="156"/>
      <c r="BZ100" s="156"/>
      <c r="CA100" s="156"/>
      <c r="CB100" s="156"/>
      <c r="CC100" s="156"/>
      <c r="CD100" s="156"/>
      <c r="CE100" s="157"/>
      <c r="CG100" s="273" t="s">
        <v>211</v>
      </c>
      <c r="CH100" s="198"/>
      <c r="CI100" s="198">
        <f t="shared" ref="CI100:DV100" si="137">($L35-$K35)*(CI$66-$K$7)/($L$7-$K$7)+$K35</f>
        <v>-0.2</v>
      </c>
      <c r="CJ100" s="198">
        <f t="shared" si="137"/>
        <v>-0.2</v>
      </c>
      <c r="CK100" s="198">
        <f t="shared" si="137"/>
        <v>-0.2</v>
      </c>
      <c r="CL100" s="198">
        <f t="shared" si="137"/>
        <v>-0.2</v>
      </c>
      <c r="CM100" s="198">
        <f t="shared" si="137"/>
        <v>-0.2</v>
      </c>
      <c r="CN100" s="198">
        <f t="shared" si="137"/>
        <v>-0.2</v>
      </c>
      <c r="CO100" s="198">
        <f t="shared" si="137"/>
        <v>-0.2</v>
      </c>
      <c r="CP100" s="198">
        <f t="shared" si="137"/>
        <v>-0.2</v>
      </c>
      <c r="CQ100" s="198">
        <f t="shared" si="137"/>
        <v>-0.2</v>
      </c>
      <c r="CR100" s="198">
        <f t="shared" si="137"/>
        <v>-0.2</v>
      </c>
      <c r="CS100" s="198">
        <f t="shared" si="137"/>
        <v>-0.2</v>
      </c>
      <c r="CT100" s="198">
        <f t="shared" si="137"/>
        <v>-0.2</v>
      </c>
      <c r="CU100" s="198">
        <f t="shared" si="137"/>
        <v>-0.2</v>
      </c>
      <c r="CV100" s="198">
        <f t="shared" si="137"/>
        <v>-0.2</v>
      </c>
      <c r="CW100" s="198">
        <f t="shared" si="137"/>
        <v>-0.2</v>
      </c>
      <c r="CX100" s="198">
        <f t="shared" si="137"/>
        <v>-0.2</v>
      </c>
      <c r="CY100" s="198">
        <f t="shared" si="137"/>
        <v>-0.2</v>
      </c>
      <c r="CZ100" s="198">
        <f t="shared" si="137"/>
        <v>-0.2</v>
      </c>
      <c r="DA100" s="198">
        <f t="shared" si="137"/>
        <v>-0.2</v>
      </c>
      <c r="DB100" s="198">
        <f t="shared" si="137"/>
        <v>-0.2</v>
      </c>
      <c r="DC100" s="198">
        <f t="shared" si="137"/>
        <v>-0.2</v>
      </c>
      <c r="DD100" s="198">
        <f t="shared" si="137"/>
        <v>-0.2</v>
      </c>
      <c r="DE100" s="198">
        <f t="shared" si="137"/>
        <v>-0.2</v>
      </c>
      <c r="DF100" s="198">
        <f t="shared" si="137"/>
        <v>-0.2</v>
      </c>
      <c r="DG100" s="198">
        <f t="shared" si="137"/>
        <v>-0.2</v>
      </c>
      <c r="DH100" s="198">
        <f t="shared" si="137"/>
        <v>-0.2</v>
      </c>
      <c r="DI100" s="198">
        <f t="shared" si="137"/>
        <v>-0.2</v>
      </c>
      <c r="DJ100" s="198">
        <f t="shared" si="137"/>
        <v>-0.2</v>
      </c>
      <c r="DK100" s="198">
        <f t="shared" si="137"/>
        <v>-0.2</v>
      </c>
      <c r="DL100" s="198">
        <f t="shared" si="137"/>
        <v>-0.2</v>
      </c>
      <c r="DM100" s="198">
        <f t="shared" si="137"/>
        <v>-0.2</v>
      </c>
      <c r="DN100" s="198">
        <f t="shared" si="137"/>
        <v>-0.2</v>
      </c>
      <c r="DO100" s="198">
        <f t="shared" si="137"/>
        <v>-0.2</v>
      </c>
      <c r="DP100" s="198">
        <f t="shared" si="137"/>
        <v>-0.2</v>
      </c>
      <c r="DQ100" s="198">
        <f t="shared" si="137"/>
        <v>-0.2</v>
      </c>
      <c r="DR100" s="198">
        <f t="shared" si="137"/>
        <v>-0.2</v>
      </c>
      <c r="DS100" s="198">
        <f t="shared" si="137"/>
        <v>-0.2</v>
      </c>
      <c r="DT100" s="198">
        <f t="shared" si="137"/>
        <v>-0.2</v>
      </c>
      <c r="DU100" s="198">
        <f t="shared" si="137"/>
        <v>-0.2</v>
      </c>
      <c r="DV100" s="198">
        <f t="shared" si="137"/>
        <v>-0.2</v>
      </c>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L100" s="273" t="s">
        <v>211</v>
      </c>
      <c r="FM100" s="22"/>
      <c r="FN100" s="225">
        <f t="shared" ref="FN100:GS100" si="138">($S35-$R35)*(FN$66-$R$7)/($S$7-$R$7)+$R35</f>
        <v>-0.2</v>
      </c>
      <c r="FO100" s="225">
        <f t="shared" si="138"/>
        <v>-0.2</v>
      </c>
      <c r="FP100" s="225">
        <f t="shared" si="138"/>
        <v>-0.2</v>
      </c>
      <c r="FQ100" s="225">
        <f t="shared" si="138"/>
        <v>-0.2</v>
      </c>
      <c r="FR100" s="225">
        <f t="shared" si="138"/>
        <v>-0.2</v>
      </c>
      <c r="FS100" s="225">
        <f t="shared" si="138"/>
        <v>-0.2</v>
      </c>
      <c r="FT100" s="225">
        <f t="shared" si="138"/>
        <v>-0.2</v>
      </c>
      <c r="FU100" s="225">
        <f t="shared" si="138"/>
        <v>-0.2</v>
      </c>
      <c r="FV100" s="225">
        <f t="shared" si="138"/>
        <v>-0.2</v>
      </c>
      <c r="FW100" s="225">
        <f t="shared" si="138"/>
        <v>-0.2</v>
      </c>
      <c r="FX100" s="225">
        <f t="shared" si="138"/>
        <v>-0.2</v>
      </c>
      <c r="FY100" s="225">
        <f t="shared" si="138"/>
        <v>-0.2</v>
      </c>
      <c r="FZ100" s="225">
        <f t="shared" si="138"/>
        <v>-0.2</v>
      </c>
      <c r="GA100" s="225">
        <f t="shared" si="138"/>
        <v>-0.2</v>
      </c>
      <c r="GB100" s="225">
        <f t="shared" si="138"/>
        <v>-0.2</v>
      </c>
      <c r="GC100" s="225">
        <f t="shared" si="138"/>
        <v>-0.2</v>
      </c>
      <c r="GD100" s="225">
        <f t="shared" si="138"/>
        <v>-0.2</v>
      </c>
      <c r="GE100" s="225">
        <f t="shared" si="138"/>
        <v>-0.2</v>
      </c>
      <c r="GF100" s="225">
        <f t="shared" si="138"/>
        <v>-0.2</v>
      </c>
      <c r="GG100" s="225">
        <f t="shared" si="138"/>
        <v>-0.2</v>
      </c>
      <c r="GH100" s="225">
        <f t="shared" si="138"/>
        <v>-0.2</v>
      </c>
      <c r="GI100" s="225">
        <f t="shared" si="138"/>
        <v>-0.2</v>
      </c>
      <c r="GJ100" s="225">
        <f t="shared" si="138"/>
        <v>-0.2</v>
      </c>
      <c r="GK100" s="225">
        <f t="shared" si="138"/>
        <v>-0.2</v>
      </c>
      <c r="GL100" s="225">
        <f t="shared" si="138"/>
        <v>-0.2</v>
      </c>
      <c r="GM100" s="225">
        <f t="shared" si="138"/>
        <v>-0.2</v>
      </c>
      <c r="GN100" s="225">
        <f t="shared" si="138"/>
        <v>-0.2</v>
      </c>
      <c r="GO100" s="225">
        <f t="shared" si="138"/>
        <v>-0.2</v>
      </c>
      <c r="GP100" s="225">
        <f t="shared" si="138"/>
        <v>-0.2</v>
      </c>
      <c r="GQ100" s="225">
        <f t="shared" si="138"/>
        <v>-0.2</v>
      </c>
      <c r="GR100" s="225">
        <f t="shared" si="138"/>
        <v>-0.2</v>
      </c>
      <c r="GS100" s="225">
        <f t="shared" si="138"/>
        <v>-0.2</v>
      </c>
      <c r="GT100" s="225">
        <f t="shared" ref="GT100:HY100" si="139">($S35-$R35)*(GT$66-$R$7)/($S$7-$R$7)+$R35</f>
        <v>-0.2</v>
      </c>
      <c r="GU100" s="225">
        <f t="shared" si="139"/>
        <v>-0.2</v>
      </c>
      <c r="GV100" s="225">
        <f t="shared" si="139"/>
        <v>-0.2</v>
      </c>
      <c r="GW100" s="225">
        <f t="shared" si="139"/>
        <v>-0.2</v>
      </c>
      <c r="GX100" s="225">
        <f t="shared" si="139"/>
        <v>-0.2</v>
      </c>
      <c r="GY100" s="225">
        <f t="shared" si="139"/>
        <v>-0.2</v>
      </c>
      <c r="GZ100" s="225">
        <f t="shared" si="139"/>
        <v>-0.2</v>
      </c>
      <c r="HA100" s="225">
        <f t="shared" si="139"/>
        <v>-0.2</v>
      </c>
      <c r="HB100" s="225">
        <f t="shared" si="139"/>
        <v>-0.2</v>
      </c>
      <c r="HC100" s="225">
        <f t="shared" si="139"/>
        <v>-0.2</v>
      </c>
      <c r="HD100" s="225">
        <f t="shared" si="139"/>
        <v>-0.2</v>
      </c>
      <c r="HE100" s="225">
        <f t="shared" si="139"/>
        <v>-0.2</v>
      </c>
      <c r="HF100" s="225">
        <f t="shared" si="139"/>
        <v>-0.2</v>
      </c>
      <c r="HG100" s="225">
        <f t="shared" si="139"/>
        <v>-0.2</v>
      </c>
      <c r="HH100" s="225">
        <f t="shared" si="139"/>
        <v>-0.2</v>
      </c>
      <c r="HI100" s="225">
        <f t="shared" si="139"/>
        <v>-0.2</v>
      </c>
      <c r="HJ100" s="225">
        <f t="shared" si="139"/>
        <v>-0.2</v>
      </c>
      <c r="HK100" s="225">
        <f t="shared" si="139"/>
        <v>-0.2</v>
      </c>
      <c r="HL100" s="225">
        <f t="shared" si="139"/>
        <v>-0.2</v>
      </c>
      <c r="HM100" s="225">
        <f t="shared" si="139"/>
        <v>-0.2</v>
      </c>
      <c r="HN100" s="225">
        <f t="shared" si="139"/>
        <v>-0.2</v>
      </c>
      <c r="HO100" s="225">
        <f t="shared" si="139"/>
        <v>-0.2</v>
      </c>
      <c r="HP100" s="225">
        <f t="shared" si="139"/>
        <v>-0.2</v>
      </c>
      <c r="HQ100" s="225">
        <f t="shared" si="139"/>
        <v>-0.2</v>
      </c>
      <c r="HR100" s="225">
        <f t="shared" si="139"/>
        <v>-0.2</v>
      </c>
      <c r="HS100" s="225">
        <f t="shared" si="139"/>
        <v>-0.2</v>
      </c>
      <c r="HT100" s="225">
        <f t="shared" si="139"/>
        <v>-0.2</v>
      </c>
      <c r="HU100" s="225">
        <f t="shared" si="139"/>
        <v>-0.2</v>
      </c>
      <c r="HV100" s="225">
        <f t="shared" si="139"/>
        <v>-0.2</v>
      </c>
      <c r="HW100" s="225">
        <f t="shared" si="139"/>
        <v>-0.2</v>
      </c>
      <c r="HX100" s="225">
        <f t="shared" si="139"/>
        <v>-0.2</v>
      </c>
      <c r="HY100" s="225">
        <f t="shared" si="139"/>
        <v>-0.2</v>
      </c>
      <c r="HZ100" s="225">
        <f t="shared" ref="HZ100:IN100" si="140">($S35-$R35)*(HZ$66-$R$7)/($S$7-$R$7)+$R35</f>
        <v>-0.2</v>
      </c>
      <c r="IA100" s="225">
        <f t="shared" si="140"/>
        <v>-0.2</v>
      </c>
      <c r="IB100" s="225">
        <f t="shared" si="140"/>
        <v>-0.2</v>
      </c>
      <c r="IC100" s="225">
        <f t="shared" si="140"/>
        <v>-0.2</v>
      </c>
      <c r="ID100" s="225">
        <f t="shared" si="140"/>
        <v>-0.2</v>
      </c>
      <c r="IE100" s="225">
        <f t="shared" si="140"/>
        <v>-0.2</v>
      </c>
      <c r="IF100" s="225">
        <f t="shared" si="140"/>
        <v>-0.2</v>
      </c>
      <c r="IG100" s="225">
        <f t="shared" si="140"/>
        <v>-0.2</v>
      </c>
      <c r="IH100" s="225">
        <f t="shared" si="140"/>
        <v>-0.2</v>
      </c>
      <c r="II100" s="225">
        <f t="shared" si="140"/>
        <v>-0.2</v>
      </c>
      <c r="IJ100" s="225">
        <f t="shared" si="140"/>
        <v>-0.2</v>
      </c>
      <c r="IK100" s="225">
        <f t="shared" si="140"/>
        <v>-0.2</v>
      </c>
      <c r="IL100" s="225">
        <f t="shared" si="140"/>
        <v>-0.2</v>
      </c>
      <c r="IM100" s="225">
        <f t="shared" si="140"/>
        <v>-0.2</v>
      </c>
      <c r="IN100" s="225">
        <f t="shared" si="140"/>
        <v>-0.2</v>
      </c>
      <c r="IO100" s="221"/>
    </row>
    <row r="101" spans="2:249">
      <c r="B101" s="21" t="s">
        <v>209</v>
      </c>
      <c r="C101" s="156"/>
      <c r="D101" s="224">
        <f t="shared" ref="D101:AI101" si="141">($E36-$D36)*(D$66-$D$7)/($E$7-$D$7)+$D36</f>
        <v>-0.08</v>
      </c>
      <c r="E101" s="224">
        <f t="shared" si="141"/>
        <v>-0.08</v>
      </c>
      <c r="F101" s="224">
        <f t="shared" si="141"/>
        <v>-0.08</v>
      </c>
      <c r="G101" s="224">
        <f t="shared" si="141"/>
        <v>-0.08</v>
      </c>
      <c r="H101" s="224">
        <f t="shared" si="141"/>
        <v>-0.08</v>
      </c>
      <c r="I101" s="224">
        <f t="shared" si="141"/>
        <v>-0.08</v>
      </c>
      <c r="J101" s="224">
        <f t="shared" si="141"/>
        <v>-0.08</v>
      </c>
      <c r="K101" s="224">
        <f t="shared" si="141"/>
        <v>-0.08</v>
      </c>
      <c r="L101" s="224">
        <f t="shared" si="141"/>
        <v>-0.08</v>
      </c>
      <c r="M101" s="224">
        <f t="shared" si="141"/>
        <v>-0.08</v>
      </c>
      <c r="N101" s="224">
        <f t="shared" si="141"/>
        <v>-0.08</v>
      </c>
      <c r="O101" s="224">
        <f t="shared" si="141"/>
        <v>-0.08</v>
      </c>
      <c r="P101" s="224">
        <f t="shared" si="141"/>
        <v>-0.08</v>
      </c>
      <c r="Q101" s="224">
        <f t="shared" si="141"/>
        <v>-0.08</v>
      </c>
      <c r="R101" s="224">
        <f t="shared" si="141"/>
        <v>-0.08</v>
      </c>
      <c r="S101" s="224">
        <f t="shared" si="141"/>
        <v>-0.08</v>
      </c>
      <c r="T101" s="224">
        <f t="shared" si="141"/>
        <v>-0.08</v>
      </c>
      <c r="U101" s="224">
        <f t="shared" si="141"/>
        <v>-0.08</v>
      </c>
      <c r="V101" s="224">
        <f t="shared" si="141"/>
        <v>-0.08</v>
      </c>
      <c r="W101" s="224">
        <f t="shared" si="141"/>
        <v>-0.08</v>
      </c>
      <c r="X101" s="224">
        <f t="shared" si="141"/>
        <v>-0.08</v>
      </c>
      <c r="Y101" s="224">
        <f t="shared" si="141"/>
        <v>-0.08</v>
      </c>
      <c r="Z101" s="224">
        <f t="shared" si="141"/>
        <v>-0.08</v>
      </c>
      <c r="AA101" s="224">
        <f t="shared" si="141"/>
        <v>-0.08</v>
      </c>
      <c r="AB101" s="224">
        <f t="shared" si="141"/>
        <v>-0.08</v>
      </c>
      <c r="AC101" s="224">
        <f t="shared" si="141"/>
        <v>-0.08</v>
      </c>
      <c r="AD101" s="224">
        <f t="shared" si="141"/>
        <v>-0.08</v>
      </c>
      <c r="AE101" s="224">
        <f t="shared" si="141"/>
        <v>-0.08</v>
      </c>
      <c r="AF101" s="224">
        <f t="shared" si="141"/>
        <v>-0.08</v>
      </c>
      <c r="AG101" s="224">
        <f t="shared" si="141"/>
        <v>-0.08</v>
      </c>
      <c r="AH101" s="224">
        <f t="shared" si="141"/>
        <v>-0.08</v>
      </c>
      <c r="AI101" s="224">
        <f t="shared" si="141"/>
        <v>-0.08</v>
      </c>
      <c r="AJ101" s="224">
        <f t="shared" ref="AJ101:BF101" si="142">($E36-$D36)*(AJ$66-$D$7)/($E$7-$D$7)+$D36</f>
        <v>-0.08</v>
      </c>
      <c r="AK101" s="224">
        <f t="shared" si="142"/>
        <v>-0.08</v>
      </c>
      <c r="AL101" s="224">
        <f t="shared" si="142"/>
        <v>-0.08</v>
      </c>
      <c r="AM101" s="224">
        <f t="shared" si="142"/>
        <v>-0.08</v>
      </c>
      <c r="AN101" s="224">
        <f t="shared" si="142"/>
        <v>-0.08</v>
      </c>
      <c r="AO101" s="224">
        <f t="shared" si="142"/>
        <v>-0.08</v>
      </c>
      <c r="AP101" s="224">
        <f t="shared" si="142"/>
        <v>-0.08</v>
      </c>
      <c r="AQ101" s="224">
        <f t="shared" si="142"/>
        <v>-0.08</v>
      </c>
      <c r="AR101" s="224">
        <f t="shared" si="142"/>
        <v>-0.08</v>
      </c>
      <c r="AS101" s="224">
        <f t="shared" si="142"/>
        <v>-0.08</v>
      </c>
      <c r="AT101" s="224">
        <f t="shared" si="142"/>
        <v>-0.08</v>
      </c>
      <c r="AU101" s="224">
        <f t="shared" si="142"/>
        <v>-0.08</v>
      </c>
      <c r="AV101" s="224">
        <f t="shared" si="142"/>
        <v>-0.08</v>
      </c>
      <c r="AW101" s="224">
        <f t="shared" si="142"/>
        <v>-0.08</v>
      </c>
      <c r="AX101" s="224">
        <f t="shared" si="142"/>
        <v>-0.08</v>
      </c>
      <c r="AY101" s="224">
        <f t="shared" si="142"/>
        <v>-0.08</v>
      </c>
      <c r="AZ101" s="224">
        <f t="shared" si="142"/>
        <v>-0.08</v>
      </c>
      <c r="BA101" s="224">
        <f t="shared" si="142"/>
        <v>-0.08</v>
      </c>
      <c r="BB101" s="224">
        <f t="shared" si="142"/>
        <v>-0.08</v>
      </c>
      <c r="BC101" s="224">
        <f t="shared" si="142"/>
        <v>-0.08</v>
      </c>
      <c r="BD101" s="224">
        <f t="shared" si="142"/>
        <v>-0.08</v>
      </c>
      <c r="BE101" s="224">
        <f t="shared" si="142"/>
        <v>-0.08</v>
      </c>
      <c r="BF101" s="224">
        <f t="shared" si="142"/>
        <v>-0.08</v>
      </c>
      <c r="BG101" s="156">
        <f t="shared" ref="BG101:CD101" si="143">($G36-$F36)*(BG$66-$F$7)/($G$7-$F$7)+$F36</f>
        <v>-0.08</v>
      </c>
      <c r="BH101" s="156">
        <f t="shared" si="143"/>
        <v>-0.08</v>
      </c>
      <c r="BI101" s="156">
        <f t="shared" si="143"/>
        <v>-0.08</v>
      </c>
      <c r="BJ101" s="156">
        <f t="shared" si="143"/>
        <v>-0.08</v>
      </c>
      <c r="BK101" s="156">
        <f t="shared" si="143"/>
        <v>-0.08</v>
      </c>
      <c r="BL101" s="156">
        <f t="shared" si="143"/>
        <v>-0.08</v>
      </c>
      <c r="BM101" s="156">
        <f t="shared" si="143"/>
        <v>-0.08</v>
      </c>
      <c r="BN101" s="156">
        <f t="shared" si="143"/>
        <v>-0.08</v>
      </c>
      <c r="BO101" s="156">
        <f t="shared" si="143"/>
        <v>-0.08</v>
      </c>
      <c r="BP101" s="156">
        <f t="shared" si="143"/>
        <v>-0.08</v>
      </c>
      <c r="BQ101" s="156">
        <f t="shared" si="143"/>
        <v>-0.08</v>
      </c>
      <c r="BR101" s="156">
        <f t="shared" si="143"/>
        <v>-0.08</v>
      </c>
      <c r="BS101" s="156">
        <f t="shared" si="143"/>
        <v>-0.08</v>
      </c>
      <c r="BT101" s="156">
        <f t="shared" si="143"/>
        <v>-0.08</v>
      </c>
      <c r="BU101" s="156">
        <f t="shared" si="143"/>
        <v>-0.08</v>
      </c>
      <c r="BV101" s="156">
        <f t="shared" si="143"/>
        <v>-0.08</v>
      </c>
      <c r="BW101" s="156">
        <f t="shared" si="143"/>
        <v>-0.08</v>
      </c>
      <c r="BX101" s="156">
        <f t="shared" si="143"/>
        <v>-0.08</v>
      </c>
      <c r="BY101" s="156">
        <f t="shared" si="143"/>
        <v>-0.08</v>
      </c>
      <c r="BZ101" s="156">
        <f t="shared" si="143"/>
        <v>-0.08</v>
      </c>
      <c r="CA101" s="156">
        <f t="shared" si="143"/>
        <v>-0.08</v>
      </c>
      <c r="CB101" s="156">
        <f t="shared" si="143"/>
        <v>-0.08</v>
      </c>
      <c r="CC101" s="156">
        <f t="shared" si="143"/>
        <v>-0.08</v>
      </c>
      <c r="CD101" s="156">
        <f t="shared" si="143"/>
        <v>-0.08</v>
      </c>
      <c r="CE101" s="157"/>
      <c r="CG101" s="21" t="s">
        <v>209</v>
      </c>
      <c r="CH101" s="198"/>
      <c r="CI101" s="198">
        <f t="shared" ref="CI101:DV101" si="144">($L36-$K36)*(CI$66-$K$7)/($L$7-$K$7)+$K36</f>
        <v>0</v>
      </c>
      <c r="CJ101" s="198">
        <f t="shared" si="144"/>
        <v>0</v>
      </c>
      <c r="CK101" s="198">
        <f t="shared" si="144"/>
        <v>0</v>
      </c>
      <c r="CL101" s="198">
        <f t="shared" si="144"/>
        <v>0</v>
      </c>
      <c r="CM101" s="198">
        <f t="shared" si="144"/>
        <v>0</v>
      </c>
      <c r="CN101" s="198">
        <f t="shared" si="144"/>
        <v>0</v>
      </c>
      <c r="CO101" s="198">
        <f t="shared" si="144"/>
        <v>0</v>
      </c>
      <c r="CP101" s="198">
        <f t="shared" si="144"/>
        <v>0</v>
      </c>
      <c r="CQ101" s="198">
        <f t="shared" si="144"/>
        <v>0</v>
      </c>
      <c r="CR101" s="198">
        <f t="shared" si="144"/>
        <v>0</v>
      </c>
      <c r="CS101" s="198">
        <f t="shared" si="144"/>
        <v>0</v>
      </c>
      <c r="CT101" s="198">
        <f t="shared" si="144"/>
        <v>0</v>
      </c>
      <c r="CU101" s="198">
        <f t="shared" si="144"/>
        <v>0</v>
      </c>
      <c r="CV101" s="198">
        <f t="shared" si="144"/>
        <v>0</v>
      </c>
      <c r="CW101" s="198">
        <f t="shared" si="144"/>
        <v>0</v>
      </c>
      <c r="CX101" s="198">
        <f t="shared" si="144"/>
        <v>0</v>
      </c>
      <c r="CY101" s="198">
        <f t="shared" si="144"/>
        <v>0</v>
      </c>
      <c r="CZ101" s="198">
        <f t="shared" si="144"/>
        <v>0</v>
      </c>
      <c r="DA101" s="198">
        <f t="shared" si="144"/>
        <v>0</v>
      </c>
      <c r="DB101" s="198">
        <f t="shared" si="144"/>
        <v>0</v>
      </c>
      <c r="DC101" s="198">
        <f t="shared" si="144"/>
        <v>0</v>
      </c>
      <c r="DD101" s="198">
        <f t="shared" si="144"/>
        <v>0</v>
      </c>
      <c r="DE101" s="198">
        <f t="shared" si="144"/>
        <v>0</v>
      </c>
      <c r="DF101" s="198">
        <f t="shared" si="144"/>
        <v>0</v>
      </c>
      <c r="DG101" s="198">
        <f t="shared" si="144"/>
        <v>0</v>
      </c>
      <c r="DH101" s="198">
        <f t="shared" si="144"/>
        <v>0</v>
      </c>
      <c r="DI101" s="198">
        <f t="shared" si="144"/>
        <v>0</v>
      </c>
      <c r="DJ101" s="198">
        <f t="shared" si="144"/>
        <v>0</v>
      </c>
      <c r="DK101" s="198">
        <f t="shared" si="144"/>
        <v>0</v>
      </c>
      <c r="DL101" s="198">
        <f t="shared" si="144"/>
        <v>0</v>
      </c>
      <c r="DM101" s="198">
        <f t="shared" si="144"/>
        <v>0</v>
      </c>
      <c r="DN101" s="198">
        <f t="shared" si="144"/>
        <v>0</v>
      </c>
      <c r="DO101" s="198">
        <f t="shared" si="144"/>
        <v>0</v>
      </c>
      <c r="DP101" s="198">
        <f t="shared" si="144"/>
        <v>0</v>
      </c>
      <c r="DQ101" s="198">
        <f t="shared" si="144"/>
        <v>0</v>
      </c>
      <c r="DR101" s="198">
        <f t="shared" si="144"/>
        <v>0</v>
      </c>
      <c r="DS101" s="198">
        <f t="shared" si="144"/>
        <v>0</v>
      </c>
      <c r="DT101" s="198">
        <f t="shared" si="144"/>
        <v>0</v>
      </c>
      <c r="DU101" s="198">
        <f t="shared" si="144"/>
        <v>0</v>
      </c>
      <c r="DV101" s="198">
        <f t="shared" si="144"/>
        <v>0</v>
      </c>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L101" s="21" t="s">
        <v>209</v>
      </c>
      <c r="FM101" s="22"/>
      <c r="FN101" s="225">
        <f t="shared" ref="FN101:GS101" si="145">($S36-$R36)*(FN$66-$R$7)/($S$7-$R$7)+$R36</f>
        <v>0</v>
      </c>
      <c r="FO101" s="225">
        <f t="shared" si="145"/>
        <v>0</v>
      </c>
      <c r="FP101" s="225">
        <f t="shared" si="145"/>
        <v>0</v>
      </c>
      <c r="FQ101" s="225">
        <f t="shared" si="145"/>
        <v>0</v>
      </c>
      <c r="FR101" s="225">
        <f t="shared" si="145"/>
        <v>0</v>
      </c>
      <c r="FS101" s="225">
        <f t="shared" si="145"/>
        <v>0</v>
      </c>
      <c r="FT101" s="225">
        <f t="shared" si="145"/>
        <v>0</v>
      </c>
      <c r="FU101" s="225">
        <f t="shared" si="145"/>
        <v>0</v>
      </c>
      <c r="FV101" s="225">
        <f t="shared" si="145"/>
        <v>0</v>
      </c>
      <c r="FW101" s="225">
        <f t="shared" si="145"/>
        <v>0</v>
      </c>
      <c r="FX101" s="225">
        <f t="shared" si="145"/>
        <v>0</v>
      </c>
      <c r="FY101" s="225">
        <f t="shared" si="145"/>
        <v>0</v>
      </c>
      <c r="FZ101" s="225">
        <f t="shared" si="145"/>
        <v>0</v>
      </c>
      <c r="GA101" s="225">
        <f t="shared" si="145"/>
        <v>0</v>
      </c>
      <c r="GB101" s="225">
        <f t="shared" si="145"/>
        <v>0</v>
      </c>
      <c r="GC101" s="225">
        <f t="shared" si="145"/>
        <v>0</v>
      </c>
      <c r="GD101" s="225">
        <f t="shared" si="145"/>
        <v>0</v>
      </c>
      <c r="GE101" s="225">
        <f t="shared" si="145"/>
        <v>0</v>
      </c>
      <c r="GF101" s="225">
        <f t="shared" si="145"/>
        <v>0</v>
      </c>
      <c r="GG101" s="225">
        <f t="shared" si="145"/>
        <v>0</v>
      </c>
      <c r="GH101" s="225">
        <f t="shared" si="145"/>
        <v>0</v>
      </c>
      <c r="GI101" s="225">
        <f t="shared" si="145"/>
        <v>0</v>
      </c>
      <c r="GJ101" s="225">
        <f t="shared" si="145"/>
        <v>0</v>
      </c>
      <c r="GK101" s="225">
        <f t="shared" si="145"/>
        <v>0</v>
      </c>
      <c r="GL101" s="225">
        <f t="shared" si="145"/>
        <v>0</v>
      </c>
      <c r="GM101" s="225">
        <f t="shared" si="145"/>
        <v>0</v>
      </c>
      <c r="GN101" s="225">
        <f t="shared" si="145"/>
        <v>0</v>
      </c>
      <c r="GO101" s="225">
        <f t="shared" si="145"/>
        <v>0</v>
      </c>
      <c r="GP101" s="225">
        <f t="shared" si="145"/>
        <v>0</v>
      </c>
      <c r="GQ101" s="225">
        <f t="shared" si="145"/>
        <v>0</v>
      </c>
      <c r="GR101" s="225">
        <f t="shared" si="145"/>
        <v>0</v>
      </c>
      <c r="GS101" s="225">
        <f t="shared" si="145"/>
        <v>0</v>
      </c>
      <c r="GT101" s="225">
        <f t="shared" ref="GT101:HY101" si="146">($S36-$R36)*(GT$66-$R$7)/($S$7-$R$7)+$R36</f>
        <v>0</v>
      </c>
      <c r="GU101" s="225">
        <f t="shared" si="146"/>
        <v>0</v>
      </c>
      <c r="GV101" s="225">
        <f t="shared" si="146"/>
        <v>0</v>
      </c>
      <c r="GW101" s="225">
        <f t="shared" si="146"/>
        <v>0</v>
      </c>
      <c r="GX101" s="225">
        <f t="shared" si="146"/>
        <v>0</v>
      </c>
      <c r="GY101" s="225">
        <f t="shared" si="146"/>
        <v>0</v>
      </c>
      <c r="GZ101" s="225">
        <f t="shared" si="146"/>
        <v>0</v>
      </c>
      <c r="HA101" s="225">
        <f t="shared" si="146"/>
        <v>0</v>
      </c>
      <c r="HB101" s="225">
        <f t="shared" si="146"/>
        <v>0</v>
      </c>
      <c r="HC101" s="225">
        <f t="shared" si="146"/>
        <v>0</v>
      </c>
      <c r="HD101" s="225">
        <f t="shared" si="146"/>
        <v>0</v>
      </c>
      <c r="HE101" s="225">
        <f t="shared" si="146"/>
        <v>0</v>
      </c>
      <c r="HF101" s="225">
        <f t="shared" si="146"/>
        <v>0</v>
      </c>
      <c r="HG101" s="225">
        <f t="shared" si="146"/>
        <v>0</v>
      </c>
      <c r="HH101" s="225">
        <f t="shared" si="146"/>
        <v>0</v>
      </c>
      <c r="HI101" s="225">
        <f t="shared" si="146"/>
        <v>0</v>
      </c>
      <c r="HJ101" s="225">
        <f t="shared" si="146"/>
        <v>0</v>
      </c>
      <c r="HK101" s="225">
        <f t="shared" si="146"/>
        <v>0</v>
      </c>
      <c r="HL101" s="225">
        <f t="shared" si="146"/>
        <v>0</v>
      </c>
      <c r="HM101" s="225">
        <f t="shared" si="146"/>
        <v>0</v>
      </c>
      <c r="HN101" s="225">
        <f t="shared" si="146"/>
        <v>0</v>
      </c>
      <c r="HO101" s="225">
        <f t="shared" si="146"/>
        <v>0</v>
      </c>
      <c r="HP101" s="225">
        <f t="shared" si="146"/>
        <v>0</v>
      </c>
      <c r="HQ101" s="225">
        <f t="shared" si="146"/>
        <v>0</v>
      </c>
      <c r="HR101" s="225">
        <f t="shared" si="146"/>
        <v>0</v>
      </c>
      <c r="HS101" s="225">
        <f t="shared" si="146"/>
        <v>0</v>
      </c>
      <c r="HT101" s="225">
        <f t="shared" si="146"/>
        <v>0</v>
      </c>
      <c r="HU101" s="225">
        <f t="shared" si="146"/>
        <v>0</v>
      </c>
      <c r="HV101" s="225">
        <f t="shared" si="146"/>
        <v>0</v>
      </c>
      <c r="HW101" s="225">
        <f t="shared" si="146"/>
        <v>0</v>
      </c>
      <c r="HX101" s="225">
        <f t="shared" si="146"/>
        <v>0</v>
      </c>
      <c r="HY101" s="225">
        <f t="shared" si="146"/>
        <v>0</v>
      </c>
      <c r="HZ101" s="225">
        <f t="shared" ref="HZ101:IN101" si="147">($S36-$R36)*(HZ$66-$R$7)/($S$7-$R$7)+$R36</f>
        <v>0</v>
      </c>
      <c r="IA101" s="225">
        <f t="shared" si="147"/>
        <v>0</v>
      </c>
      <c r="IB101" s="225">
        <f t="shared" si="147"/>
        <v>0</v>
      </c>
      <c r="IC101" s="225">
        <f t="shared" si="147"/>
        <v>0</v>
      </c>
      <c r="ID101" s="225">
        <f t="shared" si="147"/>
        <v>0</v>
      </c>
      <c r="IE101" s="225">
        <f t="shared" si="147"/>
        <v>0</v>
      </c>
      <c r="IF101" s="225">
        <f t="shared" si="147"/>
        <v>0</v>
      </c>
      <c r="IG101" s="225">
        <f t="shared" si="147"/>
        <v>0</v>
      </c>
      <c r="IH101" s="225">
        <f t="shared" si="147"/>
        <v>0</v>
      </c>
      <c r="II101" s="225">
        <f t="shared" si="147"/>
        <v>0</v>
      </c>
      <c r="IJ101" s="225">
        <f t="shared" si="147"/>
        <v>0</v>
      </c>
      <c r="IK101" s="225">
        <f t="shared" si="147"/>
        <v>0</v>
      </c>
      <c r="IL101" s="225">
        <f t="shared" si="147"/>
        <v>0</v>
      </c>
      <c r="IM101" s="225">
        <f t="shared" si="147"/>
        <v>0</v>
      </c>
      <c r="IN101" s="225">
        <f t="shared" si="147"/>
        <v>0</v>
      </c>
      <c r="IO101" s="221"/>
    </row>
    <row r="102" spans="2:249">
      <c r="B102" s="273" t="s">
        <v>212</v>
      </c>
      <c r="C102" s="156"/>
      <c r="D102" s="224">
        <f t="shared" ref="D102:AI102" si="148">($E37-$D37)*(D$66-$D$7)/($E$7-$D$7)+$D37</f>
        <v>-0.1</v>
      </c>
      <c r="E102" s="224">
        <f t="shared" si="148"/>
        <v>-0.1</v>
      </c>
      <c r="F102" s="224">
        <f t="shared" si="148"/>
        <v>-0.1</v>
      </c>
      <c r="G102" s="224">
        <f t="shared" si="148"/>
        <v>-0.1</v>
      </c>
      <c r="H102" s="224">
        <f t="shared" si="148"/>
        <v>-0.1</v>
      </c>
      <c r="I102" s="224">
        <f t="shared" si="148"/>
        <v>-0.1</v>
      </c>
      <c r="J102" s="224">
        <f t="shared" si="148"/>
        <v>-0.1</v>
      </c>
      <c r="K102" s="224">
        <f t="shared" si="148"/>
        <v>-0.1</v>
      </c>
      <c r="L102" s="224">
        <f t="shared" si="148"/>
        <v>-0.1</v>
      </c>
      <c r="M102" s="224">
        <f t="shared" si="148"/>
        <v>-0.1</v>
      </c>
      <c r="N102" s="224">
        <f t="shared" si="148"/>
        <v>-0.1</v>
      </c>
      <c r="O102" s="224">
        <f t="shared" si="148"/>
        <v>-0.1</v>
      </c>
      <c r="P102" s="224">
        <f t="shared" si="148"/>
        <v>-0.1</v>
      </c>
      <c r="Q102" s="224">
        <f t="shared" si="148"/>
        <v>-0.1</v>
      </c>
      <c r="R102" s="224">
        <f t="shared" si="148"/>
        <v>-0.1</v>
      </c>
      <c r="S102" s="224">
        <f t="shared" si="148"/>
        <v>-0.1</v>
      </c>
      <c r="T102" s="224">
        <f t="shared" si="148"/>
        <v>-0.1</v>
      </c>
      <c r="U102" s="224">
        <f t="shared" si="148"/>
        <v>-0.1</v>
      </c>
      <c r="V102" s="224">
        <f t="shared" si="148"/>
        <v>-0.1</v>
      </c>
      <c r="W102" s="224">
        <f t="shared" si="148"/>
        <v>-0.1</v>
      </c>
      <c r="X102" s="224">
        <f t="shared" si="148"/>
        <v>-0.1</v>
      </c>
      <c r="Y102" s="224">
        <f t="shared" si="148"/>
        <v>-0.1</v>
      </c>
      <c r="Z102" s="224">
        <f t="shared" si="148"/>
        <v>-0.1</v>
      </c>
      <c r="AA102" s="224">
        <f t="shared" si="148"/>
        <v>-0.1</v>
      </c>
      <c r="AB102" s="224">
        <f t="shared" si="148"/>
        <v>-0.1</v>
      </c>
      <c r="AC102" s="224">
        <f t="shared" si="148"/>
        <v>-0.1</v>
      </c>
      <c r="AD102" s="224">
        <f t="shared" si="148"/>
        <v>-0.1</v>
      </c>
      <c r="AE102" s="224">
        <f t="shared" si="148"/>
        <v>-0.1</v>
      </c>
      <c r="AF102" s="224">
        <f t="shared" si="148"/>
        <v>-0.1</v>
      </c>
      <c r="AG102" s="224">
        <f t="shared" si="148"/>
        <v>-0.1</v>
      </c>
      <c r="AH102" s="224">
        <f t="shared" si="148"/>
        <v>-0.1</v>
      </c>
      <c r="AI102" s="224">
        <f t="shared" si="148"/>
        <v>-0.1</v>
      </c>
      <c r="AJ102" s="224">
        <f t="shared" ref="AJ102:BF102" si="149">($E37-$D37)*(AJ$66-$D$7)/($E$7-$D$7)+$D37</f>
        <v>-0.1</v>
      </c>
      <c r="AK102" s="224">
        <f t="shared" si="149"/>
        <v>-0.1</v>
      </c>
      <c r="AL102" s="224">
        <f t="shared" si="149"/>
        <v>-0.1</v>
      </c>
      <c r="AM102" s="224">
        <f t="shared" si="149"/>
        <v>-0.1</v>
      </c>
      <c r="AN102" s="224">
        <f t="shared" si="149"/>
        <v>-0.1</v>
      </c>
      <c r="AO102" s="224">
        <f t="shared" si="149"/>
        <v>-0.1</v>
      </c>
      <c r="AP102" s="224">
        <f t="shared" si="149"/>
        <v>-0.1</v>
      </c>
      <c r="AQ102" s="224">
        <f t="shared" si="149"/>
        <v>-0.1</v>
      </c>
      <c r="AR102" s="224">
        <f t="shared" si="149"/>
        <v>-0.1</v>
      </c>
      <c r="AS102" s="224">
        <f t="shared" si="149"/>
        <v>-0.1</v>
      </c>
      <c r="AT102" s="224">
        <f t="shared" si="149"/>
        <v>-0.1</v>
      </c>
      <c r="AU102" s="224">
        <f t="shared" si="149"/>
        <v>-0.1</v>
      </c>
      <c r="AV102" s="224">
        <f t="shared" si="149"/>
        <v>-0.1</v>
      </c>
      <c r="AW102" s="224">
        <f t="shared" si="149"/>
        <v>-0.1</v>
      </c>
      <c r="AX102" s="224">
        <f t="shared" si="149"/>
        <v>-0.1</v>
      </c>
      <c r="AY102" s="224">
        <f t="shared" si="149"/>
        <v>-0.1</v>
      </c>
      <c r="AZ102" s="224">
        <f t="shared" si="149"/>
        <v>-0.1</v>
      </c>
      <c r="BA102" s="224">
        <f t="shared" si="149"/>
        <v>-0.1</v>
      </c>
      <c r="BB102" s="224">
        <f t="shared" si="149"/>
        <v>-0.1</v>
      </c>
      <c r="BC102" s="224">
        <f t="shared" si="149"/>
        <v>-0.1</v>
      </c>
      <c r="BD102" s="224">
        <f t="shared" si="149"/>
        <v>-0.1</v>
      </c>
      <c r="BE102" s="224">
        <f t="shared" si="149"/>
        <v>-0.1</v>
      </c>
      <c r="BF102" s="224">
        <f t="shared" si="149"/>
        <v>-0.1</v>
      </c>
      <c r="BG102" s="156">
        <f t="shared" ref="BG102:CD102" si="150">($G37-$F37)*(BG$66-$F$7)/($G$7-$F$7)+$F37</f>
        <v>-0.1</v>
      </c>
      <c r="BH102" s="156">
        <f t="shared" si="150"/>
        <v>-0.1</v>
      </c>
      <c r="BI102" s="156">
        <f t="shared" si="150"/>
        <v>-0.1</v>
      </c>
      <c r="BJ102" s="156">
        <f t="shared" si="150"/>
        <v>-0.1</v>
      </c>
      <c r="BK102" s="156">
        <f t="shared" si="150"/>
        <v>-0.1</v>
      </c>
      <c r="BL102" s="156">
        <f t="shared" si="150"/>
        <v>-0.1</v>
      </c>
      <c r="BM102" s="156">
        <f t="shared" si="150"/>
        <v>-0.1</v>
      </c>
      <c r="BN102" s="156">
        <f t="shared" si="150"/>
        <v>-0.1</v>
      </c>
      <c r="BO102" s="156">
        <f t="shared" si="150"/>
        <v>-0.1</v>
      </c>
      <c r="BP102" s="156">
        <f t="shared" si="150"/>
        <v>-0.1</v>
      </c>
      <c r="BQ102" s="156">
        <f t="shared" si="150"/>
        <v>-0.1</v>
      </c>
      <c r="BR102" s="156">
        <f t="shared" si="150"/>
        <v>-0.1</v>
      </c>
      <c r="BS102" s="156">
        <f t="shared" si="150"/>
        <v>-0.1</v>
      </c>
      <c r="BT102" s="156">
        <f t="shared" si="150"/>
        <v>-0.1</v>
      </c>
      <c r="BU102" s="156">
        <f t="shared" si="150"/>
        <v>-0.1</v>
      </c>
      <c r="BV102" s="156">
        <f t="shared" si="150"/>
        <v>-0.1</v>
      </c>
      <c r="BW102" s="156">
        <f t="shared" si="150"/>
        <v>-0.1</v>
      </c>
      <c r="BX102" s="156">
        <f t="shared" si="150"/>
        <v>-0.1</v>
      </c>
      <c r="BY102" s="156">
        <f t="shared" si="150"/>
        <v>-0.1</v>
      </c>
      <c r="BZ102" s="156">
        <f t="shared" si="150"/>
        <v>-0.1</v>
      </c>
      <c r="CA102" s="156">
        <f t="shared" si="150"/>
        <v>-0.1</v>
      </c>
      <c r="CB102" s="156">
        <f t="shared" si="150"/>
        <v>-0.1</v>
      </c>
      <c r="CC102" s="156">
        <f t="shared" si="150"/>
        <v>-0.1</v>
      </c>
      <c r="CD102" s="156">
        <f t="shared" si="150"/>
        <v>-0.1</v>
      </c>
      <c r="CE102" s="157"/>
      <c r="CG102" s="273" t="s">
        <v>212</v>
      </c>
      <c r="CH102" s="198"/>
      <c r="CI102" s="198">
        <f t="shared" ref="CI102:DV102" si="151">($L37-$K37)*(CI$66-$K$7)/($L$7-$K$7)+$K37</f>
        <v>0</v>
      </c>
      <c r="CJ102" s="198">
        <f t="shared" si="151"/>
        <v>0</v>
      </c>
      <c r="CK102" s="198">
        <f t="shared" si="151"/>
        <v>0</v>
      </c>
      <c r="CL102" s="198">
        <f t="shared" si="151"/>
        <v>0</v>
      </c>
      <c r="CM102" s="198">
        <f t="shared" si="151"/>
        <v>0</v>
      </c>
      <c r="CN102" s="198">
        <f t="shared" si="151"/>
        <v>0</v>
      </c>
      <c r="CO102" s="198">
        <f t="shared" si="151"/>
        <v>0</v>
      </c>
      <c r="CP102" s="198">
        <f t="shared" si="151"/>
        <v>0</v>
      </c>
      <c r="CQ102" s="198">
        <f t="shared" si="151"/>
        <v>0</v>
      </c>
      <c r="CR102" s="198">
        <f t="shared" si="151"/>
        <v>0</v>
      </c>
      <c r="CS102" s="198">
        <f t="shared" si="151"/>
        <v>0</v>
      </c>
      <c r="CT102" s="198">
        <f t="shared" si="151"/>
        <v>0</v>
      </c>
      <c r="CU102" s="198">
        <f t="shared" si="151"/>
        <v>0</v>
      </c>
      <c r="CV102" s="198">
        <f t="shared" si="151"/>
        <v>0</v>
      </c>
      <c r="CW102" s="198">
        <f t="shared" si="151"/>
        <v>0</v>
      </c>
      <c r="CX102" s="198">
        <f t="shared" si="151"/>
        <v>0</v>
      </c>
      <c r="CY102" s="198">
        <f t="shared" si="151"/>
        <v>0</v>
      </c>
      <c r="CZ102" s="198">
        <f t="shared" si="151"/>
        <v>0</v>
      </c>
      <c r="DA102" s="198">
        <f t="shared" si="151"/>
        <v>0</v>
      </c>
      <c r="DB102" s="198">
        <f t="shared" si="151"/>
        <v>0</v>
      </c>
      <c r="DC102" s="198">
        <f t="shared" si="151"/>
        <v>0</v>
      </c>
      <c r="DD102" s="198">
        <f t="shared" si="151"/>
        <v>0</v>
      </c>
      <c r="DE102" s="198">
        <f t="shared" si="151"/>
        <v>0</v>
      </c>
      <c r="DF102" s="198">
        <f t="shared" si="151"/>
        <v>0</v>
      </c>
      <c r="DG102" s="198">
        <f t="shared" si="151"/>
        <v>0</v>
      </c>
      <c r="DH102" s="198">
        <f t="shared" si="151"/>
        <v>0</v>
      </c>
      <c r="DI102" s="198">
        <f t="shared" si="151"/>
        <v>0</v>
      </c>
      <c r="DJ102" s="198">
        <f t="shared" si="151"/>
        <v>0</v>
      </c>
      <c r="DK102" s="198">
        <f t="shared" si="151"/>
        <v>0</v>
      </c>
      <c r="DL102" s="198">
        <f t="shared" si="151"/>
        <v>0</v>
      </c>
      <c r="DM102" s="198">
        <f t="shared" si="151"/>
        <v>0</v>
      </c>
      <c r="DN102" s="198">
        <f t="shared" si="151"/>
        <v>0</v>
      </c>
      <c r="DO102" s="198">
        <f t="shared" si="151"/>
        <v>0</v>
      </c>
      <c r="DP102" s="198">
        <f t="shared" si="151"/>
        <v>0</v>
      </c>
      <c r="DQ102" s="198">
        <f t="shared" si="151"/>
        <v>0</v>
      </c>
      <c r="DR102" s="198">
        <f t="shared" si="151"/>
        <v>0</v>
      </c>
      <c r="DS102" s="198">
        <f t="shared" si="151"/>
        <v>0</v>
      </c>
      <c r="DT102" s="198">
        <f t="shared" si="151"/>
        <v>0</v>
      </c>
      <c r="DU102" s="198">
        <f t="shared" si="151"/>
        <v>0</v>
      </c>
      <c r="DV102" s="198">
        <f t="shared" si="151"/>
        <v>0</v>
      </c>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L102" s="273" t="s">
        <v>212</v>
      </c>
      <c r="FM102" s="22"/>
      <c r="FN102" s="225">
        <f t="shared" ref="FN102:GS102" si="152">($S37-$R37)*(FN$66-$R$7)/($S$7-$R$7)+$R37</f>
        <v>0</v>
      </c>
      <c r="FO102" s="225">
        <f t="shared" si="152"/>
        <v>0</v>
      </c>
      <c r="FP102" s="225">
        <f t="shared" si="152"/>
        <v>0</v>
      </c>
      <c r="FQ102" s="225">
        <f t="shared" si="152"/>
        <v>0</v>
      </c>
      <c r="FR102" s="225">
        <f t="shared" si="152"/>
        <v>0</v>
      </c>
      <c r="FS102" s="225">
        <f t="shared" si="152"/>
        <v>0</v>
      </c>
      <c r="FT102" s="225">
        <f t="shared" si="152"/>
        <v>0</v>
      </c>
      <c r="FU102" s="225">
        <f t="shared" si="152"/>
        <v>0</v>
      </c>
      <c r="FV102" s="225">
        <f t="shared" si="152"/>
        <v>0</v>
      </c>
      <c r="FW102" s="225">
        <f t="shared" si="152"/>
        <v>0</v>
      </c>
      <c r="FX102" s="225">
        <f t="shared" si="152"/>
        <v>0</v>
      </c>
      <c r="FY102" s="225">
        <f t="shared" si="152"/>
        <v>0</v>
      </c>
      <c r="FZ102" s="225">
        <f t="shared" si="152"/>
        <v>0</v>
      </c>
      <c r="GA102" s="225">
        <f t="shared" si="152"/>
        <v>0</v>
      </c>
      <c r="GB102" s="225">
        <f t="shared" si="152"/>
        <v>0</v>
      </c>
      <c r="GC102" s="225">
        <f t="shared" si="152"/>
        <v>0</v>
      </c>
      <c r="GD102" s="225">
        <f t="shared" si="152"/>
        <v>0</v>
      </c>
      <c r="GE102" s="225">
        <f t="shared" si="152"/>
        <v>0</v>
      </c>
      <c r="GF102" s="225">
        <f t="shared" si="152"/>
        <v>0</v>
      </c>
      <c r="GG102" s="225">
        <f t="shared" si="152"/>
        <v>0</v>
      </c>
      <c r="GH102" s="225">
        <f t="shared" si="152"/>
        <v>0</v>
      </c>
      <c r="GI102" s="225">
        <f t="shared" si="152"/>
        <v>0</v>
      </c>
      <c r="GJ102" s="225">
        <f t="shared" si="152"/>
        <v>0</v>
      </c>
      <c r="GK102" s="225">
        <f t="shared" si="152"/>
        <v>0</v>
      </c>
      <c r="GL102" s="225">
        <f t="shared" si="152"/>
        <v>0</v>
      </c>
      <c r="GM102" s="225">
        <f t="shared" si="152"/>
        <v>0</v>
      </c>
      <c r="GN102" s="225">
        <f t="shared" si="152"/>
        <v>0</v>
      </c>
      <c r="GO102" s="225">
        <f t="shared" si="152"/>
        <v>0</v>
      </c>
      <c r="GP102" s="225">
        <f t="shared" si="152"/>
        <v>0</v>
      </c>
      <c r="GQ102" s="225">
        <f t="shared" si="152"/>
        <v>0</v>
      </c>
      <c r="GR102" s="225">
        <f t="shared" si="152"/>
        <v>0</v>
      </c>
      <c r="GS102" s="225">
        <f t="shared" si="152"/>
        <v>0</v>
      </c>
      <c r="GT102" s="225">
        <f t="shared" ref="GT102:HY102" si="153">($S37-$R37)*(GT$66-$R$7)/($S$7-$R$7)+$R37</f>
        <v>0</v>
      </c>
      <c r="GU102" s="225">
        <f t="shared" si="153"/>
        <v>0</v>
      </c>
      <c r="GV102" s="225">
        <f t="shared" si="153"/>
        <v>0</v>
      </c>
      <c r="GW102" s="225">
        <f t="shared" si="153"/>
        <v>0</v>
      </c>
      <c r="GX102" s="225">
        <f t="shared" si="153"/>
        <v>0</v>
      </c>
      <c r="GY102" s="225">
        <f t="shared" si="153"/>
        <v>0</v>
      </c>
      <c r="GZ102" s="225">
        <f t="shared" si="153"/>
        <v>0</v>
      </c>
      <c r="HA102" s="225">
        <f t="shared" si="153"/>
        <v>0</v>
      </c>
      <c r="HB102" s="225">
        <f t="shared" si="153"/>
        <v>0</v>
      </c>
      <c r="HC102" s="225">
        <f t="shared" si="153"/>
        <v>0</v>
      </c>
      <c r="HD102" s="225">
        <f t="shared" si="153"/>
        <v>0</v>
      </c>
      <c r="HE102" s="225">
        <f t="shared" si="153"/>
        <v>0</v>
      </c>
      <c r="HF102" s="225">
        <f t="shared" si="153"/>
        <v>0</v>
      </c>
      <c r="HG102" s="225">
        <f t="shared" si="153"/>
        <v>0</v>
      </c>
      <c r="HH102" s="225">
        <f t="shared" si="153"/>
        <v>0</v>
      </c>
      <c r="HI102" s="225">
        <f t="shared" si="153"/>
        <v>0</v>
      </c>
      <c r="HJ102" s="225">
        <f t="shared" si="153"/>
        <v>0</v>
      </c>
      <c r="HK102" s="225">
        <f t="shared" si="153"/>
        <v>0</v>
      </c>
      <c r="HL102" s="225">
        <f t="shared" si="153"/>
        <v>0</v>
      </c>
      <c r="HM102" s="225">
        <f t="shared" si="153"/>
        <v>0</v>
      </c>
      <c r="HN102" s="225">
        <f t="shared" si="153"/>
        <v>0</v>
      </c>
      <c r="HO102" s="225">
        <f t="shared" si="153"/>
        <v>0</v>
      </c>
      <c r="HP102" s="225">
        <f t="shared" si="153"/>
        <v>0</v>
      </c>
      <c r="HQ102" s="225">
        <f t="shared" si="153"/>
        <v>0</v>
      </c>
      <c r="HR102" s="225">
        <f t="shared" si="153"/>
        <v>0</v>
      </c>
      <c r="HS102" s="225">
        <f t="shared" si="153"/>
        <v>0</v>
      </c>
      <c r="HT102" s="225">
        <f t="shared" si="153"/>
        <v>0</v>
      </c>
      <c r="HU102" s="225">
        <f t="shared" si="153"/>
        <v>0</v>
      </c>
      <c r="HV102" s="225">
        <f t="shared" si="153"/>
        <v>0</v>
      </c>
      <c r="HW102" s="225">
        <f t="shared" si="153"/>
        <v>0</v>
      </c>
      <c r="HX102" s="225">
        <f t="shared" si="153"/>
        <v>0</v>
      </c>
      <c r="HY102" s="225">
        <f t="shared" si="153"/>
        <v>0</v>
      </c>
      <c r="HZ102" s="225">
        <f t="shared" ref="HZ102:IN102" si="154">($S37-$R37)*(HZ$66-$R$7)/($S$7-$R$7)+$R37</f>
        <v>0</v>
      </c>
      <c r="IA102" s="225">
        <f t="shared" si="154"/>
        <v>0</v>
      </c>
      <c r="IB102" s="225">
        <f t="shared" si="154"/>
        <v>0</v>
      </c>
      <c r="IC102" s="225">
        <f t="shared" si="154"/>
        <v>0</v>
      </c>
      <c r="ID102" s="225">
        <f t="shared" si="154"/>
        <v>0</v>
      </c>
      <c r="IE102" s="225">
        <f t="shared" si="154"/>
        <v>0</v>
      </c>
      <c r="IF102" s="225">
        <f t="shared" si="154"/>
        <v>0</v>
      </c>
      <c r="IG102" s="225">
        <f t="shared" si="154"/>
        <v>0</v>
      </c>
      <c r="IH102" s="225">
        <f t="shared" si="154"/>
        <v>0</v>
      </c>
      <c r="II102" s="225">
        <f t="shared" si="154"/>
        <v>0</v>
      </c>
      <c r="IJ102" s="225">
        <f t="shared" si="154"/>
        <v>0</v>
      </c>
      <c r="IK102" s="225">
        <f t="shared" si="154"/>
        <v>0</v>
      </c>
      <c r="IL102" s="225">
        <f t="shared" si="154"/>
        <v>0</v>
      </c>
      <c r="IM102" s="225">
        <f t="shared" si="154"/>
        <v>0</v>
      </c>
      <c r="IN102" s="225">
        <f t="shared" si="154"/>
        <v>0</v>
      </c>
      <c r="IO102" s="221"/>
    </row>
    <row r="103" spans="2:249">
      <c r="B103" s="21" t="s">
        <v>210</v>
      </c>
      <c r="C103" s="156"/>
      <c r="D103" s="224">
        <f t="shared" ref="D103:AI103" si="155">($E38-$D38)*(D$66-$D$7)/($E$7-$D$7)+$D38</f>
        <v>-0.05</v>
      </c>
      <c r="E103" s="224">
        <f t="shared" si="155"/>
        <v>-0.05</v>
      </c>
      <c r="F103" s="224">
        <f t="shared" si="155"/>
        <v>-0.05</v>
      </c>
      <c r="G103" s="224">
        <f t="shared" si="155"/>
        <v>-0.05</v>
      </c>
      <c r="H103" s="224">
        <f t="shared" si="155"/>
        <v>-0.05</v>
      </c>
      <c r="I103" s="224">
        <f t="shared" si="155"/>
        <v>-0.05</v>
      </c>
      <c r="J103" s="224">
        <f t="shared" si="155"/>
        <v>-0.05</v>
      </c>
      <c r="K103" s="224">
        <f t="shared" si="155"/>
        <v>-0.05</v>
      </c>
      <c r="L103" s="224">
        <f t="shared" si="155"/>
        <v>-0.05</v>
      </c>
      <c r="M103" s="224">
        <f t="shared" si="155"/>
        <v>-0.05</v>
      </c>
      <c r="N103" s="224">
        <f t="shared" si="155"/>
        <v>-0.05</v>
      </c>
      <c r="O103" s="224">
        <f t="shared" si="155"/>
        <v>-0.05</v>
      </c>
      <c r="P103" s="224">
        <f t="shared" si="155"/>
        <v>-0.05</v>
      </c>
      <c r="Q103" s="224">
        <f t="shared" si="155"/>
        <v>-0.05</v>
      </c>
      <c r="R103" s="224">
        <f t="shared" si="155"/>
        <v>-0.05</v>
      </c>
      <c r="S103" s="224">
        <f t="shared" si="155"/>
        <v>-0.05</v>
      </c>
      <c r="T103" s="224">
        <f t="shared" si="155"/>
        <v>-0.05</v>
      </c>
      <c r="U103" s="224">
        <f t="shared" si="155"/>
        <v>-0.05</v>
      </c>
      <c r="V103" s="224">
        <f t="shared" si="155"/>
        <v>-0.05</v>
      </c>
      <c r="W103" s="224">
        <f t="shared" si="155"/>
        <v>-0.05</v>
      </c>
      <c r="X103" s="224">
        <f t="shared" si="155"/>
        <v>-0.05</v>
      </c>
      <c r="Y103" s="224">
        <f t="shared" si="155"/>
        <v>-0.05</v>
      </c>
      <c r="Z103" s="224">
        <f t="shared" si="155"/>
        <v>-0.05</v>
      </c>
      <c r="AA103" s="224">
        <f t="shared" si="155"/>
        <v>-0.05</v>
      </c>
      <c r="AB103" s="224">
        <f t="shared" si="155"/>
        <v>-0.05</v>
      </c>
      <c r="AC103" s="224">
        <f t="shared" si="155"/>
        <v>-0.05</v>
      </c>
      <c r="AD103" s="224">
        <f t="shared" si="155"/>
        <v>-0.05</v>
      </c>
      <c r="AE103" s="224">
        <f t="shared" si="155"/>
        <v>-0.05</v>
      </c>
      <c r="AF103" s="224">
        <f t="shared" si="155"/>
        <v>-0.05</v>
      </c>
      <c r="AG103" s="224">
        <f t="shared" si="155"/>
        <v>-0.05</v>
      </c>
      <c r="AH103" s="224">
        <f t="shared" si="155"/>
        <v>-0.05</v>
      </c>
      <c r="AI103" s="224">
        <f t="shared" si="155"/>
        <v>-0.05</v>
      </c>
      <c r="AJ103" s="224">
        <f t="shared" ref="AJ103:BF103" si="156">($E38-$D38)*(AJ$66-$D$7)/($E$7-$D$7)+$D38</f>
        <v>-0.05</v>
      </c>
      <c r="AK103" s="224">
        <f t="shared" si="156"/>
        <v>-0.05</v>
      </c>
      <c r="AL103" s="224">
        <f t="shared" si="156"/>
        <v>-0.05</v>
      </c>
      <c r="AM103" s="224">
        <f t="shared" si="156"/>
        <v>-0.05</v>
      </c>
      <c r="AN103" s="224">
        <f t="shared" si="156"/>
        <v>-0.05</v>
      </c>
      <c r="AO103" s="224">
        <f t="shared" si="156"/>
        <v>-0.05</v>
      </c>
      <c r="AP103" s="224">
        <f t="shared" si="156"/>
        <v>-0.05</v>
      </c>
      <c r="AQ103" s="224">
        <f t="shared" si="156"/>
        <v>-0.05</v>
      </c>
      <c r="AR103" s="224">
        <f t="shared" si="156"/>
        <v>-0.05</v>
      </c>
      <c r="AS103" s="224">
        <f t="shared" si="156"/>
        <v>-0.05</v>
      </c>
      <c r="AT103" s="224">
        <f t="shared" si="156"/>
        <v>-0.05</v>
      </c>
      <c r="AU103" s="224">
        <f t="shared" si="156"/>
        <v>-0.05</v>
      </c>
      <c r="AV103" s="224">
        <f t="shared" si="156"/>
        <v>-0.05</v>
      </c>
      <c r="AW103" s="224">
        <f t="shared" si="156"/>
        <v>-0.05</v>
      </c>
      <c r="AX103" s="224">
        <f t="shared" si="156"/>
        <v>-0.05</v>
      </c>
      <c r="AY103" s="224">
        <f t="shared" si="156"/>
        <v>-0.05</v>
      </c>
      <c r="AZ103" s="224">
        <f t="shared" si="156"/>
        <v>-0.05</v>
      </c>
      <c r="BA103" s="224">
        <f t="shared" si="156"/>
        <v>-0.05</v>
      </c>
      <c r="BB103" s="224">
        <f t="shared" si="156"/>
        <v>-0.05</v>
      </c>
      <c r="BC103" s="224">
        <f t="shared" si="156"/>
        <v>-0.05</v>
      </c>
      <c r="BD103" s="224">
        <f t="shared" si="156"/>
        <v>-0.05</v>
      </c>
      <c r="BE103" s="224">
        <f t="shared" si="156"/>
        <v>-0.05</v>
      </c>
      <c r="BF103" s="224">
        <f t="shared" si="156"/>
        <v>-0.05</v>
      </c>
      <c r="BG103" s="156">
        <f t="shared" ref="BG103:CD103" si="157">($G38-$F38)*(BG$66-$F$7)/($G$7-$F$7)+$F38</f>
        <v>-0.05</v>
      </c>
      <c r="BH103" s="156">
        <f t="shared" si="157"/>
        <v>-0.05</v>
      </c>
      <c r="BI103" s="156">
        <f t="shared" si="157"/>
        <v>-0.05</v>
      </c>
      <c r="BJ103" s="156">
        <f t="shared" si="157"/>
        <v>-0.05</v>
      </c>
      <c r="BK103" s="156">
        <f t="shared" si="157"/>
        <v>-0.05</v>
      </c>
      <c r="BL103" s="156">
        <f t="shared" si="157"/>
        <v>-0.05</v>
      </c>
      <c r="BM103" s="156">
        <f t="shared" si="157"/>
        <v>-0.05</v>
      </c>
      <c r="BN103" s="156">
        <f t="shared" si="157"/>
        <v>-0.05</v>
      </c>
      <c r="BO103" s="156">
        <f t="shared" si="157"/>
        <v>-0.05</v>
      </c>
      <c r="BP103" s="156">
        <f t="shared" si="157"/>
        <v>-0.05</v>
      </c>
      <c r="BQ103" s="156">
        <f t="shared" si="157"/>
        <v>-0.05</v>
      </c>
      <c r="BR103" s="156">
        <f t="shared" si="157"/>
        <v>-0.05</v>
      </c>
      <c r="BS103" s="156">
        <f t="shared" si="157"/>
        <v>-0.05</v>
      </c>
      <c r="BT103" s="156">
        <f t="shared" si="157"/>
        <v>-0.05</v>
      </c>
      <c r="BU103" s="156">
        <f t="shared" si="157"/>
        <v>-0.05</v>
      </c>
      <c r="BV103" s="156">
        <f t="shared" si="157"/>
        <v>-0.05</v>
      </c>
      <c r="BW103" s="156">
        <f t="shared" si="157"/>
        <v>-0.05</v>
      </c>
      <c r="BX103" s="156">
        <f t="shared" si="157"/>
        <v>-0.05</v>
      </c>
      <c r="BY103" s="156">
        <f t="shared" si="157"/>
        <v>-0.05</v>
      </c>
      <c r="BZ103" s="156">
        <f t="shared" si="157"/>
        <v>-0.05</v>
      </c>
      <c r="CA103" s="156">
        <f t="shared" si="157"/>
        <v>-0.05</v>
      </c>
      <c r="CB103" s="156">
        <f t="shared" si="157"/>
        <v>-0.05</v>
      </c>
      <c r="CC103" s="156">
        <f t="shared" si="157"/>
        <v>-0.05</v>
      </c>
      <c r="CD103" s="156">
        <f t="shared" si="157"/>
        <v>-0.05</v>
      </c>
      <c r="CE103" s="157">
        <f>($G38-$F38)*(CE$66-$F$7)/($G$7-$F$7)+$F38</f>
        <v>-0.05</v>
      </c>
      <c r="CG103" s="21" t="s">
        <v>210</v>
      </c>
      <c r="CH103" s="198"/>
      <c r="CI103" s="198">
        <f t="shared" ref="CI103:DV103" si="158">($L38-$K38)*(CI$66-$K$7)/($L$7-$K$7)+$K38</f>
        <v>-0.05</v>
      </c>
      <c r="CJ103" s="198">
        <f t="shared" si="158"/>
        <v>-0.05</v>
      </c>
      <c r="CK103" s="198">
        <f t="shared" si="158"/>
        <v>-0.05</v>
      </c>
      <c r="CL103" s="198">
        <f t="shared" si="158"/>
        <v>-0.05</v>
      </c>
      <c r="CM103" s="198">
        <f t="shared" si="158"/>
        <v>-0.05</v>
      </c>
      <c r="CN103" s="198">
        <f t="shared" si="158"/>
        <v>-0.05</v>
      </c>
      <c r="CO103" s="198">
        <f t="shared" si="158"/>
        <v>-0.05</v>
      </c>
      <c r="CP103" s="198">
        <f t="shared" si="158"/>
        <v>-0.05</v>
      </c>
      <c r="CQ103" s="198">
        <f t="shared" si="158"/>
        <v>-0.05</v>
      </c>
      <c r="CR103" s="198">
        <f t="shared" si="158"/>
        <v>-0.05</v>
      </c>
      <c r="CS103" s="198">
        <f t="shared" si="158"/>
        <v>-0.05</v>
      </c>
      <c r="CT103" s="198">
        <f t="shared" si="158"/>
        <v>-0.05</v>
      </c>
      <c r="CU103" s="198">
        <f t="shared" si="158"/>
        <v>-0.05</v>
      </c>
      <c r="CV103" s="198">
        <f t="shared" si="158"/>
        <v>-0.05</v>
      </c>
      <c r="CW103" s="198">
        <f t="shared" si="158"/>
        <v>-0.05</v>
      </c>
      <c r="CX103" s="198">
        <f t="shared" si="158"/>
        <v>-0.05</v>
      </c>
      <c r="CY103" s="198">
        <f t="shared" si="158"/>
        <v>-0.05</v>
      </c>
      <c r="CZ103" s="198">
        <f t="shared" si="158"/>
        <v>-0.05</v>
      </c>
      <c r="DA103" s="198">
        <f t="shared" si="158"/>
        <v>-0.05</v>
      </c>
      <c r="DB103" s="198">
        <f t="shared" si="158"/>
        <v>-0.05</v>
      </c>
      <c r="DC103" s="198">
        <f t="shared" si="158"/>
        <v>-0.05</v>
      </c>
      <c r="DD103" s="198">
        <f t="shared" si="158"/>
        <v>-0.05</v>
      </c>
      <c r="DE103" s="198">
        <f t="shared" si="158"/>
        <v>-0.05</v>
      </c>
      <c r="DF103" s="198">
        <f t="shared" si="158"/>
        <v>-0.05</v>
      </c>
      <c r="DG103" s="198">
        <f t="shared" si="158"/>
        <v>-0.05</v>
      </c>
      <c r="DH103" s="198">
        <f t="shared" si="158"/>
        <v>-0.05</v>
      </c>
      <c r="DI103" s="198">
        <f t="shared" si="158"/>
        <v>-0.05</v>
      </c>
      <c r="DJ103" s="198">
        <f t="shared" si="158"/>
        <v>-0.05</v>
      </c>
      <c r="DK103" s="198">
        <f t="shared" si="158"/>
        <v>-0.05</v>
      </c>
      <c r="DL103" s="198">
        <f t="shared" si="158"/>
        <v>-0.05</v>
      </c>
      <c r="DM103" s="198">
        <f t="shared" si="158"/>
        <v>-0.05</v>
      </c>
      <c r="DN103" s="198">
        <f t="shared" si="158"/>
        <v>-0.05</v>
      </c>
      <c r="DO103" s="198">
        <f t="shared" si="158"/>
        <v>-0.05</v>
      </c>
      <c r="DP103" s="198">
        <f t="shared" si="158"/>
        <v>-0.05</v>
      </c>
      <c r="DQ103" s="198">
        <f t="shared" si="158"/>
        <v>-0.05</v>
      </c>
      <c r="DR103" s="198">
        <f t="shared" si="158"/>
        <v>-0.05</v>
      </c>
      <c r="DS103" s="198">
        <f t="shared" si="158"/>
        <v>-0.05</v>
      </c>
      <c r="DT103" s="198">
        <f t="shared" si="158"/>
        <v>-0.05</v>
      </c>
      <c r="DU103" s="198">
        <f t="shared" si="158"/>
        <v>-0.05</v>
      </c>
      <c r="DV103" s="198">
        <f t="shared" si="158"/>
        <v>-0.05</v>
      </c>
      <c r="DW103" s="198">
        <f t="shared" ref="DW103:FJ103" si="159">($N38-$M38)*(DW$66-$M$7)/($N$7-$M$7)+$M38</f>
        <v>-0.05</v>
      </c>
      <c r="DX103" s="198">
        <f t="shared" si="159"/>
        <v>-0.05</v>
      </c>
      <c r="DY103" s="198">
        <f t="shared" si="159"/>
        <v>-0.05</v>
      </c>
      <c r="DZ103" s="198">
        <f t="shared" si="159"/>
        <v>-0.05</v>
      </c>
      <c r="EA103" s="198">
        <f t="shared" si="159"/>
        <v>-0.05</v>
      </c>
      <c r="EB103" s="198">
        <f t="shared" si="159"/>
        <v>-0.05</v>
      </c>
      <c r="EC103" s="198">
        <f t="shared" si="159"/>
        <v>-0.05</v>
      </c>
      <c r="ED103" s="198">
        <f t="shared" si="159"/>
        <v>-0.05</v>
      </c>
      <c r="EE103" s="198">
        <f t="shared" si="159"/>
        <v>-0.05</v>
      </c>
      <c r="EF103" s="198">
        <f t="shared" si="159"/>
        <v>-0.05</v>
      </c>
      <c r="EG103" s="198">
        <f t="shared" si="159"/>
        <v>-0.05</v>
      </c>
      <c r="EH103" s="198">
        <f t="shared" si="159"/>
        <v>-0.05</v>
      </c>
      <c r="EI103" s="198">
        <f t="shared" si="159"/>
        <v>-0.05</v>
      </c>
      <c r="EJ103" s="198">
        <f t="shared" si="159"/>
        <v>-0.05</v>
      </c>
      <c r="EK103" s="198">
        <f t="shared" si="159"/>
        <v>-0.05</v>
      </c>
      <c r="EL103" s="198">
        <f t="shared" si="159"/>
        <v>-0.05</v>
      </c>
      <c r="EM103" s="198">
        <f t="shared" si="159"/>
        <v>-0.05</v>
      </c>
      <c r="EN103" s="198">
        <f t="shared" si="159"/>
        <v>-0.05</v>
      </c>
      <c r="EO103" s="198">
        <f t="shared" si="159"/>
        <v>-0.05</v>
      </c>
      <c r="EP103" s="198">
        <f t="shared" si="159"/>
        <v>-0.05</v>
      </c>
      <c r="EQ103" s="198">
        <f t="shared" si="159"/>
        <v>-0.05</v>
      </c>
      <c r="ER103" s="198">
        <f t="shared" si="159"/>
        <v>-0.05</v>
      </c>
      <c r="ES103" s="198">
        <f t="shared" si="159"/>
        <v>-0.05</v>
      </c>
      <c r="ET103" s="198">
        <f t="shared" si="159"/>
        <v>-0.05</v>
      </c>
      <c r="EU103" s="198">
        <f t="shared" si="159"/>
        <v>-0.05</v>
      </c>
      <c r="EV103" s="198">
        <f t="shared" si="159"/>
        <v>-0.05</v>
      </c>
      <c r="EW103" s="198">
        <f t="shared" si="159"/>
        <v>-0.05</v>
      </c>
      <c r="EX103" s="198">
        <f t="shared" si="159"/>
        <v>-0.05</v>
      </c>
      <c r="EY103" s="198">
        <f t="shared" si="159"/>
        <v>-0.05</v>
      </c>
      <c r="EZ103" s="198">
        <f t="shared" si="159"/>
        <v>-0.05</v>
      </c>
      <c r="FA103" s="198">
        <f t="shared" si="159"/>
        <v>-0.05</v>
      </c>
      <c r="FB103" s="198">
        <f t="shared" si="159"/>
        <v>-0.05</v>
      </c>
      <c r="FC103" s="198">
        <f t="shared" si="159"/>
        <v>-0.05</v>
      </c>
      <c r="FD103" s="198">
        <f t="shared" si="159"/>
        <v>-0.05</v>
      </c>
      <c r="FE103" s="198">
        <f t="shared" si="159"/>
        <v>-0.05</v>
      </c>
      <c r="FF103" s="198">
        <f t="shared" si="159"/>
        <v>-0.05</v>
      </c>
      <c r="FG103" s="198">
        <f t="shared" si="159"/>
        <v>-0.05</v>
      </c>
      <c r="FH103" s="198">
        <f t="shared" si="159"/>
        <v>-0.05</v>
      </c>
      <c r="FI103" s="198">
        <f t="shared" si="159"/>
        <v>-0.05</v>
      </c>
      <c r="FJ103" s="198">
        <f t="shared" si="159"/>
        <v>-0.05</v>
      </c>
      <c r="FL103" s="21" t="s">
        <v>210</v>
      </c>
      <c r="FM103" s="22"/>
      <c r="FN103" s="225">
        <f t="shared" ref="FN103:GS103" si="160">($S38-$R38)*(FN$66-$R$7)/($S$7-$R$7)+$R38</f>
        <v>-0.05</v>
      </c>
      <c r="FO103" s="225">
        <f t="shared" si="160"/>
        <v>-0.05</v>
      </c>
      <c r="FP103" s="225">
        <f t="shared" si="160"/>
        <v>-0.05</v>
      </c>
      <c r="FQ103" s="225">
        <f t="shared" si="160"/>
        <v>-0.05</v>
      </c>
      <c r="FR103" s="225">
        <f t="shared" si="160"/>
        <v>-0.05</v>
      </c>
      <c r="FS103" s="225">
        <f t="shared" si="160"/>
        <v>-0.05</v>
      </c>
      <c r="FT103" s="225">
        <f t="shared" si="160"/>
        <v>-0.05</v>
      </c>
      <c r="FU103" s="225">
        <f t="shared" si="160"/>
        <v>-0.05</v>
      </c>
      <c r="FV103" s="225">
        <f t="shared" si="160"/>
        <v>-0.05</v>
      </c>
      <c r="FW103" s="225">
        <f t="shared" si="160"/>
        <v>-0.05</v>
      </c>
      <c r="FX103" s="225">
        <f t="shared" si="160"/>
        <v>-0.05</v>
      </c>
      <c r="FY103" s="225">
        <f t="shared" si="160"/>
        <v>-0.05</v>
      </c>
      <c r="FZ103" s="225">
        <f t="shared" si="160"/>
        <v>-0.05</v>
      </c>
      <c r="GA103" s="225">
        <f t="shared" si="160"/>
        <v>-0.05</v>
      </c>
      <c r="GB103" s="225">
        <f t="shared" si="160"/>
        <v>-0.05</v>
      </c>
      <c r="GC103" s="225">
        <f t="shared" si="160"/>
        <v>-0.05</v>
      </c>
      <c r="GD103" s="225">
        <f t="shared" si="160"/>
        <v>-0.05</v>
      </c>
      <c r="GE103" s="225">
        <f t="shared" si="160"/>
        <v>-0.05</v>
      </c>
      <c r="GF103" s="225">
        <f t="shared" si="160"/>
        <v>-0.05</v>
      </c>
      <c r="GG103" s="225">
        <f t="shared" si="160"/>
        <v>-0.05</v>
      </c>
      <c r="GH103" s="225">
        <f t="shared" si="160"/>
        <v>-0.05</v>
      </c>
      <c r="GI103" s="225">
        <f t="shared" si="160"/>
        <v>-0.05</v>
      </c>
      <c r="GJ103" s="225">
        <f t="shared" si="160"/>
        <v>-0.05</v>
      </c>
      <c r="GK103" s="225">
        <f t="shared" si="160"/>
        <v>-0.05</v>
      </c>
      <c r="GL103" s="225">
        <f t="shared" si="160"/>
        <v>-0.05</v>
      </c>
      <c r="GM103" s="225">
        <f t="shared" si="160"/>
        <v>-0.05</v>
      </c>
      <c r="GN103" s="225">
        <f t="shared" si="160"/>
        <v>-0.05</v>
      </c>
      <c r="GO103" s="225">
        <f t="shared" si="160"/>
        <v>-0.05</v>
      </c>
      <c r="GP103" s="225">
        <f t="shared" si="160"/>
        <v>-0.05</v>
      </c>
      <c r="GQ103" s="225">
        <f t="shared" si="160"/>
        <v>-0.05</v>
      </c>
      <c r="GR103" s="225">
        <f t="shared" si="160"/>
        <v>-0.05</v>
      </c>
      <c r="GS103" s="225">
        <f t="shared" si="160"/>
        <v>-0.05</v>
      </c>
      <c r="GT103" s="225">
        <f t="shared" ref="GT103:HY103" si="161">($S38-$R38)*(GT$66-$R$7)/($S$7-$R$7)+$R38</f>
        <v>-0.05</v>
      </c>
      <c r="GU103" s="225">
        <f t="shared" si="161"/>
        <v>-0.05</v>
      </c>
      <c r="GV103" s="225">
        <f t="shared" si="161"/>
        <v>-0.05</v>
      </c>
      <c r="GW103" s="225">
        <f t="shared" si="161"/>
        <v>-0.05</v>
      </c>
      <c r="GX103" s="225">
        <f t="shared" si="161"/>
        <v>-0.05</v>
      </c>
      <c r="GY103" s="225">
        <f t="shared" si="161"/>
        <v>-0.05</v>
      </c>
      <c r="GZ103" s="225">
        <f t="shared" si="161"/>
        <v>-0.05</v>
      </c>
      <c r="HA103" s="225">
        <f t="shared" si="161"/>
        <v>-0.05</v>
      </c>
      <c r="HB103" s="225">
        <f t="shared" si="161"/>
        <v>-0.05</v>
      </c>
      <c r="HC103" s="225">
        <f t="shared" si="161"/>
        <v>-0.05</v>
      </c>
      <c r="HD103" s="225">
        <f t="shared" si="161"/>
        <v>-0.05</v>
      </c>
      <c r="HE103" s="225">
        <f t="shared" si="161"/>
        <v>-0.05</v>
      </c>
      <c r="HF103" s="225">
        <f t="shared" si="161"/>
        <v>-0.05</v>
      </c>
      <c r="HG103" s="225">
        <f t="shared" si="161"/>
        <v>-0.05</v>
      </c>
      <c r="HH103" s="225">
        <f t="shared" si="161"/>
        <v>-0.05</v>
      </c>
      <c r="HI103" s="225">
        <f t="shared" si="161"/>
        <v>-0.05</v>
      </c>
      <c r="HJ103" s="225">
        <f t="shared" si="161"/>
        <v>-0.05</v>
      </c>
      <c r="HK103" s="225">
        <f t="shared" si="161"/>
        <v>-0.05</v>
      </c>
      <c r="HL103" s="225">
        <f t="shared" si="161"/>
        <v>-0.05</v>
      </c>
      <c r="HM103" s="225">
        <f t="shared" si="161"/>
        <v>-0.05</v>
      </c>
      <c r="HN103" s="225">
        <f t="shared" si="161"/>
        <v>-0.05</v>
      </c>
      <c r="HO103" s="225">
        <f t="shared" si="161"/>
        <v>-0.05</v>
      </c>
      <c r="HP103" s="225">
        <f t="shared" si="161"/>
        <v>-0.05</v>
      </c>
      <c r="HQ103" s="225">
        <f t="shared" si="161"/>
        <v>-0.05</v>
      </c>
      <c r="HR103" s="225">
        <f t="shared" si="161"/>
        <v>-0.05</v>
      </c>
      <c r="HS103" s="225">
        <f t="shared" si="161"/>
        <v>-0.05</v>
      </c>
      <c r="HT103" s="225">
        <f t="shared" si="161"/>
        <v>-0.05</v>
      </c>
      <c r="HU103" s="225">
        <f t="shared" si="161"/>
        <v>-0.05</v>
      </c>
      <c r="HV103" s="225">
        <f t="shared" si="161"/>
        <v>-0.05</v>
      </c>
      <c r="HW103" s="225">
        <f t="shared" si="161"/>
        <v>-0.05</v>
      </c>
      <c r="HX103" s="225">
        <f t="shared" si="161"/>
        <v>-0.05</v>
      </c>
      <c r="HY103" s="225">
        <f t="shared" si="161"/>
        <v>-0.05</v>
      </c>
      <c r="HZ103" s="225">
        <f t="shared" ref="HZ103:IN103" si="162">($S38-$R38)*(HZ$66-$R$7)/($S$7-$R$7)+$R38</f>
        <v>-0.05</v>
      </c>
      <c r="IA103" s="225">
        <f t="shared" si="162"/>
        <v>-0.05</v>
      </c>
      <c r="IB103" s="225">
        <f t="shared" si="162"/>
        <v>-0.05</v>
      </c>
      <c r="IC103" s="225">
        <f t="shared" si="162"/>
        <v>-0.05</v>
      </c>
      <c r="ID103" s="225">
        <f t="shared" si="162"/>
        <v>-0.05</v>
      </c>
      <c r="IE103" s="225">
        <f t="shared" si="162"/>
        <v>-0.05</v>
      </c>
      <c r="IF103" s="225">
        <f t="shared" si="162"/>
        <v>-0.05</v>
      </c>
      <c r="IG103" s="225">
        <f t="shared" si="162"/>
        <v>-0.05</v>
      </c>
      <c r="IH103" s="225">
        <f t="shared" si="162"/>
        <v>-0.05</v>
      </c>
      <c r="II103" s="225">
        <f t="shared" si="162"/>
        <v>-0.05</v>
      </c>
      <c r="IJ103" s="225">
        <f t="shared" si="162"/>
        <v>-0.05</v>
      </c>
      <c r="IK103" s="225">
        <f t="shared" si="162"/>
        <v>-0.05</v>
      </c>
      <c r="IL103" s="225">
        <f t="shared" si="162"/>
        <v>-0.05</v>
      </c>
      <c r="IM103" s="225">
        <f t="shared" si="162"/>
        <v>-0.05</v>
      </c>
      <c r="IN103" s="225">
        <f t="shared" si="162"/>
        <v>-0.05</v>
      </c>
      <c r="IO103" s="221">
        <f>($U38-$T38)*(IO$66-$T$7)/($U$7-$T$7)+$T38</f>
        <v>-0.05</v>
      </c>
    </row>
    <row r="104" spans="2:249">
      <c r="B104" s="21" t="s">
        <v>216</v>
      </c>
      <c r="C104" s="156"/>
      <c r="D104" s="224">
        <f t="shared" ref="D104:AI104" si="163">($E39-$D39)*(D$66-$D$7)/($E$7-$D$7)+$D39</f>
        <v>0.09</v>
      </c>
      <c r="E104" s="224">
        <f t="shared" si="163"/>
        <v>0.09</v>
      </c>
      <c r="F104" s="224">
        <f t="shared" si="163"/>
        <v>0.09</v>
      </c>
      <c r="G104" s="224">
        <f t="shared" si="163"/>
        <v>0.09</v>
      </c>
      <c r="H104" s="224">
        <f t="shared" si="163"/>
        <v>0.09</v>
      </c>
      <c r="I104" s="224">
        <f t="shared" si="163"/>
        <v>0.09</v>
      </c>
      <c r="J104" s="224">
        <f t="shared" si="163"/>
        <v>0.09</v>
      </c>
      <c r="K104" s="224">
        <f t="shared" si="163"/>
        <v>0.09</v>
      </c>
      <c r="L104" s="224">
        <f t="shared" si="163"/>
        <v>0.09</v>
      </c>
      <c r="M104" s="224">
        <f t="shared" si="163"/>
        <v>0.09</v>
      </c>
      <c r="N104" s="224">
        <f t="shared" si="163"/>
        <v>0.09</v>
      </c>
      <c r="O104" s="224">
        <f t="shared" si="163"/>
        <v>0.09</v>
      </c>
      <c r="P104" s="224">
        <f t="shared" si="163"/>
        <v>0.09</v>
      </c>
      <c r="Q104" s="224">
        <f t="shared" si="163"/>
        <v>0.09</v>
      </c>
      <c r="R104" s="224">
        <f t="shared" si="163"/>
        <v>0.09</v>
      </c>
      <c r="S104" s="224">
        <f t="shared" si="163"/>
        <v>0.09</v>
      </c>
      <c r="T104" s="224">
        <f t="shared" si="163"/>
        <v>0.09</v>
      </c>
      <c r="U104" s="224">
        <f t="shared" si="163"/>
        <v>0.09</v>
      </c>
      <c r="V104" s="224">
        <f t="shared" si="163"/>
        <v>0.09</v>
      </c>
      <c r="W104" s="224">
        <f t="shared" si="163"/>
        <v>0.09</v>
      </c>
      <c r="X104" s="224">
        <f t="shared" si="163"/>
        <v>0.09</v>
      </c>
      <c r="Y104" s="224">
        <f t="shared" si="163"/>
        <v>0.09</v>
      </c>
      <c r="Z104" s="224">
        <f t="shared" si="163"/>
        <v>0.09</v>
      </c>
      <c r="AA104" s="224">
        <f t="shared" si="163"/>
        <v>0.09</v>
      </c>
      <c r="AB104" s="224">
        <f t="shared" si="163"/>
        <v>0.09</v>
      </c>
      <c r="AC104" s="224">
        <f t="shared" si="163"/>
        <v>0.09</v>
      </c>
      <c r="AD104" s="224">
        <f t="shared" si="163"/>
        <v>0.09</v>
      </c>
      <c r="AE104" s="224">
        <f t="shared" si="163"/>
        <v>0.09</v>
      </c>
      <c r="AF104" s="224">
        <f t="shared" si="163"/>
        <v>0.09</v>
      </c>
      <c r="AG104" s="224">
        <f t="shared" si="163"/>
        <v>0.09</v>
      </c>
      <c r="AH104" s="224">
        <f t="shared" si="163"/>
        <v>0.09</v>
      </c>
      <c r="AI104" s="224">
        <f t="shared" si="163"/>
        <v>0.09</v>
      </c>
      <c r="AJ104" s="224">
        <f t="shared" ref="AJ104:BF104" si="164">($E39-$D39)*(AJ$66-$D$7)/($E$7-$D$7)+$D39</f>
        <v>0.09</v>
      </c>
      <c r="AK104" s="224">
        <f t="shared" si="164"/>
        <v>0.09</v>
      </c>
      <c r="AL104" s="224">
        <f t="shared" si="164"/>
        <v>0.09</v>
      </c>
      <c r="AM104" s="224">
        <f t="shared" si="164"/>
        <v>0.09</v>
      </c>
      <c r="AN104" s="224">
        <f t="shared" si="164"/>
        <v>0.09</v>
      </c>
      <c r="AO104" s="224">
        <f t="shared" si="164"/>
        <v>0.09</v>
      </c>
      <c r="AP104" s="224">
        <f t="shared" si="164"/>
        <v>0.09</v>
      </c>
      <c r="AQ104" s="224">
        <f t="shared" si="164"/>
        <v>0.09</v>
      </c>
      <c r="AR104" s="224">
        <f t="shared" si="164"/>
        <v>0.09</v>
      </c>
      <c r="AS104" s="224">
        <f t="shared" si="164"/>
        <v>0.09</v>
      </c>
      <c r="AT104" s="224">
        <f t="shared" si="164"/>
        <v>0.09</v>
      </c>
      <c r="AU104" s="224">
        <f t="shared" si="164"/>
        <v>0.09</v>
      </c>
      <c r="AV104" s="224">
        <f t="shared" si="164"/>
        <v>0.09</v>
      </c>
      <c r="AW104" s="224">
        <f t="shared" si="164"/>
        <v>0.09</v>
      </c>
      <c r="AX104" s="224">
        <f t="shared" si="164"/>
        <v>0.09</v>
      </c>
      <c r="AY104" s="224">
        <f t="shared" si="164"/>
        <v>0.09</v>
      </c>
      <c r="AZ104" s="224">
        <f t="shared" si="164"/>
        <v>0.09</v>
      </c>
      <c r="BA104" s="224">
        <f t="shared" si="164"/>
        <v>0.09</v>
      </c>
      <c r="BB104" s="224">
        <f t="shared" si="164"/>
        <v>0.09</v>
      </c>
      <c r="BC104" s="224">
        <f t="shared" si="164"/>
        <v>0.09</v>
      </c>
      <c r="BD104" s="224">
        <f t="shared" si="164"/>
        <v>0.09</v>
      </c>
      <c r="BE104" s="224">
        <f t="shared" si="164"/>
        <v>0.09</v>
      </c>
      <c r="BF104" s="224">
        <f t="shared" si="164"/>
        <v>0.09</v>
      </c>
      <c r="BG104" s="156">
        <f t="shared" ref="BG104:CE104" si="165">($G45-$F45)*(BG$66-$F$7)/($G$7-$F$7)+$F45</f>
        <v>0</v>
      </c>
      <c r="BH104" s="156">
        <f t="shared" si="165"/>
        <v>0</v>
      </c>
      <c r="BI104" s="156">
        <f t="shared" si="165"/>
        <v>0</v>
      </c>
      <c r="BJ104" s="156">
        <f t="shared" si="165"/>
        <v>0</v>
      </c>
      <c r="BK104" s="156">
        <f t="shared" si="165"/>
        <v>0</v>
      </c>
      <c r="BL104" s="156">
        <f t="shared" si="165"/>
        <v>0</v>
      </c>
      <c r="BM104" s="156">
        <f t="shared" si="165"/>
        <v>0</v>
      </c>
      <c r="BN104" s="156">
        <f t="shared" si="165"/>
        <v>0</v>
      </c>
      <c r="BO104" s="156">
        <f t="shared" si="165"/>
        <v>0</v>
      </c>
      <c r="BP104" s="156">
        <f t="shared" si="165"/>
        <v>0</v>
      </c>
      <c r="BQ104" s="156">
        <f t="shared" si="165"/>
        <v>0</v>
      </c>
      <c r="BR104" s="156">
        <f t="shared" si="165"/>
        <v>0</v>
      </c>
      <c r="BS104" s="156">
        <f t="shared" si="165"/>
        <v>0</v>
      </c>
      <c r="BT104" s="156">
        <f t="shared" si="165"/>
        <v>0</v>
      </c>
      <c r="BU104" s="156">
        <f t="shared" si="165"/>
        <v>0</v>
      </c>
      <c r="BV104" s="156">
        <f t="shared" si="165"/>
        <v>0</v>
      </c>
      <c r="BW104" s="156">
        <f t="shared" si="165"/>
        <v>0</v>
      </c>
      <c r="BX104" s="156">
        <f t="shared" si="165"/>
        <v>0</v>
      </c>
      <c r="BY104" s="156">
        <f t="shared" si="165"/>
        <v>0</v>
      </c>
      <c r="BZ104" s="156">
        <f t="shared" si="165"/>
        <v>0</v>
      </c>
      <c r="CA104" s="156">
        <f t="shared" si="165"/>
        <v>0</v>
      </c>
      <c r="CB104" s="156">
        <f t="shared" si="165"/>
        <v>0</v>
      </c>
      <c r="CC104" s="156">
        <f t="shared" si="165"/>
        <v>0</v>
      </c>
      <c r="CD104" s="156">
        <f t="shared" si="165"/>
        <v>0</v>
      </c>
      <c r="CE104" s="157">
        <f t="shared" si="165"/>
        <v>0</v>
      </c>
      <c r="CG104" s="21" t="s">
        <v>221</v>
      </c>
      <c r="CH104" s="198"/>
      <c r="CI104" s="198">
        <f t="shared" ref="CI104:DV104" si="166">($L39-$K39)*(CI$66-$K$7)/($L$7-$K$7)+$K39</f>
        <v>0.49333333333333335</v>
      </c>
      <c r="CJ104" s="198">
        <f t="shared" si="166"/>
        <v>0.49333333333333335</v>
      </c>
      <c r="CK104" s="198">
        <f t="shared" si="166"/>
        <v>0.49333333333333335</v>
      </c>
      <c r="CL104" s="198">
        <f t="shared" si="166"/>
        <v>0.49333333333333335</v>
      </c>
      <c r="CM104" s="198">
        <f t="shared" si="166"/>
        <v>0.49333333333333335</v>
      </c>
      <c r="CN104" s="198">
        <f t="shared" si="166"/>
        <v>0.49333333333333335</v>
      </c>
      <c r="CO104" s="198">
        <f t="shared" si="166"/>
        <v>0.49333333333333335</v>
      </c>
      <c r="CP104" s="198">
        <f t="shared" si="166"/>
        <v>0.49333333333333335</v>
      </c>
      <c r="CQ104" s="198">
        <f t="shared" si="166"/>
        <v>0.49333333333333335</v>
      </c>
      <c r="CR104" s="198">
        <f t="shared" si="166"/>
        <v>0.49333333333333335</v>
      </c>
      <c r="CS104" s="198">
        <f t="shared" si="166"/>
        <v>0.49333333333333335</v>
      </c>
      <c r="CT104" s="198">
        <f t="shared" si="166"/>
        <v>0.49333333333333335</v>
      </c>
      <c r="CU104" s="198">
        <f t="shared" si="166"/>
        <v>0.49333333333333335</v>
      </c>
      <c r="CV104" s="198">
        <f t="shared" si="166"/>
        <v>0.49333333333333335</v>
      </c>
      <c r="CW104" s="198">
        <f t="shared" si="166"/>
        <v>0.49333333333333335</v>
      </c>
      <c r="CX104" s="198">
        <f t="shared" si="166"/>
        <v>0.49333333333333335</v>
      </c>
      <c r="CY104" s="198">
        <f t="shared" si="166"/>
        <v>0.49333333333333335</v>
      </c>
      <c r="CZ104" s="198">
        <f t="shared" si="166"/>
        <v>0.49333333333333335</v>
      </c>
      <c r="DA104" s="198">
        <f t="shared" si="166"/>
        <v>0.49333333333333335</v>
      </c>
      <c r="DB104" s="198">
        <f t="shared" si="166"/>
        <v>0.49333333333333335</v>
      </c>
      <c r="DC104" s="198">
        <f t="shared" si="166"/>
        <v>0.49333333333333335</v>
      </c>
      <c r="DD104" s="198">
        <f t="shared" si="166"/>
        <v>0.49333333333333335</v>
      </c>
      <c r="DE104" s="198">
        <f t="shared" si="166"/>
        <v>0.49333333333333335</v>
      </c>
      <c r="DF104" s="198">
        <f t="shared" si="166"/>
        <v>0.49333333333333335</v>
      </c>
      <c r="DG104" s="198">
        <f t="shared" si="166"/>
        <v>0.49333333333333335</v>
      </c>
      <c r="DH104" s="198">
        <f t="shared" si="166"/>
        <v>0.49333333333333335</v>
      </c>
      <c r="DI104" s="198">
        <f t="shared" si="166"/>
        <v>0.49333333333333335</v>
      </c>
      <c r="DJ104" s="198">
        <f t="shared" si="166"/>
        <v>0.49333333333333335</v>
      </c>
      <c r="DK104" s="198">
        <f t="shared" si="166"/>
        <v>0.49333333333333335</v>
      </c>
      <c r="DL104" s="198">
        <f t="shared" si="166"/>
        <v>0.49333333333333335</v>
      </c>
      <c r="DM104" s="198">
        <f t="shared" si="166"/>
        <v>0.49333333333333335</v>
      </c>
      <c r="DN104" s="198">
        <f t="shared" si="166"/>
        <v>0.49333333333333335</v>
      </c>
      <c r="DO104" s="198">
        <f t="shared" si="166"/>
        <v>0.49333333333333335</v>
      </c>
      <c r="DP104" s="198">
        <f t="shared" si="166"/>
        <v>0.49333333333333335</v>
      </c>
      <c r="DQ104" s="198">
        <f t="shared" si="166"/>
        <v>0.49333333333333335</v>
      </c>
      <c r="DR104" s="198">
        <f t="shared" si="166"/>
        <v>0.49333333333333335</v>
      </c>
      <c r="DS104" s="198">
        <f t="shared" si="166"/>
        <v>0.49333333333333335</v>
      </c>
      <c r="DT104" s="198">
        <f t="shared" si="166"/>
        <v>0.49333333333333335</v>
      </c>
      <c r="DU104" s="198">
        <f t="shared" si="166"/>
        <v>0.49333333333333335</v>
      </c>
      <c r="DV104" s="198">
        <f t="shared" si="166"/>
        <v>0.49333333333333335</v>
      </c>
      <c r="DW104" s="198">
        <f t="shared" ref="DW104:FJ104" si="167">($N45-$M45)*(DW$66-$M$7)/($N$7-$M$7)+$M45</f>
        <v>0</v>
      </c>
      <c r="DX104" s="198">
        <f t="shared" si="167"/>
        <v>0</v>
      </c>
      <c r="DY104" s="198">
        <f t="shared" si="167"/>
        <v>0</v>
      </c>
      <c r="DZ104" s="198">
        <f t="shared" si="167"/>
        <v>0</v>
      </c>
      <c r="EA104" s="198">
        <f t="shared" si="167"/>
        <v>0</v>
      </c>
      <c r="EB104" s="198">
        <f t="shared" si="167"/>
        <v>0</v>
      </c>
      <c r="EC104" s="198">
        <f t="shared" si="167"/>
        <v>0</v>
      </c>
      <c r="ED104" s="198">
        <f t="shared" si="167"/>
        <v>0</v>
      </c>
      <c r="EE104" s="198">
        <f t="shared" si="167"/>
        <v>0</v>
      </c>
      <c r="EF104" s="198">
        <f t="shared" si="167"/>
        <v>0</v>
      </c>
      <c r="EG104" s="198">
        <f t="shared" si="167"/>
        <v>0</v>
      </c>
      <c r="EH104" s="198">
        <f t="shared" si="167"/>
        <v>0</v>
      </c>
      <c r="EI104" s="198">
        <f t="shared" si="167"/>
        <v>0</v>
      </c>
      <c r="EJ104" s="198">
        <f t="shared" si="167"/>
        <v>0</v>
      </c>
      <c r="EK104" s="198">
        <f t="shared" si="167"/>
        <v>0</v>
      </c>
      <c r="EL104" s="198">
        <f t="shared" si="167"/>
        <v>0</v>
      </c>
      <c r="EM104" s="198">
        <f t="shared" si="167"/>
        <v>0</v>
      </c>
      <c r="EN104" s="198">
        <f t="shared" si="167"/>
        <v>0</v>
      </c>
      <c r="EO104" s="198">
        <f t="shared" si="167"/>
        <v>0</v>
      </c>
      <c r="EP104" s="198">
        <f t="shared" si="167"/>
        <v>0</v>
      </c>
      <c r="EQ104" s="198">
        <f t="shared" si="167"/>
        <v>0</v>
      </c>
      <c r="ER104" s="198">
        <f t="shared" si="167"/>
        <v>0</v>
      </c>
      <c r="ES104" s="198">
        <f t="shared" si="167"/>
        <v>0</v>
      </c>
      <c r="ET104" s="198">
        <f t="shared" si="167"/>
        <v>0</v>
      </c>
      <c r="EU104" s="198">
        <f t="shared" si="167"/>
        <v>0</v>
      </c>
      <c r="EV104" s="198">
        <f t="shared" si="167"/>
        <v>0</v>
      </c>
      <c r="EW104" s="198">
        <f t="shared" si="167"/>
        <v>0</v>
      </c>
      <c r="EX104" s="198">
        <f t="shared" si="167"/>
        <v>0</v>
      </c>
      <c r="EY104" s="198">
        <f t="shared" si="167"/>
        <v>0</v>
      </c>
      <c r="EZ104" s="198">
        <f t="shared" si="167"/>
        <v>0</v>
      </c>
      <c r="FA104" s="198">
        <f t="shared" si="167"/>
        <v>0</v>
      </c>
      <c r="FB104" s="198">
        <f t="shared" si="167"/>
        <v>0</v>
      </c>
      <c r="FC104" s="198">
        <f t="shared" si="167"/>
        <v>0</v>
      </c>
      <c r="FD104" s="198">
        <f t="shared" si="167"/>
        <v>0</v>
      </c>
      <c r="FE104" s="198">
        <f t="shared" si="167"/>
        <v>0</v>
      </c>
      <c r="FF104" s="198">
        <f t="shared" si="167"/>
        <v>0</v>
      </c>
      <c r="FG104" s="198">
        <f t="shared" si="167"/>
        <v>0</v>
      </c>
      <c r="FH104" s="198">
        <f t="shared" si="167"/>
        <v>0</v>
      </c>
      <c r="FI104" s="198">
        <f t="shared" si="167"/>
        <v>0</v>
      </c>
      <c r="FJ104" s="198">
        <f t="shared" si="167"/>
        <v>0</v>
      </c>
      <c r="FL104" s="21" t="s">
        <v>221</v>
      </c>
      <c r="FM104" s="22"/>
      <c r="FN104" s="225">
        <f t="shared" ref="FN104:GS104" si="168">($S39-$R39)*(FN$66-$R$7)/($S$7-$R$7)+$R39</f>
        <v>0.49333333333333335</v>
      </c>
      <c r="FO104" s="225">
        <f t="shared" si="168"/>
        <v>0.49333333333333335</v>
      </c>
      <c r="FP104" s="225">
        <f t="shared" si="168"/>
        <v>0.49333333333333335</v>
      </c>
      <c r="FQ104" s="225">
        <f t="shared" si="168"/>
        <v>0.49333333333333335</v>
      </c>
      <c r="FR104" s="225">
        <f t="shared" si="168"/>
        <v>0.49333333333333335</v>
      </c>
      <c r="FS104" s="225">
        <f t="shared" si="168"/>
        <v>0.49333333333333335</v>
      </c>
      <c r="FT104" s="225">
        <f t="shared" si="168"/>
        <v>0.49333333333333335</v>
      </c>
      <c r="FU104" s="225">
        <f t="shared" si="168"/>
        <v>0.49333333333333335</v>
      </c>
      <c r="FV104" s="225">
        <f t="shared" si="168"/>
        <v>0.49333333333333335</v>
      </c>
      <c r="FW104" s="225">
        <f t="shared" si="168"/>
        <v>0.49333333333333335</v>
      </c>
      <c r="FX104" s="225">
        <f t="shared" si="168"/>
        <v>0.49333333333333335</v>
      </c>
      <c r="FY104" s="225">
        <f t="shared" si="168"/>
        <v>0.49333333333333335</v>
      </c>
      <c r="FZ104" s="225">
        <f t="shared" si="168"/>
        <v>0.49333333333333335</v>
      </c>
      <c r="GA104" s="225">
        <f t="shared" si="168"/>
        <v>0.49333333333333335</v>
      </c>
      <c r="GB104" s="225">
        <f t="shared" si="168"/>
        <v>0.49333333333333335</v>
      </c>
      <c r="GC104" s="225">
        <f t="shared" si="168"/>
        <v>0.49333333333333335</v>
      </c>
      <c r="GD104" s="225">
        <f t="shared" si="168"/>
        <v>0.49333333333333335</v>
      </c>
      <c r="GE104" s="225">
        <f t="shared" si="168"/>
        <v>0.49333333333333335</v>
      </c>
      <c r="GF104" s="225">
        <f t="shared" si="168"/>
        <v>0.49333333333333335</v>
      </c>
      <c r="GG104" s="225">
        <f t="shared" si="168"/>
        <v>0.49333333333333335</v>
      </c>
      <c r="GH104" s="225">
        <f t="shared" si="168"/>
        <v>0.49333333333333335</v>
      </c>
      <c r="GI104" s="225">
        <f t="shared" si="168"/>
        <v>0.49333333333333335</v>
      </c>
      <c r="GJ104" s="225">
        <f t="shared" si="168"/>
        <v>0.49333333333333335</v>
      </c>
      <c r="GK104" s="225">
        <f t="shared" si="168"/>
        <v>0.49333333333333335</v>
      </c>
      <c r="GL104" s="225">
        <f t="shared" si="168"/>
        <v>0.49333333333333335</v>
      </c>
      <c r="GM104" s="225">
        <f t="shared" si="168"/>
        <v>0.49333333333333335</v>
      </c>
      <c r="GN104" s="225">
        <f t="shared" si="168"/>
        <v>0.49333333333333335</v>
      </c>
      <c r="GO104" s="225">
        <f t="shared" si="168"/>
        <v>0.49333333333333335</v>
      </c>
      <c r="GP104" s="225">
        <f t="shared" si="168"/>
        <v>0.49333333333333335</v>
      </c>
      <c r="GQ104" s="225">
        <f t="shared" si="168"/>
        <v>0.49333333333333335</v>
      </c>
      <c r="GR104" s="225">
        <f t="shared" si="168"/>
        <v>0.49333333333333335</v>
      </c>
      <c r="GS104" s="225">
        <f t="shared" si="168"/>
        <v>0.49333333333333335</v>
      </c>
      <c r="GT104" s="225">
        <f t="shared" ref="GT104:HY104" si="169">($S39-$R39)*(GT$66-$R$7)/($S$7-$R$7)+$R39</f>
        <v>0.49333333333333335</v>
      </c>
      <c r="GU104" s="225">
        <f t="shared" si="169"/>
        <v>0.49333333333333335</v>
      </c>
      <c r="GV104" s="225">
        <f t="shared" si="169"/>
        <v>0.49333333333333335</v>
      </c>
      <c r="GW104" s="225">
        <f t="shared" si="169"/>
        <v>0.49333333333333335</v>
      </c>
      <c r="GX104" s="225">
        <f t="shared" si="169"/>
        <v>0.49333333333333335</v>
      </c>
      <c r="GY104" s="225">
        <f t="shared" si="169"/>
        <v>0.49333333333333335</v>
      </c>
      <c r="GZ104" s="225">
        <f t="shared" si="169"/>
        <v>0.49333333333333335</v>
      </c>
      <c r="HA104" s="225">
        <f t="shared" si="169"/>
        <v>0.49333333333333335</v>
      </c>
      <c r="HB104" s="225">
        <f t="shared" si="169"/>
        <v>0.49333333333333335</v>
      </c>
      <c r="HC104" s="225">
        <f t="shared" si="169"/>
        <v>0.49333333333333335</v>
      </c>
      <c r="HD104" s="225">
        <f t="shared" si="169"/>
        <v>0.49333333333333335</v>
      </c>
      <c r="HE104" s="225">
        <f t="shared" si="169"/>
        <v>0.49333333333333335</v>
      </c>
      <c r="HF104" s="225">
        <f t="shared" si="169"/>
        <v>0.49333333333333335</v>
      </c>
      <c r="HG104" s="225">
        <f t="shared" si="169"/>
        <v>0.49333333333333335</v>
      </c>
      <c r="HH104" s="225">
        <f t="shared" si="169"/>
        <v>0.49333333333333335</v>
      </c>
      <c r="HI104" s="225">
        <f t="shared" si="169"/>
        <v>0.49333333333333335</v>
      </c>
      <c r="HJ104" s="225">
        <f t="shared" si="169"/>
        <v>0.49333333333333335</v>
      </c>
      <c r="HK104" s="225">
        <f t="shared" si="169"/>
        <v>0.49333333333333335</v>
      </c>
      <c r="HL104" s="225">
        <f t="shared" si="169"/>
        <v>0.49333333333333335</v>
      </c>
      <c r="HM104" s="225">
        <f t="shared" si="169"/>
        <v>0.49333333333333335</v>
      </c>
      <c r="HN104" s="225">
        <f t="shared" si="169"/>
        <v>0.49333333333333335</v>
      </c>
      <c r="HO104" s="225">
        <f t="shared" si="169"/>
        <v>0.49333333333333335</v>
      </c>
      <c r="HP104" s="225">
        <f t="shared" si="169"/>
        <v>0.49333333333333335</v>
      </c>
      <c r="HQ104" s="225">
        <f t="shared" si="169"/>
        <v>0.49333333333333335</v>
      </c>
      <c r="HR104" s="225">
        <f t="shared" si="169"/>
        <v>0.49333333333333335</v>
      </c>
      <c r="HS104" s="225">
        <f t="shared" si="169"/>
        <v>0.49333333333333335</v>
      </c>
      <c r="HT104" s="225">
        <f t="shared" si="169"/>
        <v>0.49333333333333335</v>
      </c>
      <c r="HU104" s="225">
        <f t="shared" si="169"/>
        <v>0.49333333333333335</v>
      </c>
      <c r="HV104" s="225">
        <f t="shared" si="169"/>
        <v>0.49333333333333335</v>
      </c>
      <c r="HW104" s="225">
        <f t="shared" si="169"/>
        <v>0.49333333333333335</v>
      </c>
      <c r="HX104" s="225">
        <f t="shared" si="169"/>
        <v>0.49333333333333335</v>
      </c>
      <c r="HY104" s="225">
        <f t="shared" si="169"/>
        <v>0.49333333333333335</v>
      </c>
      <c r="HZ104" s="225">
        <f t="shared" ref="HZ104:IN104" si="170">($S39-$R39)*(HZ$66-$R$7)/($S$7-$R$7)+$R39</f>
        <v>0.49333333333333335</v>
      </c>
      <c r="IA104" s="225">
        <f t="shared" si="170"/>
        <v>0.49333333333333335</v>
      </c>
      <c r="IB104" s="225">
        <f t="shared" si="170"/>
        <v>0.49333333333333335</v>
      </c>
      <c r="IC104" s="225">
        <f t="shared" si="170"/>
        <v>0.49333333333333335</v>
      </c>
      <c r="ID104" s="225">
        <f t="shared" si="170"/>
        <v>0.49333333333333335</v>
      </c>
      <c r="IE104" s="225">
        <f t="shared" si="170"/>
        <v>0.49333333333333335</v>
      </c>
      <c r="IF104" s="225">
        <f t="shared" si="170"/>
        <v>0.49333333333333335</v>
      </c>
      <c r="IG104" s="225">
        <f t="shared" si="170"/>
        <v>0.49333333333333335</v>
      </c>
      <c r="IH104" s="225">
        <f t="shared" si="170"/>
        <v>0.49333333333333335</v>
      </c>
      <c r="II104" s="225">
        <f t="shared" si="170"/>
        <v>0.49333333333333335</v>
      </c>
      <c r="IJ104" s="225">
        <f t="shared" si="170"/>
        <v>0.49333333333333335</v>
      </c>
      <c r="IK104" s="225">
        <f t="shared" si="170"/>
        <v>0.49333333333333335</v>
      </c>
      <c r="IL104" s="225">
        <f t="shared" si="170"/>
        <v>0.49333333333333335</v>
      </c>
      <c r="IM104" s="225">
        <f t="shared" si="170"/>
        <v>0.49333333333333335</v>
      </c>
      <c r="IN104" s="225">
        <f t="shared" si="170"/>
        <v>0.49333333333333335</v>
      </c>
      <c r="IO104" s="221">
        <f>($U45-$T45)*(IO$66-$T$7)/($U$7-$T$7)+$T45</f>
        <v>0</v>
      </c>
    </row>
    <row r="105" spans="2:249">
      <c r="B105" s="273" t="s">
        <v>217</v>
      </c>
      <c r="C105" s="156"/>
      <c r="D105" s="224">
        <f t="shared" ref="D105:AI105" si="171">($E40-$D40)*(D$66-$D$7)/($E$7-$D$7)+$D40</f>
        <v>0.09</v>
      </c>
      <c r="E105" s="224">
        <f t="shared" si="171"/>
        <v>0.09</v>
      </c>
      <c r="F105" s="224">
        <f t="shared" si="171"/>
        <v>0.09</v>
      </c>
      <c r="G105" s="224">
        <f t="shared" si="171"/>
        <v>0.09</v>
      </c>
      <c r="H105" s="224">
        <f t="shared" si="171"/>
        <v>0.09</v>
      </c>
      <c r="I105" s="224">
        <f t="shared" si="171"/>
        <v>0.09</v>
      </c>
      <c r="J105" s="224">
        <f t="shared" si="171"/>
        <v>0.09</v>
      </c>
      <c r="K105" s="224">
        <f t="shared" si="171"/>
        <v>0.09</v>
      </c>
      <c r="L105" s="224">
        <f t="shared" si="171"/>
        <v>0.09</v>
      </c>
      <c r="M105" s="224">
        <f t="shared" si="171"/>
        <v>0.09</v>
      </c>
      <c r="N105" s="224">
        <f t="shared" si="171"/>
        <v>0.09</v>
      </c>
      <c r="O105" s="224">
        <f t="shared" si="171"/>
        <v>0.09</v>
      </c>
      <c r="P105" s="224">
        <f t="shared" si="171"/>
        <v>0.09</v>
      </c>
      <c r="Q105" s="224">
        <f t="shared" si="171"/>
        <v>0.09</v>
      </c>
      <c r="R105" s="224">
        <f t="shared" si="171"/>
        <v>0.09</v>
      </c>
      <c r="S105" s="224">
        <f t="shared" si="171"/>
        <v>0.09</v>
      </c>
      <c r="T105" s="224">
        <f t="shared" si="171"/>
        <v>0.09</v>
      </c>
      <c r="U105" s="224">
        <f t="shared" si="171"/>
        <v>0.09</v>
      </c>
      <c r="V105" s="224">
        <f t="shared" si="171"/>
        <v>0.09</v>
      </c>
      <c r="W105" s="224">
        <f t="shared" si="171"/>
        <v>0.09</v>
      </c>
      <c r="X105" s="224">
        <f t="shared" si="171"/>
        <v>0.09</v>
      </c>
      <c r="Y105" s="224">
        <f t="shared" si="171"/>
        <v>0.09</v>
      </c>
      <c r="Z105" s="224">
        <f t="shared" si="171"/>
        <v>0.09</v>
      </c>
      <c r="AA105" s="224">
        <f t="shared" si="171"/>
        <v>0.09</v>
      </c>
      <c r="AB105" s="224">
        <f t="shared" si="171"/>
        <v>0.09</v>
      </c>
      <c r="AC105" s="224">
        <f t="shared" si="171"/>
        <v>0.09</v>
      </c>
      <c r="AD105" s="224">
        <f t="shared" si="171"/>
        <v>0.09</v>
      </c>
      <c r="AE105" s="224">
        <f t="shared" si="171"/>
        <v>0.09</v>
      </c>
      <c r="AF105" s="224">
        <f t="shared" si="171"/>
        <v>0.09</v>
      </c>
      <c r="AG105" s="224">
        <f t="shared" si="171"/>
        <v>0.09</v>
      </c>
      <c r="AH105" s="224">
        <f t="shared" si="171"/>
        <v>0.09</v>
      </c>
      <c r="AI105" s="224">
        <f t="shared" si="171"/>
        <v>0.09</v>
      </c>
      <c r="AJ105" s="224">
        <f t="shared" ref="AJ105:BF105" si="172">($E40-$D40)*(AJ$66-$D$7)/($E$7-$D$7)+$D40</f>
        <v>0.09</v>
      </c>
      <c r="AK105" s="224">
        <f t="shared" si="172"/>
        <v>0.09</v>
      </c>
      <c r="AL105" s="224">
        <f t="shared" si="172"/>
        <v>0.09</v>
      </c>
      <c r="AM105" s="224">
        <f t="shared" si="172"/>
        <v>0.09</v>
      </c>
      <c r="AN105" s="224">
        <f t="shared" si="172"/>
        <v>0.09</v>
      </c>
      <c r="AO105" s="224">
        <f t="shared" si="172"/>
        <v>0.09</v>
      </c>
      <c r="AP105" s="224">
        <f t="shared" si="172"/>
        <v>0.09</v>
      </c>
      <c r="AQ105" s="224">
        <f t="shared" si="172"/>
        <v>0.09</v>
      </c>
      <c r="AR105" s="224">
        <f t="shared" si="172"/>
        <v>0.09</v>
      </c>
      <c r="AS105" s="224">
        <f t="shared" si="172"/>
        <v>0.09</v>
      </c>
      <c r="AT105" s="224">
        <f t="shared" si="172"/>
        <v>0.09</v>
      </c>
      <c r="AU105" s="224">
        <f t="shared" si="172"/>
        <v>0.09</v>
      </c>
      <c r="AV105" s="224">
        <f t="shared" si="172"/>
        <v>0.09</v>
      </c>
      <c r="AW105" s="224">
        <f t="shared" si="172"/>
        <v>0.09</v>
      </c>
      <c r="AX105" s="224">
        <f t="shared" si="172"/>
        <v>0.09</v>
      </c>
      <c r="AY105" s="224">
        <f t="shared" si="172"/>
        <v>0.09</v>
      </c>
      <c r="AZ105" s="224">
        <f t="shared" si="172"/>
        <v>0.09</v>
      </c>
      <c r="BA105" s="224">
        <f t="shared" si="172"/>
        <v>0.09</v>
      </c>
      <c r="BB105" s="224">
        <f t="shared" si="172"/>
        <v>0.09</v>
      </c>
      <c r="BC105" s="224">
        <f t="shared" si="172"/>
        <v>0.09</v>
      </c>
      <c r="BD105" s="224">
        <f t="shared" si="172"/>
        <v>0.09</v>
      </c>
      <c r="BE105" s="224">
        <f t="shared" si="172"/>
        <v>0.09</v>
      </c>
      <c r="BF105" s="224">
        <f t="shared" si="172"/>
        <v>0.09</v>
      </c>
      <c r="BG105" s="156">
        <f t="shared" ref="BG105:BS105" si="173">($G46-$F46)*(BG$66-$F$7)/($G$7-$F$7)+$F46</f>
        <v>0</v>
      </c>
      <c r="BH105" s="156">
        <f t="shared" si="173"/>
        <v>0</v>
      </c>
      <c r="BI105" s="156">
        <f t="shared" si="173"/>
        <v>0</v>
      </c>
      <c r="BJ105" s="156">
        <f t="shared" si="173"/>
        <v>0</v>
      </c>
      <c r="BK105" s="156">
        <f t="shared" si="173"/>
        <v>0</v>
      </c>
      <c r="BL105" s="156">
        <f t="shared" si="173"/>
        <v>0</v>
      </c>
      <c r="BM105" s="156">
        <f t="shared" si="173"/>
        <v>0</v>
      </c>
      <c r="BN105" s="156">
        <f t="shared" si="173"/>
        <v>0</v>
      </c>
      <c r="BO105" s="156">
        <f t="shared" si="173"/>
        <v>0</v>
      </c>
      <c r="BP105" s="156">
        <f t="shared" si="173"/>
        <v>0</v>
      </c>
      <c r="BQ105" s="156">
        <f t="shared" si="173"/>
        <v>0</v>
      </c>
      <c r="BR105" s="156">
        <f t="shared" si="173"/>
        <v>0</v>
      </c>
      <c r="BS105" s="156">
        <f t="shared" si="173"/>
        <v>0</v>
      </c>
      <c r="BT105" s="156"/>
      <c r="BU105" s="156"/>
      <c r="BV105" s="156"/>
      <c r="BW105" s="156"/>
      <c r="BX105" s="156"/>
      <c r="BY105" s="156"/>
      <c r="BZ105" s="156"/>
      <c r="CA105" s="156"/>
      <c r="CB105" s="156"/>
      <c r="CC105" s="156"/>
      <c r="CD105" s="156"/>
      <c r="CE105" s="157"/>
      <c r="CG105" s="273" t="s">
        <v>218</v>
      </c>
      <c r="CH105" s="198"/>
      <c r="CI105" s="198">
        <f t="shared" ref="CI105:DV105" si="174">($L40-$K40)*(CI$66-$K$7)/($L$7-$K$7)+$K40</f>
        <v>0.2</v>
      </c>
      <c r="CJ105" s="198">
        <f t="shared" si="174"/>
        <v>0.2</v>
      </c>
      <c r="CK105" s="198">
        <f t="shared" si="174"/>
        <v>0.2</v>
      </c>
      <c r="CL105" s="198">
        <f t="shared" si="174"/>
        <v>0.2</v>
      </c>
      <c r="CM105" s="198">
        <f t="shared" si="174"/>
        <v>0.2</v>
      </c>
      <c r="CN105" s="198">
        <f t="shared" si="174"/>
        <v>0.2</v>
      </c>
      <c r="CO105" s="198">
        <f t="shared" si="174"/>
        <v>0.2</v>
      </c>
      <c r="CP105" s="198">
        <f t="shared" si="174"/>
        <v>0.2</v>
      </c>
      <c r="CQ105" s="198">
        <f t="shared" si="174"/>
        <v>0.2</v>
      </c>
      <c r="CR105" s="198">
        <f t="shared" si="174"/>
        <v>0.2</v>
      </c>
      <c r="CS105" s="198">
        <f t="shared" si="174"/>
        <v>0.2</v>
      </c>
      <c r="CT105" s="198">
        <f t="shared" si="174"/>
        <v>0.2</v>
      </c>
      <c r="CU105" s="198">
        <f t="shared" si="174"/>
        <v>0.2</v>
      </c>
      <c r="CV105" s="198">
        <f t="shared" si="174"/>
        <v>0.2</v>
      </c>
      <c r="CW105" s="198">
        <f t="shared" si="174"/>
        <v>0.2</v>
      </c>
      <c r="CX105" s="198">
        <f t="shared" si="174"/>
        <v>0.2</v>
      </c>
      <c r="CY105" s="198">
        <f t="shared" si="174"/>
        <v>0.2</v>
      </c>
      <c r="CZ105" s="198">
        <f t="shared" si="174"/>
        <v>0.2</v>
      </c>
      <c r="DA105" s="198">
        <f t="shared" si="174"/>
        <v>0.2</v>
      </c>
      <c r="DB105" s="198">
        <f t="shared" si="174"/>
        <v>0.2</v>
      </c>
      <c r="DC105" s="198">
        <f t="shared" si="174"/>
        <v>0.2</v>
      </c>
      <c r="DD105" s="198">
        <f t="shared" si="174"/>
        <v>0.2</v>
      </c>
      <c r="DE105" s="198">
        <f t="shared" si="174"/>
        <v>0.2</v>
      </c>
      <c r="DF105" s="198">
        <f t="shared" si="174"/>
        <v>0.2</v>
      </c>
      <c r="DG105" s="198">
        <f t="shared" si="174"/>
        <v>0.2</v>
      </c>
      <c r="DH105" s="198">
        <f t="shared" si="174"/>
        <v>0.2</v>
      </c>
      <c r="DI105" s="198">
        <f t="shared" si="174"/>
        <v>0.2</v>
      </c>
      <c r="DJ105" s="198">
        <f t="shared" si="174"/>
        <v>0.2</v>
      </c>
      <c r="DK105" s="198">
        <f t="shared" si="174"/>
        <v>0.2</v>
      </c>
      <c r="DL105" s="198">
        <f t="shared" si="174"/>
        <v>0.2</v>
      </c>
      <c r="DM105" s="198">
        <f t="shared" si="174"/>
        <v>0.2</v>
      </c>
      <c r="DN105" s="198">
        <f t="shared" si="174"/>
        <v>0.2</v>
      </c>
      <c r="DO105" s="198">
        <f t="shared" si="174"/>
        <v>0.2</v>
      </c>
      <c r="DP105" s="198">
        <f t="shared" si="174"/>
        <v>0.2</v>
      </c>
      <c r="DQ105" s="198">
        <f t="shared" si="174"/>
        <v>0.2</v>
      </c>
      <c r="DR105" s="198">
        <f t="shared" si="174"/>
        <v>0.2</v>
      </c>
      <c r="DS105" s="198">
        <f t="shared" si="174"/>
        <v>0.2</v>
      </c>
      <c r="DT105" s="198">
        <f t="shared" si="174"/>
        <v>0.2</v>
      </c>
      <c r="DU105" s="198">
        <f t="shared" si="174"/>
        <v>0.2</v>
      </c>
      <c r="DV105" s="198">
        <f t="shared" si="174"/>
        <v>0.2</v>
      </c>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L105" s="273" t="s">
        <v>218</v>
      </c>
      <c r="FM105" s="22"/>
      <c r="FN105" s="225">
        <f t="shared" ref="FN105:HY105" si="175">($S40-$R40)*(FN$66-$R$7)/($S$7-$R$7)+$R40</f>
        <v>0.2</v>
      </c>
      <c r="FO105" s="225">
        <f t="shared" si="175"/>
        <v>0.2</v>
      </c>
      <c r="FP105" s="225">
        <f t="shared" si="175"/>
        <v>0.2</v>
      </c>
      <c r="FQ105" s="225">
        <f t="shared" si="175"/>
        <v>0.2</v>
      </c>
      <c r="FR105" s="225">
        <f t="shared" si="175"/>
        <v>0.2</v>
      </c>
      <c r="FS105" s="225">
        <f t="shared" si="175"/>
        <v>0.2</v>
      </c>
      <c r="FT105" s="225">
        <f t="shared" si="175"/>
        <v>0.2</v>
      </c>
      <c r="FU105" s="225">
        <f t="shared" si="175"/>
        <v>0.2</v>
      </c>
      <c r="FV105" s="225">
        <f t="shared" si="175"/>
        <v>0.2</v>
      </c>
      <c r="FW105" s="225">
        <f t="shared" si="175"/>
        <v>0.2</v>
      </c>
      <c r="FX105" s="225">
        <f t="shared" si="175"/>
        <v>0.2</v>
      </c>
      <c r="FY105" s="225">
        <f t="shared" si="175"/>
        <v>0.2</v>
      </c>
      <c r="FZ105" s="225">
        <f t="shared" si="175"/>
        <v>0.2</v>
      </c>
      <c r="GA105" s="225">
        <f t="shared" si="175"/>
        <v>0.2</v>
      </c>
      <c r="GB105" s="225">
        <f t="shared" si="175"/>
        <v>0.2</v>
      </c>
      <c r="GC105" s="225">
        <f t="shared" si="175"/>
        <v>0.2</v>
      </c>
      <c r="GD105" s="225">
        <f t="shared" si="175"/>
        <v>0.2</v>
      </c>
      <c r="GE105" s="225">
        <f t="shared" si="175"/>
        <v>0.2</v>
      </c>
      <c r="GF105" s="225">
        <f t="shared" si="175"/>
        <v>0.2</v>
      </c>
      <c r="GG105" s="225">
        <f t="shared" si="175"/>
        <v>0.2</v>
      </c>
      <c r="GH105" s="225">
        <f t="shared" si="175"/>
        <v>0.2</v>
      </c>
      <c r="GI105" s="225">
        <f t="shared" si="175"/>
        <v>0.2</v>
      </c>
      <c r="GJ105" s="225">
        <f t="shared" si="175"/>
        <v>0.2</v>
      </c>
      <c r="GK105" s="225">
        <f t="shared" si="175"/>
        <v>0.2</v>
      </c>
      <c r="GL105" s="225">
        <f t="shared" si="175"/>
        <v>0.2</v>
      </c>
      <c r="GM105" s="225">
        <f t="shared" si="175"/>
        <v>0.2</v>
      </c>
      <c r="GN105" s="225">
        <f t="shared" si="175"/>
        <v>0.2</v>
      </c>
      <c r="GO105" s="225">
        <f t="shared" si="175"/>
        <v>0.2</v>
      </c>
      <c r="GP105" s="225">
        <f t="shared" si="175"/>
        <v>0.2</v>
      </c>
      <c r="GQ105" s="225">
        <f t="shared" si="175"/>
        <v>0.2</v>
      </c>
      <c r="GR105" s="225">
        <f t="shared" si="175"/>
        <v>0.2</v>
      </c>
      <c r="GS105" s="225">
        <f t="shared" si="175"/>
        <v>0.2</v>
      </c>
      <c r="GT105" s="225">
        <f t="shared" si="175"/>
        <v>0.2</v>
      </c>
      <c r="GU105" s="225">
        <f t="shared" si="175"/>
        <v>0.2</v>
      </c>
      <c r="GV105" s="225">
        <f t="shared" si="175"/>
        <v>0.2</v>
      </c>
      <c r="GW105" s="225">
        <f t="shared" si="175"/>
        <v>0.2</v>
      </c>
      <c r="GX105" s="225">
        <f t="shared" si="175"/>
        <v>0.2</v>
      </c>
      <c r="GY105" s="225">
        <f t="shared" si="175"/>
        <v>0.2</v>
      </c>
      <c r="GZ105" s="225">
        <f t="shared" si="175"/>
        <v>0.2</v>
      </c>
      <c r="HA105" s="225">
        <f t="shared" si="175"/>
        <v>0.2</v>
      </c>
      <c r="HB105" s="225">
        <f t="shared" si="175"/>
        <v>0.2</v>
      </c>
      <c r="HC105" s="225">
        <f t="shared" si="175"/>
        <v>0.2</v>
      </c>
      <c r="HD105" s="225">
        <f t="shared" si="175"/>
        <v>0.2</v>
      </c>
      <c r="HE105" s="225">
        <f t="shared" si="175"/>
        <v>0.2</v>
      </c>
      <c r="HF105" s="225">
        <f t="shared" si="175"/>
        <v>0.2</v>
      </c>
      <c r="HG105" s="225">
        <f t="shared" si="175"/>
        <v>0.2</v>
      </c>
      <c r="HH105" s="225">
        <f t="shared" si="175"/>
        <v>0.2</v>
      </c>
      <c r="HI105" s="225">
        <f t="shared" si="175"/>
        <v>0.2</v>
      </c>
      <c r="HJ105" s="225">
        <f t="shared" si="175"/>
        <v>0.2</v>
      </c>
      <c r="HK105" s="225">
        <f t="shared" si="175"/>
        <v>0.2</v>
      </c>
      <c r="HL105" s="225">
        <f t="shared" si="175"/>
        <v>0.2</v>
      </c>
      <c r="HM105" s="225">
        <f t="shared" si="175"/>
        <v>0.2</v>
      </c>
      <c r="HN105" s="225">
        <f t="shared" si="175"/>
        <v>0.2</v>
      </c>
      <c r="HO105" s="225">
        <f t="shared" si="175"/>
        <v>0.2</v>
      </c>
      <c r="HP105" s="225">
        <f t="shared" si="175"/>
        <v>0.2</v>
      </c>
      <c r="HQ105" s="225">
        <f t="shared" si="175"/>
        <v>0.2</v>
      </c>
      <c r="HR105" s="225">
        <f t="shared" si="175"/>
        <v>0.2</v>
      </c>
      <c r="HS105" s="225">
        <f t="shared" si="175"/>
        <v>0.2</v>
      </c>
      <c r="HT105" s="225">
        <f t="shared" si="175"/>
        <v>0.2</v>
      </c>
      <c r="HU105" s="225">
        <f t="shared" si="175"/>
        <v>0.2</v>
      </c>
      <c r="HV105" s="225">
        <f t="shared" si="175"/>
        <v>0.2</v>
      </c>
      <c r="HW105" s="225">
        <f t="shared" si="175"/>
        <v>0.2</v>
      </c>
      <c r="HX105" s="225">
        <f t="shared" si="175"/>
        <v>0.2</v>
      </c>
      <c r="HY105" s="225">
        <f t="shared" si="175"/>
        <v>0.2</v>
      </c>
      <c r="HZ105" s="225">
        <f t="shared" ref="HZ105:IN105" si="176">($S40-$R40)*(HZ$66-$R$7)/($S$7-$R$7)+$R40</f>
        <v>0.2</v>
      </c>
      <c r="IA105" s="225">
        <f t="shared" si="176"/>
        <v>0.2</v>
      </c>
      <c r="IB105" s="225">
        <f t="shared" si="176"/>
        <v>0.2</v>
      </c>
      <c r="IC105" s="225">
        <f t="shared" si="176"/>
        <v>0.2</v>
      </c>
      <c r="ID105" s="225">
        <f t="shared" si="176"/>
        <v>0.2</v>
      </c>
      <c r="IE105" s="225">
        <f t="shared" si="176"/>
        <v>0.2</v>
      </c>
      <c r="IF105" s="225">
        <f t="shared" si="176"/>
        <v>0.2</v>
      </c>
      <c r="IG105" s="225">
        <f t="shared" si="176"/>
        <v>0.2</v>
      </c>
      <c r="IH105" s="225">
        <f t="shared" si="176"/>
        <v>0.2</v>
      </c>
      <c r="II105" s="225">
        <f t="shared" si="176"/>
        <v>0.2</v>
      </c>
      <c r="IJ105" s="225">
        <f t="shared" si="176"/>
        <v>0.2</v>
      </c>
      <c r="IK105" s="225">
        <f t="shared" si="176"/>
        <v>0.2</v>
      </c>
      <c r="IL105" s="225">
        <f t="shared" si="176"/>
        <v>0.2</v>
      </c>
      <c r="IM105" s="225">
        <f t="shared" si="176"/>
        <v>0.2</v>
      </c>
      <c r="IN105" s="225">
        <f t="shared" si="176"/>
        <v>0.2</v>
      </c>
      <c r="IO105" s="221"/>
    </row>
    <row r="106" spans="2:249">
      <c r="B106" s="21"/>
      <c r="C106" s="156"/>
      <c r="D106" s="224">
        <f t="shared" ref="D106:AI106" si="177">($E41-$D41)*(D$66-$D$7)/($E$7-$D$7)+$D41</f>
        <v>0</v>
      </c>
      <c r="E106" s="224">
        <f t="shared" si="177"/>
        <v>0</v>
      </c>
      <c r="F106" s="224">
        <f t="shared" si="177"/>
        <v>0</v>
      </c>
      <c r="G106" s="224">
        <f t="shared" si="177"/>
        <v>0</v>
      </c>
      <c r="H106" s="224">
        <f t="shared" si="177"/>
        <v>0</v>
      </c>
      <c r="I106" s="224">
        <f t="shared" si="177"/>
        <v>0</v>
      </c>
      <c r="J106" s="224">
        <f t="shared" si="177"/>
        <v>0</v>
      </c>
      <c r="K106" s="224">
        <f t="shared" si="177"/>
        <v>0</v>
      </c>
      <c r="L106" s="224">
        <f t="shared" si="177"/>
        <v>0</v>
      </c>
      <c r="M106" s="224">
        <f t="shared" si="177"/>
        <v>0</v>
      </c>
      <c r="N106" s="224">
        <f t="shared" si="177"/>
        <v>0</v>
      </c>
      <c r="O106" s="224">
        <f t="shared" si="177"/>
        <v>0</v>
      </c>
      <c r="P106" s="224">
        <f t="shared" si="177"/>
        <v>0</v>
      </c>
      <c r="Q106" s="224">
        <f t="shared" si="177"/>
        <v>0</v>
      </c>
      <c r="R106" s="224">
        <f t="shared" si="177"/>
        <v>0</v>
      </c>
      <c r="S106" s="224">
        <f t="shared" si="177"/>
        <v>0</v>
      </c>
      <c r="T106" s="224">
        <f t="shared" si="177"/>
        <v>0</v>
      </c>
      <c r="U106" s="224">
        <f t="shared" si="177"/>
        <v>0</v>
      </c>
      <c r="V106" s="224">
        <f t="shared" si="177"/>
        <v>0</v>
      </c>
      <c r="W106" s="224">
        <f t="shared" si="177"/>
        <v>0</v>
      </c>
      <c r="X106" s="224">
        <f t="shared" si="177"/>
        <v>0</v>
      </c>
      <c r="Y106" s="224">
        <f t="shared" si="177"/>
        <v>0</v>
      </c>
      <c r="Z106" s="224">
        <f t="shared" si="177"/>
        <v>0</v>
      </c>
      <c r="AA106" s="224">
        <f t="shared" si="177"/>
        <v>0</v>
      </c>
      <c r="AB106" s="224">
        <f t="shared" si="177"/>
        <v>0</v>
      </c>
      <c r="AC106" s="224">
        <f t="shared" si="177"/>
        <v>0</v>
      </c>
      <c r="AD106" s="224">
        <f t="shared" si="177"/>
        <v>0</v>
      </c>
      <c r="AE106" s="224">
        <f t="shared" si="177"/>
        <v>0</v>
      </c>
      <c r="AF106" s="224">
        <f t="shared" si="177"/>
        <v>0</v>
      </c>
      <c r="AG106" s="224">
        <f t="shared" si="177"/>
        <v>0</v>
      </c>
      <c r="AH106" s="224">
        <f t="shared" si="177"/>
        <v>0</v>
      </c>
      <c r="AI106" s="224">
        <f t="shared" si="177"/>
        <v>0</v>
      </c>
      <c r="AJ106" s="224">
        <f t="shared" ref="AJ106:BF106" si="178">($E41-$D41)*(AJ$66-$D$7)/($E$7-$D$7)+$D41</f>
        <v>0</v>
      </c>
      <c r="AK106" s="224">
        <f t="shared" si="178"/>
        <v>0</v>
      </c>
      <c r="AL106" s="224">
        <f t="shared" si="178"/>
        <v>0</v>
      </c>
      <c r="AM106" s="224">
        <f t="shared" si="178"/>
        <v>0</v>
      </c>
      <c r="AN106" s="224">
        <f t="shared" si="178"/>
        <v>0</v>
      </c>
      <c r="AO106" s="224">
        <f t="shared" si="178"/>
        <v>0</v>
      </c>
      <c r="AP106" s="224">
        <f t="shared" si="178"/>
        <v>0</v>
      </c>
      <c r="AQ106" s="224">
        <f t="shared" si="178"/>
        <v>0</v>
      </c>
      <c r="AR106" s="224">
        <f t="shared" si="178"/>
        <v>0</v>
      </c>
      <c r="AS106" s="224">
        <f t="shared" si="178"/>
        <v>0</v>
      </c>
      <c r="AT106" s="224">
        <f t="shared" si="178"/>
        <v>0</v>
      </c>
      <c r="AU106" s="224">
        <f t="shared" si="178"/>
        <v>0</v>
      </c>
      <c r="AV106" s="224">
        <f t="shared" si="178"/>
        <v>0</v>
      </c>
      <c r="AW106" s="224">
        <f t="shared" si="178"/>
        <v>0</v>
      </c>
      <c r="AX106" s="224">
        <f t="shared" si="178"/>
        <v>0</v>
      </c>
      <c r="AY106" s="224">
        <f t="shared" si="178"/>
        <v>0</v>
      </c>
      <c r="AZ106" s="224">
        <f t="shared" si="178"/>
        <v>0</v>
      </c>
      <c r="BA106" s="224">
        <f t="shared" si="178"/>
        <v>0</v>
      </c>
      <c r="BB106" s="224">
        <f t="shared" si="178"/>
        <v>0</v>
      </c>
      <c r="BC106" s="224">
        <f t="shared" si="178"/>
        <v>0</v>
      </c>
      <c r="BD106" s="224">
        <f t="shared" si="178"/>
        <v>0</v>
      </c>
      <c r="BE106" s="224">
        <f t="shared" si="178"/>
        <v>0</v>
      </c>
      <c r="BF106" s="224">
        <f t="shared" si="178"/>
        <v>0</v>
      </c>
      <c r="BG106" s="156">
        <f t="shared" ref="BG106:BS106" si="179">($G47-$F47)*(BG$66-$F$7)/($G$7-$F$7)+$F47</f>
        <v>50</v>
      </c>
      <c r="BH106" s="156">
        <f t="shared" si="179"/>
        <v>50</v>
      </c>
      <c r="BI106" s="156">
        <f t="shared" si="179"/>
        <v>50</v>
      </c>
      <c r="BJ106" s="156">
        <f t="shared" si="179"/>
        <v>50</v>
      </c>
      <c r="BK106" s="156">
        <f t="shared" si="179"/>
        <v>50</v>
      </c>
      <c r="BL106" s="156">
        <f t="shared" si="179"/>
        <v>50</v>
      </c>
      <c r="BM106" s="156">
        <f t="shared" si="179"/>
        <v>50</v>
      </c>
      <c r="BN106" s="156">
        <f t="shared" si="179"/>
        <v>50</v>
      </c>
      <c r="BO106" s="156">
        <f t="shared" si="179"/>
        <v>50</v>
      </c>
      <c r="BP106" s="156">
        <f t="shared" si="179"/>
        <v>50</v>
      </c>
      <c r="BQ106" s="156">
        <f t="shared" si="179"/>
        <v>50</v>
      </c>
      <c r="BR106" s="156">
        <f t="shared" si="179"/>
        <v>50</v>
      </c>
      <c r="BS106" s="156">
        <f t="shared" si="179"/>
        <v>50</v>
      </c>
      <c r="BT106" s="156"/>
      <c r="BU106" s="156"/>
      <c r="BV106" s="156"/>
      <c r="BW106" s="156"/>
      <c r="BX106" s="156"/>
      <c r="BY106" s="156"/>
      <c r="BZ106" s="156"/>
      <c r="CA106" s="156"/>
      <c r="CB106" s="156"/>
      <c r="CC106" s="156"/>
      <c r="CD106" s="156"/>
      <c r="CE106" s="157"/>
      <c r="CG106" s="21" t="s">
        <v>222</v>
      </c>
      <c r="CH106" s="198"/>
      <c r="CI106" s="198">
        <f t="shared" ref="CI106:DV106" si="180">($L41-$K41)*(CI$66-$K$7)/($L$7-$K$7)+$K41</f>
        <v>0.24666666666666667</v>
      </c>
      <c r="CJ106" s="198">
        <f t="shared" si="180"/>
        <v>0.24666666666666667</v>
      </c>
      <c r="CK106" s="198">
        <f t="shared" si="180"/>
        <v>0.24666666666666667</v>
      </c>
      <c r="CL106" s="198">
        <f t="shared" si="180"/>
        <v>0.24666666666666667</v>
      </c>
      <c r="CM106" s="198">
        <f t="shared" si="180"/>
        <v>0.24666666666666667</v>
      </c>
      <c r="CN106" s="198">
        <f t="shared" si="180"/>
        <v>0.24666666666666667</v>
      </c>
      <c r="CO106" s="198">
        <f t="shared" si="180"/>
        <v>0.24666666666666667</v>
      </c>
      <c r="CP106" s="198">
        <f t="shared" si="180"/>
        <v>0.24666666666666667</v>
      </c>
      <c r="CQ106" s="198">
        <f t="shared" si="180"/>
        <v>0.24666666666666667</v>
      </c>
      <c r="CR106" s="198">
        <f t="shared" si="180"/>
        <v>0.24666666666666667</v>
      </c>
      <c r="CS106" s="198">
        <f t="shared" si="180"/>
        <v>0.24666666666666667</v>
      </c>
      <c r="CT106" s="198">
        <f t="shared" si="180"/>
        <v>0.24666666666666667</v>
      </c>
      <c r="CU106" s="198">
        <f t="shared" si="180"/>
        <v>0.24666666666666667</v>
      </c>
      <c r="CV106" s="198">
        <f t="shared" si="180"/>
        <v>0.24666666666666667</v>
      </c>
      <c r="CW106" s="198">
        <f t="shared" si="180"/>
        <v>0.24666666666666667</v>
      </c>
      <c r="CX106" s="198">
        <f t="shared" si="180"/>
        <v>0.24666666666666667</v>
      </c>
      <c r="CY106" s="198">
        <f t="shared" si="180"/>
        <v>0.24666666666666667</v>
      </c>
      <c r="CZ106" s="198">
        <f t="shared" si="180"/>
        <v>0.24666666666666667</v>
      </c>
      <c r="DA106" s="198">
        <f t="shared" si="180"/>
        <v>0.24666666666666667</v>
      </c>
      <c r="DB106" s="198">
        <f t="shared" si="180"/>
        <v>0.24666666666666667</v>
      </c>
      <c r="DC106" s="198">
        <f t="shared" si="180"/>
        <v>0.24666666666666667</v>
      </c>
      <c r="DD106" s="198">
        <f t="shared" si="180"/>
        <v>0.24666666666666667</v>
      </c>
      <c r="DE106" s="198">
        <f t="shared" si="180"/>
        <v>0.24666666666666667</v>
      </c>
      <c r="DF106" s="198">
        <f t="shared" si="180"/>
        <v>0.24666666666666667</v>
      </c>
      <c r="DG106" s="198">
        <f t="shared" si="180"/>
        <v>0.24666666666666667</v>
      </c>
      <c r="DH106" s="198">
        <f t="shared" si="180"/>
        <v>0.24666666666666667</v>
      </c>
      <c r="DI106" s="198">
        <f t="shared" si="180"/>
        <v>0.24666666666666667</v>
      </c>
      <c r="DJ106" s="198">
        <f t="shared" si="180"/>
        <v>0.24666666666666667</v>
      </c>
      <c r="DK106" s="198">
        <f t="shared" si="180"/>
        <v>0.24666666666666667</v>
      </c>
      <c r="DL106" s="198">
        <f t="shared" si="180"/>
        <v>0.24666666666666667</v>
      </c>
      <c r="DM106" s="198">
        <f t="shared" si="180"/>
        <v>0.24666666666666667</v>
      </c>
      <c r="DN106" s="198">
        <f t="shared" si="180"/>
        <v>0.24666666666666667</v>
      </c>
      <c r="DO106" s="198">
        <f t="shared" si="180"/>
        <v>0.24666666666666667</v>
      </c>
      <c r="DP106" s="198">
        <f t="shared" si="180"/>
        <v>0.24666666666666667</v>
      </c>
      <c r="DQ106" s="198">
        <f t="shared" si="180"/>
        <v>0.24666666666666667</v>
      </c>
      <c r="DR106" s="198">
        <f t="shared" si="180"/>
        <v>0.24666666666666667</v>
      </c>
      <c r="DS106" s="198">
        <f t="shared" si="180"/>
        <v>0.24666666666666667</v>
      </c>
      <c r="DT106" s="198">
        <f t="shared" si="180"/>
        <v>0.24666666666666667</v>
      </c>
      <c r="DU106" s="198">
        <f t="shared" si="180"/>
        <v>0.24666666666666667</v>
      </c>
      <c r="DV106" s="198">
        <f t="shared" si="180"/>
        <v>0.24666666666666667</v>
      </c>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L106" s="21" t="s">
        <v>222</v>
      </c>
      <c r="FM106" s="22"/>
      <c r="FN106" s="225">
        <f t="shared" ref="FN106:HY106" si="181">($S41-$R41)*(FN$66-$R$7)/($S$7-$R$7)+$R41</f>
        <v>0.24666666666666667</v>
      </c>
      <c r="FO106" s="225">
        <f t="shared" si="181"/>
        <v>0.24666666666666667</v>
      </c>
      <c r="FP106" s="225">
        <f t="shared" si="181"/>
        <v>0.24666666666666667</v>
      </c>
      <c r="FQ106" s="225">
        <f t="shared" si="181"/>
        <v>0.24666666666666667</v>
      </c>
      <c r="FR106" s="225">
        <f t="shared" si="181"/>
        <v>0.24666666666666667</v>
      </c>
      <c r="FS106" s="225">
        <f t="shared" si="181"/>
        <v>0.24666666666666667</v>
      </c>
      <c r="FT106" s="225">
        <f t="shared" si="181"/>
        <v>0.24666666666666667</v>
      </c>
      <c r="FU106" s="225">
        <f t="shared" si="181"/>
        <v>0.24666666666666667</v>
      </c>
      <c r="FV106" s="225">
        <f t="shared" si="181"/>
        <v>0.24666666666666667</v>
      </c>
      <c r="FW106" s="225">
        <f t="shared" si="181"/>
        <v>0.24666666666666667</v>
      </c>
      <c r="FX106" s="225">
        <f t="shared" si="181"/>
        <v>0.24666666666666667</v>
      </c>
      <c r="FY106" s="225">
        <f t="shared" si="181"/>
        <v>0.24666666666666667</v>
      </c>
      <c r="FZ106" s="225">
        <f t="shared" si="181"/>
        <v>0.24666666666666667</v>
      </c>
      <c r="GA106" s="225">
        <f t="shared" si="181"/>
        <v>0.24666666666666667</v>
      </c>
      <c r="GB106" s="225">
        <f t="shared" si="181"/>
        <v>0.24666666666666667</v>
      </c>
      <c r="GC106" s="225">
        <f t="shared" si="181"/>
        <v>0.24666666666666667</v>
      </c>
      <c r="GD106" s="225">
        <f t="shared" si="181"/>
        <v>0.24666666666666667</v>
      </c>
      <c r="GE106" s="225">
        <f t="shared" si="181"/>
        <v>0.24666666666666667</v>
      </c>
      <c r="GF106" s="225">
        <f t="shared" si="181"/>
        <v>0.24666666666666667</v>
      </c>
      <c r="GG106" s="225">
        <f t="shared" si="181"/>
        <v>0.24666666666666667</v>
      </c>
      <c r="GH106" s="225">
        <f t="shared" si="181"/>
        <v>0.24666666666666667</v>
      </c>
      <c r="GI106" s="225">
        <f t="shared" si="181"/>
        <v>0.24666666666666667</v>
      </c>
      <c r="GJ106" s="225">
        <f t="shared" si="181"/>
        <v>0.24666666666666667</v>
      </c>
      <c r="GK106" s="225">
        <f t="shared" si="181"/>
        <v>0.24666666666666667</v>
      </c>
      <c r="GL106" s="225">
        <f t="shared" si="181"/>
        <v>0.24666666666666667</v>
      </c>
      <c r="GM106" s="225">
        <f t="shared" si="181"/>
        <v>0.24666666666666667</v>
      </c>
      <c r="GN106" s="225">
        <f t="shared" si="181"/>
        <v>0.24666666666666667</v>
      </c>
      <c r="GO106" s="225">
        <f t="shared" si="181"/>
        <v>0.24666666666666667</v>
      </c>
      <c r="GP106" s="225">
        <f t="shared" si="181"/>
        <v>0.24666666666666667</v>
      </c>
      <c r="GQ106" s="225">
        <f t="shared" si="181"/>
        <v>0.24666666666666667</v>
      </c>
      <c r="GR106" s="225">
        <f t="shared" si="181"/>
        <v>0.24666666666666667</v>
      </c>
      <c r="GS106" s="225">
        <f t="shared" si="181"/>
        <v>0.24666666666666667</v>
      </c>
      <c r="GT106" s="225">
        <f t="shared" si="181"/>
        <v>0.24666666666666667</v>
      </c>
      <c r="GU106" s="225">
        <f t="shared" si="181"/>
        <v>0.24666666666666667</v>
      </c>
      <c r="GV106" s="225">
        <f t="shared" si="181"/>
        <v>0.24666666666666667</v>
      </c>
      <c r="GW106" s="225">
        <f t="shared" si="181"/>
        <v>0.24666666666666667</v>
      </c>
      <c r="GX106" s="225">
        <f t="shared" si="181"/>
        <v>0.24666666666666667</v>
      </c>
      <c r="GY106" s="225">
        <f t="shared" si="181"/>
        <v>0.24666666666666667</v>
      </c>
      <c r="GZ106" s="225">
        <f t="shared" si="181"/>
        <v>0.24666666666666667</v>
      </c>
      <c r="HA106" s="225">
        <f t="shared" si="181"/>
        <v>0.24666666666666667</v>
      </c>
      <c r="HB106" s="225">
        <f t="shared" si="181"/>
        <v>0.24666666666666667</v>
      </c>
      <c r="HC106" s="225">
        <f t="shared" si="181"/>
        <v>0.24666666666666667</v>
      </c>
      <c r="HD106" s="225">
        <f t="shared" si="181"/>
        <v>0.24666666666666667</v>
      </c>
      <c r="HE106" s="225">
        <f t="shared" si="181"/>
        <v>0.24666666666666667</v>
      </c>
      <c r="HF106" s="225">
        <f t="shared" si="181"/>
        <v>0.24666666666666667</v>
      </c>
      <c r="HG106" s="225">
        <f t="shared" si="181"/>
        <v>0.24666666666666667</v>
      </c>
      <c r="HH106" s="225">
        <f t="shared" si="181"/>
        <v>0.24666666666666667</v>
      </c>
      <c r="HI106" s="225">
        <f t="shared" si="181"/>
        <v>0.24666666666666667</v>
      </c>
      <c r="HJ106" s="225">
        <f t="shared" si="181"/>
        <v>0.24666666666666667</v>
      </c>
      <c r="HK106" s="225">
        <f t="shared" si="181"/>
        <v>0.24666666666666667</v>
      </c>
      <c r="HL106" s="225">
        <f t="shared" si="181"/>
        <v>0.24666666666666667</v>
      </c>
      <c r="HM106" s="225">
        <f t="shared" si="181"/>
        <v>0.24666666666666667</v>
      </c>
      <c r="HN106" s="225">
        <f t="shared" si="181"/>
        <v>0.24666666666666667</v>
      </c>
      <c r="HO106" s="225">
        <f t="shared" si="181"/>
        <v>0.24666666666666667</v>
      </c>
      <c r="HP106" s="225">
        <f t="shared" si="181"/>
        <v>0.24666666666666667</v>
      </c>
      <c r="HQ106" s="225">
        <f t="shared" si="181"/>
        <v>0.24666666666666667</v>
      </c>
      <c r="HR106" s="225">
        <f t="shared" si="181"/>
        <v>0.24666666666666667</v>
      </c>
      <c r="HS106" s="225">
        <f t="shared" si="181"/>
        <v>0.24666666666666667</v>
      </c>
      <c r="HT106" s="225">
        <f t="shared" si="181"/>
        <v>0.24666666666666667</v>
      </c>
      <c r="HU106" s="225">
        <f t="shared" si="181"/>
        <v>0.24666666666666667</v>
      </c>
      <c r="HV106" s="225">
        <f t="shared" si="181"/>
        <v>0.24666666666666667</v>
      </c>
      <c r="HW106" s="225">
        <f t="shared" si="181"/>
        <v>0.24666666666666667</v>
      </c>
      <c r="HX106" s="225">
        <f t="shared" si="181"/>
        <v>0.24666666666666667</v>
      </c>
      <c r="HY106" s="225">
        <f t="shared" si="181"/>
        <v>0.24666666666666667</v>
      </c>
      <c r="HZ106" s="225">
        <f t="shared" ref="HZ106:IN106" si="182">($S41-$R41)*(HZ$66-$R$7)/($S$7-$R$7)+$R41</f>
        <v>0.24666666666666667</v>
      </c>
      <c r="IA106" s="225">
        <f t="shared" si="182"/>
        <v>0.24666666666666667</v>
      </c>
      <c r="IB106" s="225">
        <f t="shared" si="182"/>
        <v>0.24666666666666667</v>
      </c>
      <c r="IC106" s="225">
        <f t="shared" si="182"/>
        <v>0.24666666666666667</v>
      </c>
      <c r="ID106" s="225">
        <f t="shared" si="182"/>
        <v>0.24666666666666667</v>
      </c>
      <c r="IE106" s="225">
        <f t="shared" si="182"/>
        <v>0.24666666666666667</v>
      </c>
      <c r="IF106" s="225">
        <f t="shared" si="182"/>
        <v>0.24666666666666667</v>
      </c>
      <c r="IG106" s="225">
        <f t="shared" si="182"/>
        <v>0.24666666666666667</v>
      </c>
      <c r="IH106" s="225">
        <f t="shared" si="182"/>
        <v>0.24666666666666667</v>
      </c>
      <c r="II106" s="225">
        <f t="shared" si="182"/>
        <v>0.24666666666666667</v>
      </c>
      <c r="IJ106" s="225">
        <f t="shared" si="182"/>
        <v>0.24666666666666667</v>
      </c>
      <c r="IK106" s="225">
        <f t="shared" si="182"/>
        <v>0.24666666666666667</v>
      </c>
      <c r="IL106" s="225">
        <f t="shared" si="182"/>
        <v>0.24666666666666667</v>
      </c>
      <c r="IM106" s="225">
        <f t="shared" si="182"/>
        <v>0.24666666666666667</v>
      </c>
      <c r="IN106" s="225">
        <f t="shared" si="182"/>
        <v>0.24666666666666667</v>
      </c>
      <c r="IO106" s="221"/>
    </row>
    <row r="107" spans="2:249">
      <c r="B107" s="273"/>
      <c r="C107" s="156"/>
      <c r="D107" s="224">
        <f t="shared" ref="D107:AI107" si="183">($E42-$D42)*(D$66-$D$7)/($E$7-$D$7)+$D42</f>
        <v>0</v>
      </c>
      <c r="E107" s="224">
        <f t="shared" si="183"/>
        <v>0</v>
      </c>
      <c r="F107" s="224">
        <f t="shared" si="183"/>
        <v>0</v>
      </c>
      <c r="G107" s="224">
        <f t="shared" si="183"/>
        <v>0</v>
      </c>
      <c r="H107" s="224">
        <f t="shared" si="183"/>
        <v>0</v>
      </c>
      <c r="I107" s="224">
        <f t="shared" si="183"/>
        <v>0</v>
      </c>
      <c r="J107" s="224">
        <f t="shared" si="183"/>
        <v>0</v>
      </c>
      <c r="K107" s="224">
        <f t="shared" si="183"/>
        <v>0</v>
      </c>
      <c r="L107" s="224">
        <f t="shared" si="183"/>
        <v>0</v>
      </c>
      <c r="M107" s="224">
        <f t="shared" si="183"/>
        <v>0</v>
      </c>
      <c r="N107" s="224">
        <f t="shared" si="183"/>
        <v>0</v>
      </c>
      <c r="O107" s="224">
        <f t="shared" si="183"/>
        <v>0</v>
      </c>
      <c r="P107" s="224">
        <f t="shared" si="183"/>
        <v>0</v>
      </c>
      <c r="Q107" s="224">
        <f t="shared" si="183"/>
        <v>0</v>
      </c>
      <c r="R107" s="224">
        <f t="shared" si="183"/>
        <v>0</v>
      </c>
      <c r="S107" s="224">
        <f t="shared" si="183"/>
        <v>0</v>
      </c>
      <c r="T107" s="224">
        <f t="shared" si="183"/>
        <v>0</v>
      </c>
      <c r="U107" s="224">
        <f t="shared" si="183"/>
        <v>0</v>
      </c>
      <c r="V107" s="224">
        <f t="shared" si="183"/>
        <v>0</v>
      </c>
      <c r="W107" s="224">
        <f t="shared" si="183"/>
        <v>0</v>
      </c>
      <c r="X107" s="224">
        <f t="shared" si="183"/>
        <v>0</v>
      </c>
      <c r="Y107" s="224">
        <f t="shared" si="183"/>
        <v>0</v>
      </c>
      <c r="Z107" s="224">
        <f t="shared" si="183"/>
        <v>0</v>
      </c>
      <c r="AA107" s="224">
        <f t="shared" si="183"/>
        <v>0</v>
      </c>
      <c r="AB107" s="224">
        <f t="shared" si="183"/>
        <v>0</v>
      </c>
      <c r="AC107" s="224">
        <f t="shared" si="183"/>
        <v>0</v>
      </c>
      <c r="AD107" s="224">
        <f t="shared" si="183"/>
        <v>0</v>
      </c>
      <c r="AE107" s="224">
        <f t="shared" si="183"/>
        <v>0</v>
      </c>
      <c r="AF107" s="224">
        <f t="shared" si="183"/>
        <v>0</v>
      </c>
      <c r="AG107" s="224">
        <f t="shared" si="183"/>
        <v>0</v>
      </c>
      <c r="AH107" s="224">
        <f t="shared" si="183"/>
        <v>0</v>
      </c>
      <c r="AI107" s="224">
        <f t="shared" si="183"/>
        <v>0</v>
      </c>
      <c r="AJ107" s="224">
        <f t="shared" ref="AJ107:BF107" si="184">($E42-$D42)*(AJ$66-$D$7)/($E$7-$D$7)+$D42</f>
        <v>0</v>
      </c>
      <c r="AK107" s="224">
        <f t="shared" si="184"/>
        <v>0</v>
      </c>
      <c r="AL107" s="224">
        <f t="shared" si="184"/>
        <v>0</v>
      </c>
      <c r="AM107" s="224">
        <f t="shared" si="184"/>
        <v>0</v>
      </c>
      <c r="AN107" s="224">
        <f t="shared" si="184"/>
        <v>0</v>
      </c>
      <c r="AO107" s="224">
        <f t="shared" si="184"/>
        <v>0</v>
      </c>
      <c r="AP107" s="224">
        <f t="shared" si="184"/>
        <v>0</v>
      </c>
      <c r="AQ107" s="224">
        <f t="shared" si="184"/>
        <v>0</v>
      </c>
      <c r="AR107" s="224">
        <f t="shared" si="184"/>
        <v>0</v>
      </c>
      <c r="AS107" s="224">
        <f t="shared" si="184"/>
        <v>0</v>
      </c>
      <c r="AT107" s="224">
        <f t="shared" si="184"/>
        <v>0</v>
      </c>
      <c r="AU107" s="224">
        <f t="shared" si="184"/>
        <v>0</v>
      </c>
      <c r="AV107" s="224">
        <f t="shared" si="184"/>
        <v>0</v>
      </c>
      <c r="AW107" s="224">
        <f t="shared" si="184"/>
        <v>0</v>
      </c>
      <c r="AX107" s="224">
        <f t="shared" si="184"/>
        <v>0</v>
      </c>
      <c r="AY107" s="224">
        <f t="shared" si="184"/>
        <v>0</v>
      </c>
      <c r="AZ107" s="224">
        <f t="shared" si="184"/>
        <v>0</v>
      </c>
      <c r="BA107" s="224">
        <f t="shared" si="184"/>
        <v>0</v>
      </c>
      <c r="BB107" s="224">
        <f t="shared" si="184"/>
        <v>0</v>
      </c>
      <c r="BC107" s="224">
        <f t="shared" si="184"/>
        <v>0</v>
      </c>
      <c r="BD107" s="224">
        <f t="shared" si="184"/>
        <v>0</v>
      </c>
      <c r="BE107" s="224">
        <f t="shared" si="184"/>
        <v>0</v>
      </c>
      <c r="BF107" s="224">
        <f t="shared" si="184"/>
        <v>0</v>
      </c>
      <c r="BG107" s="156">
        <f t="shared" ref="BG107:BS107" si="185">($G48-$F48)*(BG$66-$F$7)/($G$7-$F$7)+$F48</f>
        <v>-0.7</v>
      </c>
      <c r="BH107" s="156">
        <f t="shared" si="185"/>
        <v>-0.7</v>
      </c>
      <c r="BI107" s="156">
        <f t="shared" si="185"/>
        <v>-0.7</v>
      </c>
      <c r="BJ107" s="156">
        <f t="shared" si="185"/>
        <v>-0.7</v>
      </c>
      <c r="BK107" s="156">
        <f t="shared" si="185"/>
        <v>-0.7</v>
      </c>
      <c r="BL107" s="156">
        <f t="shared" si="185"/>
        <v>-0.7</v>
      </c>
      <c r="BM107" s="156">
        <f t="shared" si="185"/>
        <v>-0.7</v>
      </c>
      <c r="BN107" s="156">
        <f t="shared" si="185"/>
        <v>-0.7</v>
      </c>
      <c r="BO107" s="156">
        <f t="shared" si="185"/>
        <v>-0.7</v>
      </c>
      <c r="BP107" s="156">
        <f t="shared" si="185"/>
        <v>-0.7</v>
      </c>
      <c r="BQ107" s="156">
        <f t="shared" si="185"/>
        <v>-0.7</v>
      </c>
      <c r="BR107" s="156">
        <f t="shared" si="185"/>
        <v>-0.7</v>
      </c>
      <c r="BS107" s="156">
        <f t="shared" si="185"/>
        <v>-0.7</v>
      </c>
      <c r="BT107" s="156"/>
      <c r="BU107" s="156"/>
      <c r="BV107" s="156"/>
      <c r="BW107" s="156"/>
      <c r="BX107" s="156"/>
      <c r="BY107" s="156"/>
      <c r="BZ107" s="156"/>
      <c r="CA107" s="156"/>
      <c r="CB107" s="156"/>
      <c r="CC107" s="156"/>
      <c r="CD107" s="156"/>
      <c r="CE107" s="157"/>
      <c r="CG107" s="273" t="s">
        <v>219</v>
      </c>
      <c r="CH107" s="198"/>
      <c r="CI107" s="198">
        <f t="shared" ref="CI107:DV107" si="186">($L42-$K42)*(CI$66-$K$7)/($L$7-$K$7)+$K42</f>
        <v>0.2</v>
      </c>
      <c r="CJ107" s="198">
        <f t="shared" si="186"/>
        <v>0.2</v>
      </c>
      <c r="CK107" s="198">
        <f t="shared" si="186"/>
        <v>0.2</v>
      </c>
      <c r="CL107" s="198">
        <f t="shared" si="186"/>
        <v>0.2</v>
      </c>
      <c r="CM107" s="198">
        <f t="shared" si="186"/>
        <v>0.2</v>
      </c>
      <c r="CN107" s="198">
        <f t="shared" si="186"/>
        <v>0.2</v>
      </c>
      <c r="CO107" s="198">
        <f t="shared" si="186"/>
        <v>0.2</v>
      </c>
      <c r="CP107" s="198">
        <f t="shared" si="186"/>
        <v>0.2</v>
      </c>
      <c r="CQ107" s="198">
        <f t="shared" si="186"/>
        <v>0.2</v>
      </c>
      <c r="CR107" s="198">
        <f t="shared" si="186"/>
        <v>0.2</v>
      </c>
      <c r="CS107" s="198">
        <f t="shared" si="186"/>
        <v>0.2</v>
      </c>
      <c r="CT107" s="198">
        <f t="shared" si="186"/>
        <v>0.2</v>
      </c>
      <c r="CU107" s="198">
        <f t="shared" si="186"/>
        <v>0.2</v>
      </c>
      <c r="CV107" s="198">
        <f t="shared" si="186"/>
        <v>0.2</v>
      </c>
      <c r="CW107" s="198">
        <f t="shared" si="186"/>
        <v>0.2</v>
      </c>
      <c r="CX107" s="198">
        <f t="shared" si="186"/>
        <v>0.2</v>
      </c>
      <c r="CY107" s="198">
        <f t="shared" si="186"/>
        <v>0.2</v>
      </c>
      <c r="CZ107" s="198">
        <f t="shared" si="186"/>
        <v>0.2</v>
      </c>
      <c r="DA107" s="198">
        <f t="shared" si="186"/>
        <v>0.2</v>
      </c>
      <c r="DB107" s="198">
        <f t="shared" si="186"/>
        <v>0.2</v>
      </c>
      <c r="DC107" s="198">
        <f t="shared" si="186"/>
        <v>0.2</v>
      </c>
      <c r="DD107" s="198">
        <f t="shared" si="186"/>
        <v>0.2</v>
      </c>
      <c r="DE107" s="198">
        <f t="shared" si="186"/>
        <v>0.2</v>
      </c>
      <c r="DF107" s="198">
        <f t="shared" si="186"/>
        <v>0.2</v>
      </c>
      <c r="DG107" s="198">
        <f t="shared" si="186"/>
        <v>0.2</v>
      </c>
      <c r="DH107" s="198">
        <f t="shared" si="186"/>
        <v>0.2</v>
      </c>
      <c r="DI107" s="198">
        <f t="shared" si="186"/>
        <v>0.2</v>
      </c>
      <c r="DJ107" s="198">
        <f t="shared" si="186"/>
        <v>0.2</v>
      </c>
      <c r="DK107" s="198">
        <f t="shared" si="186"/>
        <v>0.2</v>
      </c>
      <c r="DL107" s="198">
        <f t="shared" si="186"/>
        <v>0.2</v>
      </c>
      <c r="DM107" s="198">
        <f t="shared" si="186"/>
        <v>0.2</v>
      </c>
      <c r="DN107" s="198">
        <f t="shared" si="186"/>
        <v>0.2</v>
      </c>
      <c r="DO107" s="198">
        <f t="shared" si="186"/>
        <v>0.2</v>
      </c>
      <c r="DP107" s="198">
        <f t="shared" si="186"/>
        <v>0.2</v>
      </c>
      <c r="DQ107" s="198">
        <f t="shared" si="186"/>
        <v>0.2</v>
      </c>
      <c r="DR107" s="198">
        <f t="shared" si="186"/>
        <v>0.2</v>
      </c>
      <c r="DS107" s="198">
        <f t="shared" si="186"/>
        <v>0.2</v>
      </c>
      <c r="DT107" s="198">
        <f t="shared" si="186"/>
        <v>0.2</v>
      </c>
      <c r="DU107" s="198">
        <f t="shared" si="186"/>
        <v>0.2</v>
      </c>
      <c r="DV107" s="198">
        <f t="shared" si="186"/>
        <v>0.2</v>
      </c>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L107" s="273" t="s">
        <v>219</v>
      </c>
      <c r="FM107" s="22"/>
      <c r="FN107" s="225">
        <f t="shared" ref="FN107:HY107" si="187">($S42-$R42)*(FN$66-$R$7)/($S$7-$R$7)+$R42</f>
        <v>0.2</v>
      </c>
      <c r="FO107" s="225">
        <f t="shared" si="187"/>
        <v>0.2</v>
      </c>
      <c r="FP107" s="225">
        <f t="shared" si="187"/>
        <v>0.2</v>
      </c>
      <c r="FQ107" s="225">
        <f t="shared" si="187"/>
        <v>0.2</v>
      </c>
      <c r="FR107" s="225">
        <f t="shared" si="187"/>
        <v>0.2</v>
      </c>
      <c r="FS107" s="225">
        <f t="shared" si="187"/>
        <v>0.2</v>
      </c>
      <c r="FT107" s="225">
        <f t="shared" si="187"/>
        <v>0.2</v>
      </c>
      <c r="FU107" s="225">
        <f t="shared" si="187"/>
        <v>0.2</v>
      </c>
      <c r="FV107" s="225">
        <f t="shared" si="187"/>
        <v>0.2</v>
      </c>
      <c r="FW107" s="225">
        <f t="shared" si="187"/>
        <v>0.2</v>
      </c>
      <c r="FX107" s="225">
        <f t="shared" si="187"/>
        <v>0.2</v>
      </c>
      <c r="FY107" s="225">
        <f t="shared" si="187"/>
        <v>0.2</v>
      </c>
      <c r="FZ107" s="225">
        <f t="shared" si="187"/>
        <v>0.2</v>
      </c>
      <c r="GA107" s="225">
        <f t="shared" si="187"/>
        <v>0.2</v>
      </c>
      <c r="GB107" s="225">
        <f t="shared" si="187"/>
        <v>0.2</v>
      </c>
      <c r="GC107" s="225">
        <f t="shared" si="187"/>
        <v>0.2</v>
      </c>
      <c r="GD107" s="225">
        <f t="shared" si="187"/>
        <v>0.2</v>
      </c>
      <c r="GE107" s="225">
        <f t="shared" si="187"/>
        <v>0.2</v>
      </c>
      <c r="GF107" s="225">
        <f t="shared" si="187"/>
        <v>0.2</v>
      </c>
      <c r="GG107" s="225">
        <f t="shared" si="187"/>
        <v>0.2</v>
      </c>
      <c r="GH107" s="225">
        <f t="shared" si="187"/>
        <v>0.2</v>
      </c>
      <c r="GI107" s="225">
        <f t="shared" si="187"/>
        <v>0.2</v>
      </c>
      <c r="GJ107" s="225">
        <f t="shared" si="187"/>
        <v>0.2</v>
      </c>
      <c r="GK107" s="225">
        <f t="shared" si="187"/>
        <v>0.2</v>
      </c>
      <c r="GL107" s="225">
        <f t="shared" si="187"/>
        <v>0.2</v>
      </c>
      <c r="GM107" s="225">
        <f t="shared" si="187"/>
        <v>0.2</v>
      </c>
      <c r="GN107" s="225">
        <f t="shared" si="187"/>
        <v>0.2</v>
      </c>
      <c r="GO107" s="225">
        <f t="shared" si="187"/>
        <v>0.2</v>
      </c>
      <c r="GP107" s="225">
        <f t="shared" si="187"/>
        <v>0.2</v>
      </c>
      <c r="GQ107" s="225">
        <f t="shared" si="187"/>
        <v>0.2</v>
      </c>
      <c r="GR107" s="225">
        <f t="shared" si="187"/>
        <v>0.2</v>
      </c>
      <c r="GS107" s="225">
        <f t="shared" si="187"/>
        <v>0.2</v>
      </c>
      <c r="GT107" s="225">
        <f t="shared" si="187"/>
        <v>0.2</v>
      </c>
      <c r="GU107" s="225">
        <f t="shared" si="187"/>
        <v>0.2</v>
      </c>
      <c r="GV107" s="225">
        <f t="shared" si="187"/>
        <v>0.2</v>
      </c>
      <c r="GW107" s="225">
        <f t="shared" si="187"/>
        <v>0.2</v>
      </c>
      <c r="GX107" s="225">
        <f t="shared" si="187"/>
        <v>0.2</v>
      </c>
      <c r="GY107" s="225">
        <f t="shared" si="187"/>
        <v>0.2</v>
      </c>
      <c r="GZ107" s="225">
        <f t="shared" si="187"/>
        <v>0.2</v>
      </c>
      <c r="HA107" s="225">
        <f t="shared" si="187"/>
        <v>0.2</v>
      </c>
      <c r="HB107" s="225">
        <f t="shared" si="187"/>
        <v>0.2</v>
      </c>
      <c r="HC107" s="225">
        <f t="shared" si="187"/>
        <v>0.2</v>
      </c>
      <c r="HD107" s="225">
        <f t="shared" si="187"/>
        <v>0.2</v>
      </c>
      <c r="HE107" s="225">
        <f t="shared" si="187"/>
        <v>0.2</v>
      </c>
      <c r="HF107" s="225">
        <f t="shared" si="187"/>
        <v>0.2</v>
      </c>
      <c r="HG107" s="225">
        <f t="shared" si="187"/>
        <v>0.2</v>
      </c>
      <c r="HH107" s="225">
        <f t="shared" si="187"/>
        <v>0.2</v>
      </c>
      <c r="HI107" s="225">
        <f t="shared" si="187"/>
        <v>0.2</v>
      </c>
      <c r="HJ107" s="225">
        <f t="shared" si="187"/>
        <v>0.2</v>
      </c>
      <c r="HK107" s="225">
        <f t="shared" si="187"/>
        <v>0.2</v>
      </c>
      <c r="HL107" s="225">
        <f t="shared" si="187"/>
        <v>0.2</v>
      </c>
      <c r="HM107" s="225">
        <f t="shared" si="187"/>
        <v>0.2</v>
      </c>
      <c r="HN107" s="225">
        <f t="shared" si="187"/>
        <v>0.2</v>
      </c>
      <c r="HO107" s="225">
        <f t="shared" si="187"/>
        <v>0.2</v>
      </c>
      <c r="HP107" s="225">
        <f t="shared" si="187"/>
        <v>0.2</v>
      </c>
      <c r="HQ107" s="225">
        <f t="shared" si="187"/>
        <v>0.2</v>
      </c>
      <c r="HR107" s="225">
        <f t="shared" si="187"/>
        <v>0.2</v>
      </c>
      <c r="HS107" s="225">
        <f t="shared" si="187"/>
        <v>0.2</v>
      </c>
      <c r="HT107" s="225">
        <f t="shared" si="187"/>
        <v>0.2</v>
      </c>
      <c r="HU107" s="225">
        <f t="shared" si="187"/>
        <v>0.2</v>
      </c>
      <c r="HV107" s="225">
        <f t="shared" si="187"/>
        <v>0.2</v>
      </c>
      <c r="HW107" s="225">
        <f t="shared" si="187"/>
        <v>0.2</v>
      </c>
      <c r="HX107" s="225">
        <f t="shared" si="187"/>
        <v>0.2</v>
      </c>
      <c r="HY107" s="225">
        <f t="shared" si="187"/>
        <v>0.2</v>
      </c>
      <c r="HZ107" s="225">
        <f t="shared" ref="HZ107:IN107" si="188">($S42-$R42)*(HZ$66-$R$7)/($S$7-$R$7)+$R42</f>
        <v>0.2</v>
      </c>
      <c r="IA107" s="225">
        <f t="shared" si="188"/>
        <v>0.2</v>
      </c>
      <c r="IB107" s="225">
        <f t="shared" si="188"/>
        <v>0.2</v>
      </c>
      <c r="IC107" s="225">
        <f t="shared" si="188"/>
        <v>0.2</v>
      </c>
      <c r="ID107" s="225">
        <f t="shared" si="188"/>
        <v>0.2</v>
      </c>
      <c r="IE107" s="225">
        <f t="shared" si="188"/>
        <v>0.2</v>
      </c>
      <c r="IF107" s="225">
        <f t="shared" si="188"/>
        <v>0.2</v>
      </c>
      <c r="IG107" s="225">
        <f t="shared" si="188"/>
        <v>0.2</v>
      </c>
      <c r="IH107" s="225">
        <f t="shared" si="188"/>
        <v>0.2</v>
      </c>
      <c r="II107" s="225">
        <f t="shared" si="188"/>
        <v>0.2</v>
      </c>
      <c r="IJ107" s="225">
        <f t="shared" si="188"/>
        <v>0.2</v>
      </c>
      <c r="IK107" s="225">
        <f t="shared" si="188"/>
        <v>0.2</v>
      </c>
      <c r="IL107" s="225">
        <f t="shared" si="188"/>
        <v>0.2</v>
      </c>
      <c r="IM107" s="225">
        <f t="shared" si="188"/>
        <v>0.2</v>
      </c>
      <c r="IN107" s="225">
        <f t="shared" si="188"/>
        <v>0.2</v>
      </c>
      <c r="IO107" s="221"/>
    </row>
    <row r="108" spans="2:249">
      <c r="B108" s="21"/>
      <c r="C108" s="156"/>
      <c r="D108" s="224">
        <f t="shared" ref="D108:AI108" si="189">($E43-$D43)*(D$66-$D$7)/($E$7-$D$7)+$D43</f>
        <v>0</v>
      </c>
      <c r="E108" s="224">
        <f t="shared" si="189"/>
        <v>0</v>
      </c>
      <c r="F108" s="224">
        <f t="shared" si="189"/>
        <v>0</v>
      </c>
      <c r="G108" s="224">
        <f t="shared" si="189"/>
        <v>0</v>
      </c>
      <c r="H108" s="224">
        <f t="shared" si="189"/>
        <v>0</v>
      </c>
      <c r="I108" s="224">
        <f t="shared" si="189"/>
        <v>0</v>
      </c>
      <c r="J108" s="224">
        <f t="shared" si="189"/>
        <v>0</v>
      </c>
      <c r="K108" s="224">
        <f t="shared" si="189"/>
        <v>0</v>
      </c>
      <c r="L108" s="224">
        <f t="shared" si="189"/>
        <v>0</v>
      </c>
      <c r="M108" s="224">
        <f t="shared" si="189"/>
        <v>0</v>
      </c>
      <c r="N108" s="224">
        <f t="shared" si="189"/>
        <v>0</v>
      </c>
      <c r="O108" s="224">
        <f t="shared" si="189"/>
        <v>0</v>
      </c>
      <c r="P108" s="224">
        <f t="shared" si="189"/>
        <v>0</v>
      </c>
      <c r="Q108" s="224">
        <f t="shared" si="189"/>
        <v>0</v>
      </c>
      <c r="R108" s="224">
        <f t="shared" si="189"/>
        <v>0</v>
      </c>
      <c r="S108" s="224">
        <f t="shared" si="189"/>
        <v>0</v>
      </c>
      <c r="T108" s="224">
        <f t="shared" si="189"/>
        <v>0</v>
      </c>
      <c r="U108" s="224">
        <f t="shared" si="189"/>
        <v>0</v>
      </c>
      <c r="V108" s="224">
        <f t="shared" si="189"/>
        <v>0</v>
      </c>
      <c r="W108" s="224">
        <f t="shared" si="189"/>
        <v>0</v>
      </c>
      <c r="X108" s="224">
        <f t="shared" si="189"/>
        <v>0</v>
      </c>
      <c r="Y108" s="224">
        <f t="shared" si="189"/>
        <v>0</v>
      </c>
      <c r="Z108" s="224">
        <f t="shared" si="189"/>
        <v>0</v>
      </c>
      <c r="AA108" s="224">
        <f t="shared" si="189"/>
        <v>0</v>
      </c>
      <c r="AB108" s="224">
        <f t="shared" si="189"/>
        <v>0</v>
      </c>
      <c r="AC108" s="224">
        <f t="shared" si="189"/>
        <v>0</v>
      </c>
      <c r="AD108" s="224">
        <f t="shared" si="189"/>
        <v>0</v>
      </c>
      <c r="AE108" s="224">
        <f t="shared" si="189"/>
        <v>0</v>
      </c>
      <c r="AF108" s="224">
        <f t="shared" si="189"/>
        <v>0</v>
      </c>
      <c r="AG108" s="224">
        <f t="shared" si="189"/>
        <v>0</v>
      </c>
      <c r="AH108" s="224">
        <f t="shared" si="189"/>
        <v>0</v>
      </c>
      <c r="AI108" s="224">
        <f t="shared" si="189"/>
        <v>0</v>
      </c>
      <c r="AJ108" s="224">
        <f t="shared" ref="AJ108:BF108" si="190">($E43-$D43)*(AJ$66-$D$7)/($E$7-$D$7)+$D43</f>
        <v>0</v>
      </c>
      <c r="AK108" s="224">
        <f t="shared" si="190"/>
        <v>0</v>
      </c>
      <c r="AL108" s="224">
        <f t="shared" si="190"/>
        <v>0</v>
      </c>
      <c r="AM108" s="224">
        <f t="shared" si="190"/>
        <v>0</v>
      </c>
      <c r="AN108" s="224">
        <f t="shared" si="190"/>
        <v>0</v>
      </c>
      <c r="AO108" s="224">
        <f t="shared" si="190"/>
        <v>0</v>
      </c>
      <c r="AP108" s="224">
        <f t="shared" si="190"/>
        <v>0</v>
      </c>
      <c r="AQ108" s="224">
        <f t="shared" si="190"/>
        <v>0</v>
      </c>
      <c r="AR108" s="224">
        <f t="shared" si="190"/>
        <v>0</v>
      </c>
      <c r="AS108" s="224">
        <f t="shared" si="190"/>
        <v>0</v>
      </c>
      <c r="AT108" s="224">
        <f t="shared" si="190"/>
        <v>0</v>
      </c>
      <c r="AU108" s="224">
        <f t="shared" si="190"/>
        <v>0</v>
      </c>
      <c r="AV108" s="224">
        <f t="shared" si="190"/>
        <v>0</v>
      </c>
      <c r="AW108" s="224">
        <f t="shared" si="190"/>
        <v>0</v>
      </c>
      <c r="AX108" s="224">
        <f t="shared" si="190"/>
        <v>0</v>
      </c>
      <c r="AY108" s="224">
        <f t="shared" si="190"/>
        <v>0</v>
      </c>
      <c r="AZ108" s="224">
        <f t="shared" si="190"/>
        <v>0</v>
      </c>
      <c r="BA108" s="224">
        <f t="shared" si="190"/>
        <v>0</v>
      </c>
      <c r="BB108" s="224">
        <f t="shared" si="190"/>
        <v>0</v>
      </c>
      <c r="BC108" s="224">
        <f t="shared" si="190"/>
        <v>0</v>
      </c>
      <c r="BD108" s="224">
        <f t="shared" si="190"/>
        <v>0</v>
      </c>
      <c r="BE108" s="224">
        <f t="shared" si="190"/>
        <v>0</v>
      </c>
      <c r="BF108" s="224">
        <f t="shared" si="190"/>
        <v>0</v>
      </c>
      <c r="BG108" s="156">
        <f t="shared" ref="BG108:BS108" si="191">($G49-$F49)*(BG$66-$F$7)/($G$7-$F$7)+$F49</f>
        <v>-0.85</v>
      </c>
      <c r="BH108" s="156">
        <f t="shared" si="191"/>
        <v>-0.85</v>
      </c>
      <c r="BI108" s="156">
        <f t="shared" si="191"/>
        <v>-0.85</v>
      </c>
      <c r="BJ108" s="156">
        <f t="shared" si="191"/>
        <v>-0.85</v>
      </c>
      <c r="BK108" s="156">
        <f t="shared" si="191"/>
        <v>-0.85</v>
      </c>
      <c r="BL108" s="156">
        <f t="shared" si="191"/>
        <v>-0.85</v>
      </c>
      <c r="BM108" s="156">
        <f t="shared" si="191"/>
        <v>-0.85</v>
      </c>
      <c r="BN108" s="156">
        <f t="shared" si="191"/>
        <v>-0.85</v>
      </c>
      <c r="BO108" s="156">
        <f t="shared" si="191"/>
        <v>-0.85</v>
      </c>
      <c r="BP108" s="156">
        <f t="shared" si="191"/>
        <v>-0.85</v>
      </c>
      <c r="BQ108" s="156">
        <f t="shared" si="191"/>
        <v>-0.85</v>
      </c>
      <c r="BR108" s="156">
        <f t="shared" si="191"/>
        <v>-0.85</v>
      </c>
      <c r="BS108" s="156">
        <f t="shared" si="191"/>
        <v>-0.85</v>
      </c>
      <c r="BT108" s="156"/>
      <c r="BU108" s="156"/>
      <c r="BV108" s="156"/>
      <c r="BW108" s="156"/>
      <c r="BX108" s="156"/>
      <c r="BY108" s="156"/>
      <c r="BZ108" s="156"/>
      <c r="CA108" s="156"/>
      <c r="CB108" s="156"/>
      <c r="CC108" s="156"/>
      <c r="CD108" s="156"/>
      <c r="CE108" s="157"/>
      <c r="CG108" s="21" t="s">
        <v>223</v>
      </c>
      <c r="CH108" s="198"/>
      <c r="CI108" s="198">
        <f t="shared" ref="CI108:DV108" si="192">($L43-$K43)*(CI$66-$K$7)/($L$7-$K$7)+$K43</f>
        <v>1.3866666666666667</v>
      </c>
      <c r="CJ108" s="198">
        <f t="shared" si="192"/>
        <v>1.3866666666666667</v>
      </c>
      <c r="CK108" s="198">
        <f t="shared" si="192"/>
        <v>1.3866666666666667</v>
      </c>
      <c r="CL108" s="198">
        <f t="shared" si="192"/>
        <v>1.3866666666666667</v>
      </c>
      <c r="CM108" s="198">
        <f t="shared" si="192"/>
        <v>1.3866666666666667</v>
      </c>
      <c r="CN108" s="198">
        <f t="shared" si="192"/>
        <v>1.3866666666666667</v>
      </c>
      <c r="CO108" s="198">
        <f t="shared" si="192"/>
        <v>1.3866666666666667</v>
      </c>
      <c r="CP108" s="198">
        <f t="shared" si="192"/>
        <v>1.3866666666666667</v>
      </c>
      <c r="CQ108" s="198">
        <f t="shared" si="192"/>
        <v>1.3866666666666667</v>
      </c>
      <c r="CR108" s="198">
        <f t="shared" si="192"/>
        <v>1.3866666666666667</v>
      </c>
      <c r="CS108" s="198">
        <f t="shared" si="192"/>
        <v>1.3866666666666667</v>
      </c>
      <c r="CT108" s="198">
        <f t="shared" si="192"/>
        <v>1.3866666666666667</v>
      </c>
      <c r="CU108" s="198">
        <f t="shared" si="192"/>
        <v>1.3866666666666667</v>
      </c>
      <c r="CV108" s="198">
        <f t="shared" si="192"/>
        <v>1.3866666666666667</v>
      </c>
      <c r="CW108" s="198">
        <f t="shared" si="192"/>
        <v>1.3866666666666667</v>
      </c>
      <c r="CX108" s="198">
        <f t="shared" si="192"/>
        <v>1.3866666666666667</v>
      </c>
      <c r="CY108" s="198">
        <f t="shared" si="192"/>
        <v>1.3866666666666667</v>
      </c>
      <c r="CZ108" s="198">
        <f t="shared" si="192"/>
        <v>1.3866666666666667</v>
      </c>
      <c r="DA108" s="198">
        <f t="shared" si="192"/>
        <v>1.3866666666666667</v>
      </c>
      <c r="DB108" s="198">
        <f t="shared" si="192"/>
        <v>1.3866666666666667</v>
      </c>
      <c r="DC108" s="198">
        <f t="shared" si="192"/>
        <v>1.3866666666666667</v>
      </c>
      <c r="DD108" s="198">
        <f t="shared" si="192"/>
        <v>1.3866666666666667</v>
      </c>
      <c r="DE108" s="198">
        <f t="shared" si="192"/>
        <v>1.3866666666666667</v>
      </c>
      <c r="DF108" s="198">
        <f t="shared" si="192"/>
        <v>1.3866666666666667</v>
      </c>
      <c r="DG108" s="198">
        <f t="shared" si="192"/>
        <v>1.3866666666666667</v>
      </c>
      <c r="DH108" s="198">
        <f t="shared" si="192"/>
        <v>1.3866666666666667</v>
      </c>
      <c r="DI108" s="198">
        <f t="shared" si="192"/>
        <v>1.3866666666666667</v>
      </c>
      <c r="DJ108" s="198">
        <f t="shared" si="192"/>
        <v>1.3866666666666667</v>
      </c>
      <c r="DK108" s="198">
        <f t="shared" si="192"/>
        <v>1.3866666666666667</v>
      </c>
      <c r="DL108" s="198">
        <f t="shared" si="192"/>
        <v>1.3866666666666667</v>
      </c>
      <c r="DM108" s="198">
        <f t="shared" si="192"/>
        <v>1.3866666666666667</v>
      </c>
      <c r="DN108" s="198">
        <f t="shared" si="192"/>
        <v>1.3866666666666667</v>
      </c>
      <c r="DO108" s="198">
        <f t="shared" si="192"/>
        <v>1.3866666666666667</v>
      </c>
      <c r="DP108" s="198">
        <f t="shared" si="192"/>
        <v>1.3866666666666667</v>
      </c>
      <c r="DQ108" s="198">
        <f t="shared" si="192"/>
        <v>1.3866666666666667</v>
      </c>
      <c r="DR108" s="198">
        <f t="shared" si="192"/>
        <v>1.3866666666666667</v>
      </c>
      <c r="DS108" s="198">
        <f t="shared" si="192"/>
        <v>1.3866666666666667</v>
      </c>
      <c r="DT108" s="198">
        <f t="shared" si="192"/>
        <v>1.3866666666666667</v>
      </c>
      <c r="DU108" s="198">
        <f t="shared" si="192"/>
        <v>1.3866666666666667</v>
      </c>
      <c r="DV108" s="198">
        <f t="shared" si="192"/>
        <v>1.3866666666666667</v>
      </c>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L108" s="21" t="s">
        <v>223</v>
      </c>
      <c r="FM108" s="22"/>
      <c r="FN108" s="225">
        <f t="shared" ref="FN108:HY108" si="193">($S43-$R43)*(FN$66-$R$7)/($S$7-$R$7)+$R43</f>
        <v>1.3866666666666667</v>
      </c>
      <c r="FO108" s="225">
        <f t="shared" si="193"/>
        <v>1.3866666666666667</v>
      </c>
      <c r="FP108" s="225">
        <f t="shared" si="193"/>
        <v>1.3866666666666667</v>
      </c>
      <c r="FQ108" s="225">
        <f t="shared" si="193"/>
        <v>1.3866666666666667</v>
      </c>
      <c r="FR108" s="225">
        <f t="shared" si="193"/>
        <v>1.3866666666666667</v>
      </c>
      <c r="FS108" s="225">
        <f t="shared" si="193"/>
        <v>1.3866666666666667</v>
      </c>
      <c r="FT108" s="225">
        <f t="shared" si="193"/>
        <v>1.3866666666666667</v>
      </c>
      <c r="FU108" s="225">
        <f t="shared" si="193"/>
        <v>1.3866666666666667</v>
      </c>
      <c r="FV108" s="225">
        <f t="shared" si="193"/>
        <v>1.3866666666666667</v>
      </c>
      <c r="FW108" s="225">
        <f t="shared" si="193"/>
        <v>1.3866666666666667</v>
      </c>
      <c r="FX108" s="225">
        <f t="shared" si="193"/>
        <v>1.3866666666666667</v>
      </c>
      <c r="FY108" s="225">
        <f t="shared" si="193"/>
        <v>1.3866666666666667</v>
      </c>
      <c r="FZ108" s="225">
        <f t="shared" si="193"/>
        <v>1.3866666666666667</v>
      </c>
      <c r="GA108" s="225">
        <f t="shared" si="193"/>
        <v>1.3866666666666667</v>
      </c>
      <c r="GB108" s="225">
        <f t="shared" si="193"/>
        <v>1.3866666666666667</v>
      </c>
      <c r="GC108" s="225">
        <f t="shared" si="193"/>
        <v>1.3866666666666667</v>
      </c>
      <c r="GD108" s="225">
        <f t="shared" si="193"/>
        <v>1.3866666666666667</v>
      </c>
      <c r="GE108" s="225">
        <f t="shared" si="193"/>
        <v>1.3866666666666667</v>
      </c>
      <c r="GF108" s="225">
        <f t="shared" si="193"/>
        <v>1.3866666666666667</v>
      </c>
      <c r="GG108" s="225">
        <f t="shared" si="193"/>
        <v>1.3866666666666667</v>
      </c>
      <c r="GH108" s="225">
        <f t="shared" si="193"/>
        <v>1.3866666666666667</v>
      </c>
      <c r="GI108" s="225">
        <f t="shared" si="193"/>
        <v>1.3866666666666667</v>
      </c>
      <c r="GJ108" s="225">
        <f t="shared" si="193"/>
        <v>1.3866666666666667</v>
      </c>
      <c r="GK108" s="225">
        <f t="shared" si="193"/>
        <v>1.3866666666666667</v>
      </c>
      <c r="GL108" s="225">
        <f t="shared" si="193"/>
        <v>1.3866666666666667</v>
      </c>
      <c r="GM108" s="225">
        <f t="shared" si="193"/>
        <v>1.3866666666666667</v>
      </c>
      <c r="GN108" s="225">
        <f t="shared" si="193"/>
        <v>1.3866666666666667</v>
      </c>
      <c r="GO108" s="225">
        <f t="shared" si="193"/>
        <v>1.3866666666666667</v>
      </c>
      <c r="GP108" s="225">
        <f t="shared" si="193"/>
        <v>1.3866666666666667</v>
      </c>
      <c r="GQ108" s="225">
        <f t="shared" si="193"/>
        <v>1.3866666666666667</v>
      </c>
      <c r="GR108" s="225">
        <f t="shared" si="193"/>
        <v>1.3866666666666667</v>
      </c>
      <c r="GS108" s="225">
        <f t="shared" si="193"/>
        <v>1.3866666666666667</v>
      </c>
      <c r="GT108" s="225">
        <f t="shared" si="193"/>
        <v>1.3866666666666667</v>
      </c>
      <c r="GU108" s="225">
        <f t="shared" si="193"/>
        <v>1.3866666666666667</v>
      </c>
      <c r="GV108" s="225">
        <f t="shared" si="193"/>
        <v>1.3866666666666667</v>
      </c>
      <c r="GW108" s="225">
        <f t="shared" si="193"/>
        <v>1.3866666666666667</v>
      </c>
      <c r="GX108" s="225">
        <f t="shared" si="193"/>
        <v>1.3866666666666667</v>
      </c>
      <c r="GY108" s="225">
        <f t="shared" si="193"/>
        <v>1.3866666666666667</v>
      </c>
      <c r="GZ108" s="225">
        <f t="shared" si="193"/>
        <v>1.3866666666666667</v>
      </c>
      <c r="HA108" s="225">
        <f t="shared" si="193"/>
        <v>1.3866666666666667</v>
      </c>
      <c r="HB108" s="225">
        <f t="shared" si="193"/>
        <v>1.3866666666666667</v>
      </c>
      <c r="HC108" s="225">
        <f t="shared" si="193"/>
        <v>1.3866666666666667</v>
      </c>
      <c r="HD108" s="225">
        <f t="shared" si="193"/>
        <v>1.3866666666666667</v>
      </c>
      <c r="HE108" s="225">
        <f t="shared" si="193"/>
        <v>1.3866666666666667</v>
      </c>
      <c r="HF108" s="225">
        <f t="shared" si="193"/>
        <v>1.3866666666666667</v>
      </c>
      <c r="HG108" s="225">
        <f t="shared" si="193"/>
        <v>1.3866666666666667</v>
      </c>
      <c r="HH108" s="225">
        <f t="shared" si="193"/>
        <v>1.3866666666666667</v>
      </c>
      <c r="HI108" s="225">
        <f t="shared" si="193"/>
        <v>1.3866666666666667</v>
      </c>
      <c r="HJ108" s="225">
        <f t="shared" si="193"/>
        <v>1.3866666666666667</v>
      </c>
      <c r="HK108" s="225">
        <f t="shared" si="193"/>
        <v>1.3866666666666667</v>
      </c>
      <c r="HL108" s="225">
        <f t="shared" si="193"/>
        <v>1.3866666666666667</v>
      </c>
      <c r="HM108" s="225">
        <f t="shared" si="193"/>
        <v>1.3866666666666667</v>
      </c>
      <c r="HN108" s="225">
        <f t="shared" si="193"/>
        <v>1.3866666666666667</v>
      </c>
      <c r="HO108" s="225">
        <f t="shared" si="193"/>
        <v>1.3866666666666667</v>
      </c>
      <c r="HP108" s="225">
        <f t="shared" si="193"/>
        <v>1.3866666666666667</v>
      </c>
      <c r="HQ108" s="225">
        <f t="shared" si="193"/>
        <v>1.3866666666666667</v>
      </c>
      <c r="HR108" s="225">
        <f t="shared" si="193"/>
        <v>1.3866666666666667</v>
      </c>
      <c r="HS108" s="225">
        <f t="shared" si="193"/>
        <v>1.3866666666666667</v>
      </c>
      <c r="HT108" s="225">
        <f t="shared" si="193"/>
        <v>1.3866666666666667</v>
      </c>
      <c r="HU108" s="225">
        <f t="shared" si="193"/>
        <v>1.3866666666666667</v>
      </c>
      <c r="HV108" s="225">
        <f t="shared" si="193"/>
        <v>1.3866666666666667</v>
      </c>
      <c r="HW108" s="225">
        <f t="shared" si="193"/>
        <v>1.3866666666666667</v>
      </c>
      <c r="HX108" s="225">
        <f t="shared" si="193"/>
        <v>1.3866666666666667</v>
      </c>
      <c r="HY108" s="225">
        <f t="shared" si="193"/>
        <v>1.3866666666666667</v>
      </c>
      <c r="HZ108" s="225">
        <f t="shared" ref="HZ108:IN108" si="194">($S43-$R43)*(HZ$66-$R$7)/($S$7-$R$7)+$R43</f>
        <v>1.3866666666666667</v>
      </c>
      <c r="IA108" s="225">
        <f t="shared" si="194"/>
        <v>1.3866666666666667</v>
      </c>
      <c r="IB108" s="225">
        <f t="shared" si="194"/>
        <v>1.3866666666666667</v>
      </c>
      <c r="IC108" s="225">
        <f t="shared" si="194"/>
        <v>1.3866666666666667</v>
      </c>
      <c r="ID108" s="225">
        <f t="shared" si="194"/>
        <v>1.3866666666666667</v>
      </c>
      <c r="IE108" s="225">
        <f t="shared" si="194"/>
        <v>1.3866666666666667</v>
      </c>
      <c r="IF108" s="225">
        <f t="shared" si="194"/>
        <v>1.3866666666666667</v>
      </c>
      <c r="IG108" s="225">
        <f t="shared" si="194"/>
        <v>1.3866666666666667</v>
      </c>
      <c r="IH108" s="225">
        <f t="shared" si="194"/>
        <v>1.3866666666666667</v>
      </c>
      <c r="II108" s="225">
        <f t="shared" si="194"/>
        <v>1.3866666666666667</v>
      </c>
      <c r="IJ108" s="225">
        <f t="shared" si="194"/>
        <v>1.3866666666666667</v>
      </c>
      <c r="IK108" s="225">
        <f t="shared" si="194"/>
        <v>1.3866666666666667</v>
      </c>
      <c r="IL108" s="225">
        <f t="shared" si="194"/>
        <v>1.3866666666666667</v>
      </c>
      <c r="IM108" s="225">
        <f t="shared" si="194"/>
        <v>1.3866666666666667</v>
      </c>
      <c r="IN108" s="225">
        <f t="shared" si="194"/>
        <v>1.3866666666666667</v>
      </c>
      <c r="IO108" s="221"/>
    </row>
    <row r="109" spans="2:249">
      <c r="B109" s="273"/>
      <c r="C109" s="156"/>
      <c r="D109" s="224">
        <f t="shared" ref="D109:AI109" si="195">($E44-$D44)*(D$66-$D$7)/($E$7-$D$7)+$D44</f>
        <v>0</v>
      </c>
      <c r="E109" s="224">
        <f t="shared" si="195"/>
        <v>0</v>
      </c>
      <c r="F109" s="224">
        <f t="shared" si="195"/>
        <v>0</v>
      </c>
      <c r="G109" s="224">
        <f t="shared" si="195"/>
        <v>0</v>
      </c>
      <c r="H109" s="224">
        <f t="shared" si="195"/>
        <v>0</v>
      </c>
      <c r="I109" s="224">
        <f t="shared" si="195"/>
        <v>0</v>
      </c>
      <c r="J109" s="224">
        <f t="shared" si="195"/>
        <v>0</v>
      </c>
      <c r="K109" s="224">
        <f t="shared" si="195"/>
        <v>0</v>
      </c>
      <c r="L109" s="224">
        <f t="shared" si="195"/>
        <v>0</v>
      </c>
      <c r="M109" s="224">
        <f t="shared" si="195"/>
        <v>0</v>
      </c>
      <c r="N109" s="224">
        <f t="shared" si="195"/>
        <v>0</v>
      </c>
      <c r="O109" s="224">
        <f t="shared" si="195"/>
        <v>0</v>
      </c>
      <c r="P109" s="224">
        <f t="shared" si="195"/>
        <v>0</v>
      </c>
      <c r="Q109" s="224">
        <f t="shared" si="195"/>
        <v>0</v>
      </c>
      <c r="R109" s="224">
        <f t="shared" si="195"/>
        <v>0</v>
      </c>
      <c r="S109" s="224">
        <f t="shared" si="195"/>
        <v>0</v>
      </c>
      <c r="T109" s="224">
        <f t="shared" si="195"/>
        <v>0</v>
      </c>
      <c r="U109" s="224">
        <f t="shared" si="195"/>
        <v>0</v>
      </c>
      <c r="V109" s="224">
        <f t="shared" si="195"/>
        <v>0</v>
      </c>
      <c r="W109" s="224">
        <f t="shared" si="195"/>
        <v>0</v>
      </c>
      <c r="X109" s="224">
        <f t="shared" si="195"/>
        <v>0</v>
      </c>
      <c r="Y109" s="224">
        <f t="shared" si="195"/>
        <v>0</v>
      </c>
      <c r="Z109" s="224">
        <f t="shared" si="195"/>
        <v>0</v>
      </c>
      <c r="AA109" s="224">
        <f t="shared" si="195"/>
        <v>0</v>
      </c>
      <c r="AB109" s="224">
        <f t="shared" si="195"/>
        <v>0</v>
      </c>
      <c r="AC109" s="224">
        <f t="shared" si="195"/>
        <v>0</v>
      </c>
      <c r="AD109" s="224">
        <f t="shared" si="195"/>
        <v>0</v>
      </c>
      <c r="AE109" s="224">
        <f t="shared" si="195"/>
        <v>0</v>
      </c>
      <c r="AF109" s="224">
        <f t="shared" si="195"/>
        <v>0</v>
      </c>
      <c r="AG109" s="224">
        <f t="shared" si="195"/>
        <v>0</v>
      </c>
      <c r="AH109" s="224">
        <f t="shared" si="195"/>
        <v>0</v>
      </c>
      <c r="AI109" s="224">
        <f t="shared" si="195"/>
        <v>0</v>
      </c>
      <c r="AJ109" s="224">
        <f t="shared" ref="AJ109:BF109" si="196">($E44-$D44)*(AJ$66-$D$7)/($E$7-$D$7)+$D44</f>
        <v>0</v>
      </c>
      <c r="AK109" s="224">
        <f t="shared" si="196"/>
        <v>0</v>
      </c>
      <c r="AL109" s="224">
        <f t="shared" si="196"/>
        <v>0</v>
      </c>
      <c r="AM109" s="224">
        <f t="shared" si="196"/>
        <v>0</v>
      </c>
      <c r="AN109" s="224">
        <f t="shared" si="196"/>
        <v>0</v>
      </c>
      <c r="AO109" s="224">
        <f t="shared" si="196"/>
        <v>0</v>
      </c>
      <c r="AP109" s="224">
        <f t="shared" si="196"/>
        <v>0</v>
      </c>
      <c r="AQ109" s="224">
        <f t="shared" si="196"/>
        <v>0</v>
      </c>
      <c r="AR109" s="224">
        <f t="shared" si="196"/>
        <v>0</v>
      </c>
      <c r="AS109" s="224">
        <f t="shared" si="196"/>
        <v>0</v>
      </c>
      <c r="AT109" s="224">
        <f t="shared" si="196"/>
        <v>0</v>
      </c>
      <c r="AU109" s="224">
        <f t="shared" si="196"/>
        <v>0</v>
      </c>
      <c r="AV109" s="224">
        <f t="shared" si="196"/>
        <v>0</v>
      </c>
      <c r="AW109" s="224">
        <f t="shared" si="196"/>
        <v>0</v>
      </c>
      <c r="AX109" s="224">
        <f t="shared" si="196"/>
        <v>0</v>
      </c>
      <c r="AY109" s="224">
        <f t="shared" si="196"/>
        <v>0</v>
      </c>
      <c r="AZ109" s="224">
        <f t="shared" si="196"/>
        <v>0</v>
      </c>
      <c r="BA109" s="224">
        <f t="shared" si="196"/>
        <v>0</v>
      </c>
      <c r="BB109" s="224">
        <f t="shared" si="196"/>
        <v>0</v>
      </c>
      <c r="BC109" s="224">
        <f t="shared" si="196"/>
        <v>0</v>
      </c>
      <c r="BD109" s="224">
        <f t="shared" si="196"/>
        <v>0</v>
      </c>
      <c r="BE109" s="224">
        <f t="shared" si="196"/>
        <v>0</v>
      </c>
      <c r="BF109" s="224">
        <f t="shared" si="196"/>
        <v>0</v>
      </c>
      <c r="BG109" s="156">
        <f t="shared" ref="BG109:BS109" si="197">($G50-$F50)*(BG$66-$F$7)/($G$7-$F$7)+$F50</f>
        <v>-0.1</v>
      </c>
      <c r="BH109" s="156">
        <f t="shared" si="197"/>
        <v>-0.1</v>
      </c>
      <c r="BI109" s="156">
        <f t="shared" si="197"/>
        <v>-0.1</v>
      </c>
      <c r="BJ109" s="156">
        <f t="shared" si="197"/>
        <v>-0.1</v>
      </c>
      <c r="BK109" s="156">
        <f t="shared" si="197"/>
        <v>-0.1</v>
      </c>
      <c r="BL109" s="156">
        <f t="shared" si="197"/>
        <v>-0.1</v>
      </c>
      <c r="BM109" s="156">
        <f t="shared" si="197"/>
        <v>-0.1</v>
      </c>
      <c r="BN109" s="156">
        <f t="shared" si="197"/>
        <v>-0.1</v>
      </c>
      <c r="BO109" s="156">
        <f t="shared" si="197"/>
        <v>-0.1</v>
      </c>
      <c r="BP109" s="156">
        <f t="shared" si="197"/>
        <v>-0.1</v>
      </c>
      <c r="BQ109" s="156">
        <f t="shared" si="197"/>
        <v>-0.1</v>
      </c>
      <c r="BR109" s="156">
        <f t="shared" si="197"/>
        <v>-0.1</v>
      </c>
      <c r="BS109" s="156">
        <f t="shared" si="197"/>
        <v>-0.1</v>
      </c>
      <c r="BT109" s="156"/>
      <c r="BU109" s="156"/>
      <c r="BV109" s="156"/>
      <c r="BW109" s="156"/>
      <c r="BX109" s="156"/>
      <c r="BY109" s="156"/>
      <c r="BZ109" s="156"/>
      <c r="CA109" s="156"/>
      <c r="CB109" s="156"/>
      <c r="CC109" s="156"/>
      <c r="CD109" s="156"/>
      <c r="CE109" s="157"/>
      <c r="CG109" s="273" t="s">
        <v>220</v>
      </c>
      <c r="CH109" s="198"/>
      <c r="CI109" s="198">
        <f t="shared" ref="CI109:DV109" si="198">($L44-$K44)*(CI$66-$K$7)/($L$7-$K$7)+$K44</f>
        <v>0.2</v>
      </c>
      <c r="CJ109" s="198">
        <f t="shared" si="198"/>
        <v>0.2</v>
      </c>
      <c r="CK109" s="198">
        <f t="shared" si="198"/>
        <v>0.2</v>
      </c>
      <c r="CL109" s="198">
        <f t="shared" si="198"/>
        <v>0.2</v>
      </c>
      <c r="CM109" s="198">
        <f t="shared" si="198"/>
        <v>0.2</v>
      </c>
      <c r="CN109" s="198">
        <f t="shared" si="198"/>
        <v>0.2</v>
      </c>
      <c r="CO109" s="198">
        <f t="shared" si="198"/>
        <v>0.2</v>
      </c>
      <c r="CP109" s="198">
        <f t="shared" si="198"/>
        <v>0.2</v>
      </c>
      <c r="CQ109" s="198">
        <f t="shared" si="198"/>
        <v>0.2</v>
      </c>
      <c r="CR109" s="198">
        <f t="shared" si="198"/>
        <v>0.2</v>
      </c>
      <c r="CS109" s="198">
        <f t="shared" si="198"/>
        <v>0.2</v>
      </c>
      <c r="CT109" s="198">
        <f t="shared" si="198"/>
        <v>0.2</v>
      </c>
      <c r="CU109" s="198">
        <f t="shared" si="198"/>
        <v>0.2</v>
      </c>
      <c r="CV109" s="198">
        <f t="shared" si="198"/>
        <v>0.2</v>
      </c>
      <c r="CW109" s="198">
        <f t="shared" si="198"/>
        <v>0.2</v>
      </c>
      <c r="CX109" s="198">
        <f t="shared" si="198"/>
        <v>0.2</v>
      </c>
      <c r="CY109" s="198">
        <f t="shared" si="198"/>
        <v>0.2</v>
      </c>
      <c r="CZ109" s="198">
        <f t="shared" si="198"/>
        <v>0.2</v>
      </c>
      <c r="DA109" s="198">
        <f t="shared" si="198"/>
        <v>0.2</v>
      </c>
      <c r="DB109" s="198">
        <f t="shared" si="198"/>
        <v>0.2</v>
      </c>
      <c r="DC109" s="198">
        <f t="shared" si="198"/>
        <v>0.2</v>
      </c>
      <c r="DD109" s="198">
        <f t="shared" si="198"/>
        <v>0.2</v>
      </c>
      <c r="DE109" s="198">
        <f t="shared" si="198"/>
        <v>0.2</v>
      </c>
      <c r="DF109" s="198">
        <f t="shared" si="198"/>
        <v>0.2</v>
      </c>
      <c r="DG109" s="198">
        <f t="shared" si="198"/>
        <v>0.2</v>
      </c>
      <c r="DH109" s="198">
        <f t="shared" si="198"/>
        <v>0.2</v>
      </c>
      <c r="DI109" s="198">
        <f t="shared" si="198"/>
        <v>0.2</v>
      </c>
      <c r="DJ109" s="198">
        <f t="shared" si="198"/>
        <v>0.2</v>
      </c>
      <c r="DK109" s="198">
        <f t="shared" si="198"/>
        <v>0.2</v>
      </c>
      <c r="DL109" s="198">
        <f t="shared" si="198"/>
        <v>0.2</v>
      </c>
      <c r="DM109" s="198">
        <f t="shared" si="198"/>
        <v>0.2</v>
      </c>
      <c r="DN109" s="198">
        <f t="shared" si="198"/>
        <v>0.2</v>
      </c>
      <c r="DO109" s="198">
        <f t="shared" si="198"/>
        <v>0.2</v>
      </c>
      <c r="DP109" s="198">
        <f t="shared" si="198"/>
        <v>0.2</v>
      </c>
      <c r="DQ109" s="198">
        <f t="shared" si="198"/>
        <v>0.2</v>
      </c>
      <c r="DR109" s="198">
        <f t="shared" si="198"/>
        <v>0.2</v>
      </c>
      <c r="DS109" s="198">
        <f t="shared" si="198"/>
        <v>0.2</v>
      </c>
      <c r="DT109" s="198">
        <f t="shared" si="198"/>
        <v>0.2</v>
      </c>
      <c r="DU109" s="198">
        <f t="shared" si="198"/>
        <v>0.2</v>
      </c>
      <c r="DV109" s="198">
        <f t="shared" si="198"/>
        <v>0.2</v>
      </c>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L109" s="273" t="s">
        <v>220</v>
      </c>
      <c r="FM109" s="22"/>
      <c r="FN109" s="225">
        <f t="shared" ref="FN109:HY109" si="199">($S44-$R44)*(FN$66-$R$7)/($S$7-$R$7)+$R44</f>
        <v>0.2</v>
      </c>
      <c r="FO109" s="225">
        <f t="shared" si="199"/>
        <v>0.2</v>
      </c>
      <c r="FP109" s="225">
        <f t="shared" si="199"/>
        <v>0.2</v>
      </c>
      <c r="FQ109" s="225">
        <f t="shared" si="199"/>
        <v>0.2</v>
      </c>
      <c r="FR109" s="225">
        <f t="shared" si="199"/>
        <v>0.2</v>
      </c>
      <c r="FS109" s="225">
        <f t="shared" si="199"/>
        <v>0.2</v>
      </c>
      <c r="FT109" s="225">
        <f t="shared" si="199"/>
        <v>0.2</v>
      </c>
      <c r="FU109" s="225">
        <f t="shared" si="199"/>
        <v>0.2</v>
      </c>
      <c r="FV109" s="225">
        <f t="shared" si="199"/>
        <v>0.2</v>
      </c>
      <c r="FW109" s="225">
        <f t="shared" si="199"/>
        <v>0.2</v>
      </c>
      <c r="FX109" s="225">
        <f t="shared" si="199"/>
        <v>0.2</v>
      </c>
      <c r="FY109" s="225">
        <f t="shared" si="199"/>
        <v>0.2</v>
      </c>
      <c r="FZ109" s="225">
        <f t="shared" si="199"/>
        <v>0.2</v>
      </c>
      <c r="GA109" s="225">
        <f t="shared" si="199"/>
        <v>0.2</v>
      </c>
      <c r="GB109" s="225">
        <f t="shared" si="199"/>
        <v>0.2</v>
      </c>
      <c r="GC109" s="225">
        <f t="shared" si="199"/>
        <v>0.2</v>
      </c>
      <c r="GD109" s="225">
        <f t="shared" si="199"/>
        <v>0.2</v>
      </c>
      <c r="GE109" s="225">
        <f t="shared" si="199"/>
        <v>0.2</v>
      </c>
      <c r="GF109" s="225">
        <f t="shared" si="199"/>
        <v>0.2</v>
      </c>
      <c r="GG109" s="225">
        <f t="shared" si="199"/>
        <v>0.2</v>
      </c>
      <c r="GH109" s="225">
        <f t="shared" si="199"/>
        <v>0.2</v>
      </c>
      <c r="GI109" s="225">
        <f t="shared" si="199"/>
        <v>0.2</v>
      </c>
      <c r="GJ109" s="225">
        <f t="shared" si="199"/>
        <v>0.2</v>
      </c>
      <c r="GK109" s="225">
        <f t="shared" si="199"/>
        <v>0.2</v>
      </c>
      <c r="GL109" s="225">
        <f t="shared" si="199"/>
        <v>0.2</v>
      </c>
      <c r="GM109" s="225">
        <f t="shared" si="199"/>
        <v>0.2</v>
      </c>
      <c r="GN109" s="225">
        <f t="shared" si="199"/>
        <v>0.2</v>
      </c>
      <c r="GO109" s="225">
        <f t="shared" si="199"/>
        <v>0.2</v>
      </c>
      <c r="GP109" s="225">
        <f t="shared" si="199"/>
        <v>0.2</v>
      </c>
      <c r="GQ109" s="225">
        <f t="shared" si="199"/>
        <v>0.2</v>
      </c>
      <c r="GR109" s="225">
        <f t="shared" si="199"/>
        <v>0.2</v>
      </c>
      <c r="GS109" s="225">
        <f t="shared" si="199"/>
        <v>0.2</v>
      </c>
      <c r="GT109" s="225">
        <f t="shared" si="199"/>
        <v>0.2</v>
      </c>
      <c r="GU109" s="225">
        <f t="shared" si="199"/>
        <v>0.2</v>
      </c>
      <c r="GV109" s="225">
        <f t="shared" si="199"/>
        <v>0.2</v>
      </c>
      <c r="GW109" s="225">
        <f t="shared" si="199"/>
        <v>0.2</v>
      </c>
      <c r="GX109" s="225">
        <f t="shared" si="199"/>
        <v>0.2</v>
      </c>
      <c r="GY109" s="225">
        <f t="shared" si="199"/>
        <v>0.2</v>
      </c>
      <c r="GZ109" s="225">
        <f t="shared" si="199"/>
        <v>0.2</v>
      </c>
      <c r="HA109" s="225">
        <f t="shared" si="199"/>
        <v>0.2</v>
      </c>
      <c r="HB109" s="225">
        <f t="shared" si="199"/>
        <v>0.2</v>
      </c>
      <c r="HC109" s="225">
        <f t="shared" si="199"/>
        <v>0.2</v>
      </c>
      <c r="HD109" s="225">
        <f t="shared" si="199"/>
        <v>0.2</v>
      </c>
      <c r="HE109" s="225">
        <f t="shared" si="199"/>
        <v>0.2</v>
      </c>
      <c r="HF109" s="225">
        <f t="shared" si="199"/>
        <v>0.2</v>
      </c>
      <c r="HG109" s="225">
        <f t="shared" si="199"/>
        <v>0.2</v>
      </c>
      <c r="HH109" s="225">
        <f t="shared" si="199"/>
        <v>0.2</v>
      </c>
      <c r="HI109" s="225">
        <f t="shared" si="199"/>
        <v>0.2</v>
      </c>
      <c r="HJ109" s="225">
        <f t="shared" si="199"/>
        <v>0.2</v>
      </c>
      <c r="HK109" s="225">
        <f t="shared" si="199"/>
        <v>0.2</v>
      </c>
      <c r="HL109" s="225">
        <f t="shared" si="199"/>
        <v>0.2</v>
      </c>
      <c r="HM109" s="225">
        <f t="shared" si="199"/>
        <v>0.2</v>
      </c>
      <c r="HN109" s="225">
        <f t="shared" si="199"/>
        <v>0.2</v>
      </c>
      <c r="HO109" s="225">
        <f t="shared" si="199"/>
        <v>0.2</v>
      </c>
      <c r="HP109" s="225">
        <f t="shared" si="199"/>
        <v>0.2</v>
      </c>
      <c r="HQ109" s="225">
        <f t="shared" si="199"/>
        <v>0.2</v>
      </c>
      <c r="HR109" s="225">
        <f t="shared" si="199"/>
        <v>0.2</v>
      </c>
      <c r="HS109" s="225">
        <f t="shared" si="199"/>
        <v>0.2</v>
      </c>
      <c r="HT109" s="225">
        <f t="shared" si="199"/>
        <v>0.2</v>
      </c>
      <c r="HU109" s="225">
        <f t="shared" si="199"/>
        <v>0.2</v>
      </c>
      <c r="HV109" s="225">
        <f t="shared" si="199"/>
        <v>0.2</v>
      </c>
      <c r="HW109" s="225">
        <f t="shared" si="199"/>
        <v>0.2</v>
      </c>
      <c r="HX109" s="225">
        <f t="shared" si="199"/>
        <v>0.2</v>
      </c>
      <c r="HY109" s="225">
        <f t="shared" si="199"/>
        <v>0.2</v>
      </c>
      <c r="HZ109" s="225">
        <f t="shared" ref="HZ109:IN109" si="200">($S44-$R44)*(HZ$66-$R$7)/($S$7-$R$7)+$R44</f>
        <v>0.2</v>
      </c>
      <c r="IA109" s="225">
        <f t="shared" si="200"/>
        <v>0.2</v>
      </c>
      <c r="IB109" s="225">
        <f t="shared" si="200"/>
        <v>0.2</v>
      </c>
      <c r="IC109" s="225">
        <f t="shared" si="200"/>
        <v>0.2</v>
      </c>
      <c r="ID109" s="225">
        <f t="shared" si="200"/>
        <v>0.2</v>
      </c>
      <c r="IE109" s="225">
        <f t="shared" si="200"/>
        <v>0.2</v>
      </c>
      <c r="IF109" s="225">
        <f t="shared" si="200"/>
        <v>0.2</v>
      </c>
      <c r="IG109" s="225">
        <f t="shared" si="200"/>
        <v>0.2</v>
      </c>
      <c r="IH109" s="225">
        <f t="shared" si="200"/>
        <v>0.2</v>
      </c>
      <c r="II109" s="225">
        <f t="shared" si="200"/>
        <v>0.2</v>
      </c>
      <c r="IJ109" s="225">
        <f t="shared" si="200"/>
        <v>0.2</v>
      </c>
      <c r="IK109" s="225">
        <f t="shared" si="200"/>
        <v>0.2</v>
      </c>
      <c r="IL109" s="225">
        <f t="shared" si="200"/>
        <v>0.2</v>
      </c>
      <c r="IM109" s="225">
        <f t="shared" si="200"/>
        <v>0.2</v>
      </c>
      <c r="IN109" s="225">
        <f t="shared" si="200"/>
        <v>0.2</v>
      </c>
      <c r="IO109" s="221"/>
    </row>
    <row r="110" spans="2:249">
      <c r="B110" s="273"/>
      <c r="C110" s="156"/>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24"/>
      <c r="BA110" s="224"/>
      <c r="BB110" s="224"/>
      <c r="BC110" s="224"/>
      <c r="BD110" s="224"/>
      <c r="BE110" s="224"/>
      <c r="BF110" s="224"/>
      <c r="BG110" s="156"/>
      <c r="BH110" s="156"/>
      <c r="BI110" s="156"/>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7"/>
      <c r="CG110" s="147" t="s">
        <v>18</v>
      </c>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L110" s="21"/>
      <c r="FM110" s="22"/>
      <c r="FN110" s="225">
        <f t="shared" ref="FN110:HY110" si="201">($S45-$R45)*(FN$66-$R$7)/($S$7-$R$7)+$R45</f>
        <v>0</v>
      </c>
      <c r="FO110" s="225">
        <f t="shared" si="201"/>
        <v>0</v>
      </c>
      <c r="FP110" s="225">
        <f t="shared" si="201"/>
        <v>0</v>
      </c>
      <c r="FQ110" s="225">
        <f t="shared" si="201"/>
        <v>0</v>
      </c>
      <c r="FR110" s="225">
        <f t="shared" si="201"/>
        <v>0</v>
      </c>
      <c r="FS110" s="225">
        <f t="shared" si="201"/>
        <v>0</v>
      </c>
      <c r="FT110" s="225">
        <f t="shared" si="201"/>
        <v>0</v>
      </c>
      <c r="FU110" s="225">
        <f t="shared" si="201"/>
        <v>0</v>
      </c>
      <c r="FV110" s="225">
        <f t="shared" si="201"/>
        <v>0</v>
      </c>
      <c r="FW110" s="225">
        <f t="shared" si="201"/>
        <v>0</v>
      </c>
      <c r="FX110" s="225">
        <f t="shared" si="201"/>
        <v>0</v>
      </c>
      <c r="FY110" s="225">
        <f t="shared" si="201"/>
        <v>0</v>
      </c>
      <c r="FZ110" s="225">
        <f t="shared" si="201"/>
        <v>0</v>
      </c>
      <c r="GA110" s="225">
        <f t="shared" si="201"/>
        <v>0</v>
      </c>
      <c r="GB110" s="225">
        <f t="shared" si="201"/>
        <v>0</v>
      </c>
      <c r="GC110" s="225">
        <f t="shared" si="201"/>
        <v>0</v>
      </c>
      <c r="GD110" s="225">
        <f t="shared" si="201"/>
        <v>0</v>
      </c>
      <c r="GE110" s="225">
        <f t="shared" si="201"/>
        <v>0</v>
      </c>
      <c r="GF110" s="225">
        <f t="shared" si="201"/>
        <v>0</v>
      </c>
      <c r="GG110" s="225">
        <f t="shared" si="201"/>
        <v>0</v>
      </c>
      <c r="GH110" s="225">
        <f t="shared" si="201"/>
        <v>0</v>
      </c>
      <c r="GI110" s="225">
        <f t="shared" si="201"/>
        <v>0</v>
      </c>
      <c r="GJ110" s="225">
        <f t="shared" si="201"/>
        <v>0</v>
      </c>
      <c r="GK110" s="225">
        <f t="shared" si="201"/>
        <v>0</v>
      </c>
      <c r="GL110" s="225">
        <f t="shared" si="201"/>
        <v>0</v>
      </c>
      <c r="GM110" s="225">
        <f t="shared" si="201"/>
        <v>0</v>
      </c>
      <c r="GN110" s="225">
        <f t="shared" si="201"/>
        <v>0</v>
      </c>
      <c r="GO110" s="225">
        <f t="shared" si="201"/>
        <v>0</v>
      </c>
      <c r="GP110" s="225">
        <f t="shared" si="201"/>
        <v>0</v>
      </c>
      <c r="GQ110" s="225">
        <f t="shared" si="201"/>
        <v>0</v>
      </c>
      <c r="GR110" s="225">
        <f t="shared" si="201"/>
        <v>0</v>
      </c>
      <c r="GS110" s="225">
        <f t="shared" si="201"/>
        <v>0</v>
      </c>
      <c r="GT110" s="225">
        <f t="shared" si="201"/>
        <v>0</v>
      </c>
      <c r="GU110" s="225">
        <f t="shared" si="201"/>
        <v>0</v>
      </c>
      <c r="GV110" s="225">
        <f t="shared" si="201"/>
        <v>0</v>
      </c>
      <c r="GW110" s="225">
        <f t="shared" si="201"/>
        <v>0</v>
      </c>
      <c r="GX110" s="225">
        <f t="shared" si="201"/>
        <v>0</v>
      </c>
      <c r="GY110" s="225">
        <f t="shared" si="201"/>
        <v>0</v>
      </c>
      <c r="GZ110" s="225">
        <f t="shared" si="201"/>
        <v>0</v>
      </c>
      <c r="HA110" s="225">
        <f t="shared" si="201"/>
        <v>0</v>
      </c>
      <c r="HB110" s="225">
        <f t="shared" si="201"/>
        <v>0</v>
      </c>
      <c r="HC110" s="225">
        <f t="shared" si="201"/>
        <v>0</v>
      </c>
      <c r="HD110" s="225">
        <f t="shared" si="201"/>
        <v>0</v>
      </c>
      <c r="HE110" s="225">
        <f t="shared" si="201"/>
        <v>0</v>
      </c>
      <c r="HF110" s="225">
        <f t="shared" si="201"/>
        <v>0</v>
      </c>
      <c r="HG110" s="225">
        <f t="shared" si="201"/>
        <v>0</v>
      </c>
      <c r="HH110" s="225">
        <f t="shared" si="201"/>
        <v>0</v>
      </c>
      <c r="HI110" s="225">
        <f t="shared" si="201"/>
        <v>0</v>
      </c>
      <c r="HJ110" s="225">
        <f t="shared" si="201"/>
        <v>0</v>
      </c>
      <c r="HK110" s="225">
        <f t="shared" si="201"/>
        <v>0</v>
      </c>
      <c r="HL110" s="225">
        <f t="shared" si="201"/>
        <v>0</v>
      </c>
      <c r="HM110" s="225">
        <f t="shared" si="201"/>
        <v>0</v>
      </c>
      <c r="HN110" s="225">
        <f t="shared" si="201"/>
        <v>0</v>
      </c>
      <c r="HO110" s="225">
        <f t="shared" si="201"/>
        <v>0</v>
      </c>
      <c r="HP110" s="225">
        <f t="shared" si="201"/>
        <v>0</v>
      </c>
      <c r="HQ110" s="225">
        <f t="shared" si="201"/>
        <v>0</v>
      </c>
      <c r="HR110" s="225">
        <f t="shared" si="201"/>
        <v>0</v>
      </c>
      <c r="HS110" s="225">
        <f t="shared" si="201"/>
        <v>0</v>
      </c>
      <c r="HT110" s="225">
        <f t="shared" si="201"/>
        <v>0</v>
      </c>
      <c r="HU110" s="225">
        <f t="shared" si="201"/>
        <v>0</v>
      </c>
      <c r="HV110" s="225">
        <f t="shared" si="201"/>
        <v>0</v>
      </c>
      <c r="HW110" s="225">
        <f t="shared" si="201"/>
        <v>0</v>
      </c>
      <c r="HX110" s="225">
        <f t="shared" si="201"/>
        <v>0</v>
      </c>
      <c r="HY110" s="225">
        <f t="shared" si="201"/>
        <v>0</v>
      </c>
      <c r="HZ110" s="225">
        <f t="shared" ref="HZ110:IN110" si="202">($S45-$R45)*(HZ$66-$R$7)/($S$7-$R$7)+$R45</f>
        <v>0</v>
      </c>
      <c r="IA110" s="225">
        <f t="shared" si="202"/>
        <v>0</v>
      </c>
      <c r="IB110" s="225">
        <f t="shared" si="202"/>
        <v>0</v>
      </c>
      <c r="IC110" s="225">
        <f t="shared" si="202"/>
        <v>0</v>
      </c>
      <c r="ID110" s="225">
        <f t="shared" si="202"/>
        <v>0</v>
      </c>
      <c r="IE110" s="225">
        <f t="shared" si="202"/>
        <v>0</v>
      </c>
      <c r="IF110" s="225">
        <f t="shared" si="202"/>
        <v>0</v>
      </c>
      <c r="IG110" s="225">
        <f t="shared" si="202"/>
        <v>0</v>
      </c>
      <c r="IH110" s="225">
        <f t="shared" si="202"/>
        <v>0</v>
      </c>
      <c r="II110" s="225">
        <f t="shared" si="202"/>
        <v>0</v>
      </c>
      <c r="IJ110" s="225">
        <f t="shared" si="202"/>
        <v>0</v>
      </c>
      <c r="IK110" s="225">
        <f t="shared" si="202"/>
        <v>0</v>
      </c>
      <c r="IL110" s="225">
        <f t="shared" si="202"/>
        <v>0</v>
      </c>
      <c r="IM110" s="225">
        <f t="shared" si="202"/>
        <v>0</v>
      </c>
      <c r="IN110" s="225">
        <f t="shared" si="202"/>
        <v>0</v>
      </c>
      <c r="IO110" s="221"/>
    </row>
    <row r="111" spans="2:249">
      <c r="B111" s="21"/>
      <c r="C111" s="156"/>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24"/>
      <c r="BA111" s="224"/>
      <c r="BB111" s="224"/>
      <c r="BC111" s="224"/>
      <c r="BD111" s="224"/>
      <c r="BE111" s="224"/>
      <c r="BF111" s="224"/>
      <c r="BG111" s="156"/>
      <c r="BH111" s="156"/>
      <c r="BI111" s="156"/>
      <c r="BJ111" s="156"/>
      <c r="BK111" s="156"/>
      <c r="BL111" s="156"/>
      <c r="BM111" s="156"/>
      <c r="BN111" s="156"/>
      <c r="BO111" s="156"/>
      <c r="BP111" s="156"/>
      <c r="BQ111" s="156"/>
      <c r="BR111" s="156"/>
      <c r="BS111" s="156"/>
      <c r="BT111" s="156"/>
      <c r="BU111" s="156"/>
      <c r="BV111" s="156"/>
      <c r="BW111" s="156"/>
      <c r="BX111" s="156"/>
      <c r="BY111" s="156"/>
      <c r="BZ111" s="156"/>
      <c r="CA111" s="156"/>
      <c r="CB111" s="156"/>
      <c r="CC111" s="156"/>
      <c r="CD111" s="156"/>
      <c r="CE111" s="157"/>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L111" s="21"/>
      <c r="FM111" s="22"/>
      <c r="FN111" s="225">
        <f t="shared" ref="FN111:HY111" si="203">($S46-$R46)*(FN$66-$R$7)/($S$7-$R$7)+$R46</f>
        <v>0</v>
      </c>
      <c r="FO111" s="225">
        <f t="shared" si="203"/>
        <v>0</v>
      </c>
      <c r="FP111" s="225">
        <f t="shared" si="203"/>
        <v>0</v>
      </c>
      <c r="FQ111" s="225">
        <f t="shared" si="203"/>
        <v>0</v>
      </c>
      <c r="FR111" s="225">
        <f t="shared" si="203"/>
        <v>0</v>
      </c>
      <c r="FS111" s="225">
        <f t="shared" si="203"/>
        <v>0</v>
      </c>
      <c r="FT111" s="225">
        <f t="shared" si="203"/>
        <v>0</v>
      </c>
      <c r="FU111" s="225">
        <f t="shared" si="203"/>
        <v>0</v>
      </c>
      <c r="FV111" s="225">
        <f t="shared" si="203"/>
        <v>0</v>
      </c>
      <c r="FW111" s="225">
        <f t="shared" si="203"/>
        <v>0</v>
      </c>
      <c r="FX111" s="225">
        <f t="shared" si="203"/>
        <v>0</v>
      </c>
      <c r="FY111" s="225">
        <f t="shared" si="203"/>
        <v>0</v>
      </c>
      <c r="FZ111" s="225">
        <f t="shared" si="203"/>
        <v>0</v>
      </c>
      <c r="GA111" s="225">
        <f t="shared" si="203"/>
        <v>0</v>
      </c>
      <c r="GB111" s="225">
        <f t="shared" si="203"/>
        <v>0</v>
      </c>
      <c r="GC111" s="225">
        <f t="shared" si="203"/>
        <v>0</v>
      </c>
      <c r="GD111" s="225">
        <f t="shared" si="203"/>
        <v>0</v>
      </c>
      <c r="GE111" s="225">
        <f t="shared" si="203"/>
        <v>0</v>
      </c>
      <c r="GF111" s="225">
        <f t="shared" si="203"/>
        <v>0</v>
      </c>
      <c r="GG111" s="225">
        <f t="shared" si="203"/>
        <v>0</v>
      </c>
      <c r="GH111" s="225">
        <f t="shared" si="203"/>
        <v>0</v>
      </c>
      <c r="GI111" s="225">
        <f t="shared" si="203"/>
        <v>0</v>
      </c>
      <c r="GJ111" s="225">
        <f t="shared" si="203"/>
        <v>0</v>
      </c>
      <c r="GK111" s="225">
        <f t="shared" si="203"/>
        <v>0</v>
      </c>
      <c r="GL111" s="225">
        <f t="shared" si="203"/>
        <v>0</v>
      </c>
      <c r="GM111" s="225">
        <f t="shared" si="203"/>
        <v>0</v>
      </c>
      <c r="GN111" s="225">
        <f t="shared" si="203"/>
        <v>0</v>
      </c>
      <c r="GO111" s="225">
        <f t="shared" si="203"/>
        <v>0</v>
      </c>
      <c r="GP111" s="225">
        <f t="shared" si="203"/>
        <v>0</v>
      </c>
      <c r="GQ111" s="225">
        <f t="shared" si="203"/>
        <v>0</v>
      </c>
      <c r="GR111" s="225">
        <f t="shared" si="203"/>
        <v>0</v>
      </c>
      <c r="GS111" s="225">
        <f t="shared" si="203"/>
        <v>0</v>
      </c>
      <c r="GT111" s="225">
        <f t="shared" si="203"/>
        <v>0</v>
      </c>
      <c r="GU111" s="225">
        <f t="shared" si="203"/>
        <v>0</v>
      </c>
      <c r="GV111" s="225">
        <f t="shared" si="203"/>
        <v>0</v>
      </c>
      <c r="GW111" s="225">
        <f t="shared" si="203"/>
        <v>0</v>
      </c>
      <c r="GX111" s="225">
        <f t="shared" si="203"/>
        <v>0</v>
      </c>
      <c r="GY111" s="225">
        <f t="shared" si="203"/>
        <v>0</v>
      </c>
      <c r="GZ111" s="225">
        <f t="shared" si="203"/>
        <v>0</v>
      </c>
      <c r="HA111" s="225">
        <f t="shared" si="203"/>
        <v>0</v>
      </c>
      <c r="HB111" s="225">
        <f t="shared" si="203"/>
        <v>0</v>
      </c>
      <c r="HC111" s="225">
        <f t="shared" si="203"/>
        <v>0</v>
      </c>
      <c r="HD111" s="225">
        <f t="shared" si="203"/>
        <v>0</v>
      </c>
      <c r="HE111" s="225">
        <f t="shared" si="203"/>
        <v>0</v>
      </c>
      <c r="HF111" s="225">
        <f t="shared" si="203"/>
        <v>0</v>
      </c>
      <c r="HG111" s="225">
        <f t="shared" si="203"/>
        <v>0</v>
      </c>
      <c r="HH111" s="225">
        <f t="shared" si="203"/>
        <v>0</v>
      </c>
      <c r="HI111" s="225">
        <f t="shared" si="203"/>
        <v>0</v>
      </c>
      <c r="HJ111" s="225">
        <f t="shared" si="203"/>
        <v>0</v>
      </c>
      <c r="HK111" s="225">
        <f t="shared" si="203"/>
        <v>0</v>
      </c>
      <c r="HL111" s="225">
        <f t="shared" si="203"/>
        <v>0</v>
      </c>
      <c r="HM111" s="225">
        <f t="shared" si="203"/>
        <v>0</v>
      </c>
      <c r="HN111" s="225">
        <f t="shared" si="203"/>
        <v>0</v>
      </c>
      <c r="HO111" s="225">
        <f t="shared" si="203"/>
        <v>0</v>
      </c>
      <c r="HP111" s="225">
        <f t="shared" si="203"/>
        <v>0</v>
      </c>
      <c r="HQ111" s="225">
        <f t="shared" si="203"/>
        <v>0</v>
      </c>
      <c r="HR111" s="225">
        <f t="shared" si="203"/>
        <v>0</v>
      </c>
      <c r="HS111" s="225">
        <f t="shared" si="203"/>
        <v>0</v>
      </c>
      <c r="HT111" s="225">
        <f t="shared" si="203"/>
        <v>0</v>
      </c>
      <c r="HU111" s="225">
        <f t="shared" si="203"/>
        <v>0</v>
      </c>
      <c r="HV111" s="225">
        <f t="shared" si="203"/>
        <v>0</v>
      </c>
      <c r="HW111" s="225">
        <f t="shared" si="203"/>
        <v>0</v>
      </c>
      <c r="HX111" s="225">
        <f t="shared" si="203"/>
        <v>0</v>
      </c>
      <c r="HY111" s="225">
        <f t="shared" si="203"/>
        <v>0</v>
      </c>
      <c r="HZ111" s="225">
        <f t="shared" ref="HZ111:IN111" si="204">($S46-$R46)*(HZ$66-$R$7)/($S$7-$R$7)+$R46</f>
        <v>0</v>
      </c>
      <c r="IA111" s="225">
        <f t="shared" si="204"/>
        <v>0</v>
      </c>
      <c r="IB111" s="225">
        <f t="shared" si="204"/>
        <v>0</v>
      </c>
      <c r="IC111" s="225">
        <f t="shared" si="204"/>
        <v>0</v>
      </c>
      <c r="ID111" s="225">
        <f t="shared" si="204"/>
        <v>0</v>
      </c>
      <c r="IE111" s="225">
        <f t="shared" si="204"/>
        <v>0</v>
      </c>
      <c r="IF111" s="225">
        <f t="shared" si="204"/>
        <v>0</v>
      </c>
      <c r="IG111" s="225">
        <f t="shared" si="204"/>
        <v>0</v>
      </c>
      <c r="IH111" s="225">
        <f t="shared" si="204"/>
        <v>0</v>
      </c>
      <c r="II111" s="225">
        <f t="shared" si="204"/>
        <v>0</v>
      </c>
      <c r="IJ111" s="225">
        <f t="shared" si="204"/>
        <v>0</v>
      </c>
      <c r="IK111" s="225">
        <f t="shared" si="204"/>
        <v>0</v>
      </c>
      <c r="IL111" s="225">
        <f t="shared" si="204"/>
        <v>0</v>
      </c>
      <c r="IM111" s="225">
        <f t="shared" si="204"/>
        <v>0</v>
      </c>
      <c r="IN111" s="225">
        <f t="shared" si="204"/>
        <v>0</v>
      </c>
      <c r="IO111" s="221"/>
    </row>
    <row r="112" spans="2:249">
      <c r="B112" s="24" t="s">
        <v>21</v>
      </c>
      <c r="C112" s="156"/>
      <c r="D112" s="224"/>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7"/>
      <c r="CG112" s="24" t="s">
        <v>21</v>
      </c>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203"/>
      <c r="FL112" s="24" t="s">
        <v>21</v>
      </c>
      <c r="FM112" s="22"/>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46"/>
    </row>
    <row r="113" spans="2:249">
      <c r="B113" s="155" t="s">
        <v>49</v>
      </c>
      <c r="C113" s="156"/>
      <c r="D113" s="224">
        <f t="shared" ref="D113:M113" si="205">(1/$E47-1/$D47)*(D$66-$D$7)/($E$7-$D$7)+1/$D47</f>
        <v>0.02</v>
      </c>
      <c r="E113" s="156">
        <f t="shared" si="205"/>
        <v>0.02</v>
      </c>
      <c r="F113" s="156">
        <f t="shared" si="205"/>
        <v>0.02</v>
      </c>
      <c r="G113" s="156">
        <f t="shared" si="205"/>
        <v>0.02</v>
      </c>
      <c r="H113" s="156">
        <f t="shared" si="205"/>
        <v>0.02</v>
      </c>
      <c r="I113" s="156">
        <f t="shared" si="205"/>
        <v>0.02</v>
      </c>
      <c r="J113" s="156">
        <f t="shared" si="205"/>
        <v>0.02</v>
      </c>
      <c r="K113" s="156">
        <f t="shared" si="205"/>
        <v>0.02</v>
      </c>
      <c r="L113" s="156">
        <f t="shared" si="205"/>
        <v>0.02</v>
      </c>
      <c r="M113" s="156">
        <f t="shared" si="205"/>
        <v>0.02</v>
      </c>
      <c r="N113" s="156">
        <f t="shared" ref="N113:AG113" si="206">(1/$F47-1/$E47)*(N$66-$E$7)/($F$7-$E$7)+1/$E47</f>
        <v>0.02</v>
      </c>
      <c r="O113" s="156">
        <f t="shared" si="206"/>
        <v>0.02</v>
      </c>
      <c r="P113" s="156">
        <f t="shared" si="206"/>
        <v>0.02</v>
      </c>
      <c r="Q113" s="156">
        <f t="shared" si="206"/>
        <v>0.02</v>
      </c>
      <c r="R113" s="156">
        <f t="shared" si="206"/>
        <v>0.02</v>
      </c>
      <c r="S113" s="156">
        <f t="shared" si="206"/>
        <v>0.02</v>
      </c>
      <c r="T113" s="156">
        <f t="shared" si="206"/>
        <v>0.02</v>
      </c>
      <c r="U113" s="156">
        <f t="shared" si="206"/>
        <v>0.02</v>
      </c>
      <c r="V113" s="156">
        <f t="shared" si="206"/>
        <v>0.02</v>
      </c>
      <c r="W113" s="156">
        <f t="shared" si="206"/>
        <v>0.02</v>
      </c>
      <c r="X113" s="156">
        <f t="shared" si="206"/>
        <v>0.02</v>
      </c>
      <c r="Y113" s="156">
        <f t="shared" si="206"/>
        <v>0.02</v>
      </c>
      <c r="Z113" s="156">
        <f t="shared" si="206"/>
        <v>0.02</v>
      </c>
      <c r="AA113" s="156">
        <f t="shared" si="206"/>
        <v>0.02</v>
      </c>
      <c r="AB113" s="156">
        <f t="shared" si="206"/>
        <v>0.02</v>
      </c>
      <c r="AC113" s="156">
        <f t="shared" si="206"/>
        <v>0.02</v>
      </c>
      <c r="AD113" s="156">
        <f t="shared" si="206"/>
        <v>0.02</v>
      </c>
      <c r="AE113" s="156">
        <f t="shared" si="206"/>
        <v>0.02</v>
      </c>
      <c r="AF113" s="156">
        <f t="shared" si="206"/>
        <v>0.02</v>
      </c>
      <c r="AG113" s="156">
        <f t="shared" si="206"/>
        <v>0.02</v>
      </c>
      <c r="AH113" s="156">
        <f t="shared" ref="AH113:BM113" si="207">(1/$G47-1/$F47)*(AH$66-$F$7)/($G$7-$F$7)+1/$F47</f>
        <v>0.02</v>
      </c>
      <c r="AI113" s="156">
        <f t="shared" si="207"/>
        <v>0.02</v>
      </c>
      <c r="AJ113" s="156">
        <f t="shared" si="207"/>
        <v>0.02</v>
      </c>
      <c r="AK113" s="156">
        <f t="shared" si="207"/>
        <v>0.02</v>
      </c>
      <c r="AL113" s="156">
        <f t="shared" si="207"/>
        <v>0.02</v>
      </c>
      <c r="AM113" s="156">
        <f t="shared" si="207"/>
        <v>0.02</v>
      </c>
      <c r="AN113" s="156">
        <f t="shared" si="207"/>
        <v>0.02</v>
      </c>
      <c r="AO113" s="156">
        <f t="shared" si="207"/>
        <v>0.02</v>
      </c>
      <c r="AP113" s="156">
        <f t="shared" si="207"/>
        <v>0.02</v>
      </c>
      <c r="AQ113" s="156">
        <f t="shared" si="207"/>
        <v>0.02</v>
      </c>
      <c r="AR113" s="156">
        <f t="shared" si="207"/>
        <v>0.02</v>
      </c>
      <c r="AS113" s="156">
        <f t="shared" si="207"/>
        <v>0.02</v>
      </c>
      <c r="AT113" s="156">
        <f t="shared" si="207"/>
        <v>0.02</v>
      </c>
      <c r="AU113" s="156">
        <f t="shared" si="207"/>
        <v>0.02</v>
      </c>
      <c r="AV113" s="156">
        <f t="shared" si="207"/>
        <v>0.02</v>
      </c>
      <c r="AW113" s="156">
        <f t="shared" si="207"/>
        <v>0.02</v>
      </c>
      <c r="AX113" s="156">
        <f t="shared" si="207"/>
        <v>0.02</v>
      </c>
      <c r="AY113" s="156">
        <f t="shared" si="207"/>
        <v>0.02</v>
      </c>
      <c r="AZ113" s="156">
        <f t="shared" si="207"/>
        <v>0.02</v>
      </c>
      <c r="BA113" s="156">
        <f t="shared" si="207"/>
        <v>0.02</v>
      </c>
      <c r="BB113" s="156">
        <f t="shared" si="207"/>
        <v>0.02</v>
      </c>
      <c r="BC113" s="156">
        <f t="shared" si="207"/>
        <v>0.02</v>
      </c>
      <c r="BD113" s="156">
        <f t="shared" si="207"/>
        <v>0.02</v>
      </c>
      <c r="BE113" s="156">
        <f t="shared" si="207"/>
        <v>0.02</v>
      </c>
      <c r="BF113" s="156">
        <f t="shared" si="207"/>
        <v>0.02</v>
      </c>
      <c r="BG113" s="156">
        <f t="shared" si="207"/>
        <v>0.02</v>
      </c>
      <c r="BH113" s="156">
        <f t="shared" si="207"/>
        <v>0.02</v>
      </c>
      <c r="BI113" s="156">
        <f t="shared" si="207"/>
        <v>0.02</v>
      </c>
      <c r="BJ113" s="156">
        <f t="shared" si="207"/>
        <v>0.02</v>
      </c>
      <c r="BK113" s="156">
        <f t="shared" si="207"/>
        <v>0.02</v>
      </c>
      <c r="BL113" s="156">
        <f t="shared" si="207"/>
        <v>0.02</v>
      </c>
      <c r="BM113" s="156">
        <f t="shared" si="207"/>
        <v>0.02</v>
      </c>
      <c r="BN113" s="156">
        <f t="shared" ref="BN113:CE113" si="208">(1/$G47-1/$F47)*(BN$66-$F$7)/($G$7-$F$7)+1/$F47</f>
        <v>0.02</v>
      </c>
      <c r="BO113" s="156">
        <f t="shared" si="208"/>
        <v>0.02</v>
      </c>
      <c r="BP113" s="156">
        <f t="shared" si="208"/>
        <v>0.02</v>
      </c>
      <c r="BQ113" s="156">
        <f t="shared" si="208"/>
        <v>0.02</v>
      </c>
      <c r="BR113" s="156">
        <f t="shared" si="208"/>
        <v>0.02</v>
      </c>
      <c r="BS113" s="156">
        <f t="shared" si="208"/>
        <v>0.02</v>
      </c>
      <c r="BT113" s="156">
        <f t="shared" si="208"/>
        <v>0.02</v>
      </c>
      <c r="BU113" s="156">
        <f t="shared" si="208"/>
        <v>0.02</v>
      </c>
      <c r="BV113" s="156">
        <f t="shared" si="208"/>
        <v>0.02</v>
      </c>
      <c r="BW113" s="156">
        <f t="shared" si="208"/>
        <v>0.02</v>
      </c>
      <c r="BX113" s="156">
        <f t="shared" si="208"/>
        <v>0.02</v>
      </c>
      <c r="BY113" s="156">
        <f t="shared" si="208"/>
        <v>0.02</v>
      </c>
      <c r="BZ113" s="156">
        <f t="shared" si="208"/>
        <v>0.02</v>
      </c>
      <c r="CA113" s="156">
        <f t="shared" si="208"/>
        <v>0.02</v>
      </c>
      <c r="CB113" s="156">
        <f t="shared" si="208"/>
        <v>0.02</v>
      </c>
      <c r="CC113" s="156">
        <f t="shared" si="208"/>
        <v>0.02</v>
      </c>
      <c r="CD113" s="156">
        <f t="shared" si="208"/>
        <v>0.02</v>
      </c>
      <c r="CE113" s="157">
        <f t="shared" si="208"/>
        <v>0.02</v>
      </c>
      <c r="CG113" s="202" t="s">
        <v>49</v>
      </c>
      <c r="CH113" s="198"/>
      <c r="CI113" s="198">
        <f t="shared" ref="CI113:CR113" si="209">(1/$L47-1/$K47)*(CI$66-$K$7)/($L$7-$K$7)+1/$K47</f>
        <v>1E-3</v>
      </c>
      <c r="CJ113" s="198">
        <f t="shared" si="209"/>
        <v>1E-3</v>
      </c>
      <c r="CK113" s="198">
        <f t="shared" si="209"/>
        <v>1E-3</v>
      </c>
      <c r="CL113" s="198">
        <f t="shared" si="209"/>
        <v>1E-3</v>
      </c>
      <c r="CM113" s="198">
        <f t="shared" si="209"/>
        <v>1E-3</v>
      </c>
      <c r="CN113" s="198">
        <f t="shared" si="209"/>
        <v>1E-3</v>
      </c>
      <c r="CO113" s="198">
        <f t="shared" si="209"/>
        <v>1E-3</v>
      </c>
      <c r="CP113" s="198">
        <f t="shared" si="209"/>
        <v>1E-3</v>
      </c>
      <c r="CQ113" s="198">
        <f t="shared" si="209"/>
        <v>1E-3</v>
      </c>
      <c r="CR113" s="198">
        <f t="shared" si="209"/>
        <v>1E-3</v>
      </c>
      <c r="CS113" s="198">
        <f t="shared" ref="CS113:DL113" si="210">(1/$M47-1/$L47)*(CS$66-$L$7)/($M$7-$L$7)+1/$L47</f>
        <v>1E-3</v>
      </c>
      <c r="CT113" s="198">
        <f t="shared" si="210"/>
        <v>1E-3</v>
      </c>
      <c r="CU113" s="198">
        <f t="shared" si="210"/>
        <v>1E-3</v>
      </c>
      <c r="CV113" s="198">
        <f t="shared" si="210"/>
        <v>1E-3</v>
      </c>
      <c r="CW113" s="198">
        <f t="shared" si="210"/>
        <v>1E-3</v>
      </c>
      <c r="CX113" s="198">
        <f t="shared" si="210"/>
        <v>1E-3</v>
      </c>
      <c r="CY113" s="198">
        <f t="shared" si="210"/>
        <v>1E-3</v>
      </c>
      <c r="CZ113" s="198">
        <f t="shared" si="210"/>
        <v>1E-3</v>
      </c>
      <c r="DA113" s="198">
        <f t="shared" si="210"/>
        <v>1E-3</v>
      </c>
      <c r="DB113" s="198">
        <f t="shared" si="210"/>
        <v>1E-3</v>
      </c>
      <c r="DC113" s="198">
        <f t="shared" si="210"/>
        <v>1E-3</v>
      </c>
      <c r="DD113" s="198">
        <f t="shared" si="210"/>
        <v>1E-3</v>
      </c>
      <c r="DE113" s="198">
        <f t="shared" si="210"/>
        <v>1E-3</v>
      </c>
      <c r="DF113" s="198">
        <f t="shared" si="210"/>
        <v>1E-3</v>
      </c>
      <c r="DG113" s="198">
        <f t="shared" si="210"/>
        <v>1E-3</v>
      </c>
      <c r="DH113" s="198">
        <f t="shared" si="210"/>
        <v>1E-3</v>
      </c>
      <c r="DI113" s="198">
        <f t="shared" si="210"/>
        <v>1E-3</v>
      </c>
      <c r="DJ113" s="198">
        <f t="shared" si="210"/>
        <v>1E-3</v>
      </c>
      <c r="DK113" s="198">
        <f t="shared" si="210"/>
        <v>1E-3</v>
      </c>
      <c r="DL113" s="198">
        <f t="shared" si="210"/>
        <v>1E-3</v>
      </c>
      <c r="DM113" s="198">
        <f t="shared" ref="DM113:ER113" si="211">(1/$N47-1/$M47)*(DM$66-$M$7)/($N$7-$M$7)+1/$M47</f>
        <v>1E-3</v>
      </c>
      <c r="DN113" s="198">
        <f t="shared" si="211"/>
        <v>1E-3</v>
      </c>
      <c r="DO113" s="198">
        <f t="shared" si="211"/>
        <v>1E-3</v>
      </c>
      <c r="DP113" s="198">
        <f t="shared" si="211"/>
        <v>1E-3</v>
      </c>
      <c r="DQ113" s="198">
        <f t="shared" si="211"/>
        <v>1E-3</v>
      </c>
      <c r="DR113" s="198">
        <f t="shared" si="211"/>
        <v>1E-3</v>
      </c>
      <c r="DS113" s="198">
        <f t="shared" si="211"/>
        <v>1E-3</v>
      </c>
      <c r="DT113" s="198">
        <f t="shared" si="211"/>
        <v>1E-3</v>
      </c>
      <c r="DU113" s="198">
        <f t="shared" si="211"/>
        <v>1E-3</v>
      </c>
      <c r="DV113" s="198">
        <f t="shared" si="211"/>
        <v>1E-3</v>
      </c>
      <c r="DW113" s="198">
        <f t="shared" si="211"/>
        <v>1E-3</v>
      </c>
      <c r="DX113" s="198">
        <f t="shared" si="211"/>
        <v>1E-3</v>
      </c>
      <c r="DY113" s="198">
        <f t="shared" si="211"/>
        <v>1E-3</v>
      </c>
      <c r="DZ113" s="198">
        <f t="shared" si="211"/>
        <v>1E-3</v>
      </c>
      <c r="EA113" s="198">
        <f t="shared" si="211"/>
        <v>1E-3</v>
      </c>
      <c r="EB113" s="198">
        <f t="shared" si="211"/>
        <v>1E-3</v>
      </c>
      <c r="EC113" s="198">
        <f t="shared" si="211"/>
        <v>1E-3</v>
      </c>
      <c r="ED113" s="198">
        <f t="shared" si="211"/>
        <v>1E-3</v>
      </c>
      <c r="EE113" s="198">
        <f t="shared" si="211"/>
        <v>1E-3</v>
      </c>
      <c r="EF113" s="198">
        <f t="shared" si="211"/>
        <v>1E-3</v>
      </c>
      <c r="EG113" s="198">
        <f t="shared" si="211"/>
        <v>1E-3</v>
      </c>
      <c r="EH113" s="198">
        <f t="shared" si="211"/>
        <v>1E-3</v>
      </c>
      <c r="EI113" s="198">
        <f t="shared" si="211"/>
        <v>1E-3</v>
      </c>
      <c r="EJ113" s="198">
        <f t="shared" si="211"/>
        <v>1E-3</v>
      </c>
      <c r="EK113" s="198">
        <f t="shared" si="211"/>
        <v>1E-3</v>
      </c>
      <c r="EL113" s="198">
        <f t="shared" si="211"/>
        <v>1E-3</v>
      </c>
      <c r="EM113" s="198">
        <f t="shared" si="211"/>
        <v>1E-3</v>
      </c>
      <c r="EN113" s="198">
        <f t="shared" si="211"/>
        <v>1E-3</v>
      </c>
      <c r="EO113" s="198">
        <f t="shared" si="211"/>
        <v>1E-3</v>
      </c>
      <c r="EP113" s="198">
        <f t="shared" si="211"/>
        <v>1E-3</v>
      </c>
      <c r="EQ113" s="198">
        <f t="shared" si="211"/>
        <v>1E-3</v>
      </c>
      <c r="ER113" s="198">
        <f t="shared" si="211"/>
        <v>1E-3</v>
      </c>
      <c r="ES113" s="198">
        <f t="shared" ref="ES113:FJ113" si="212">(1/$N47-1/$M47)*(ES$66-$M$7)/($N$7-$M$7)+1/$M47</f>
        <v>1E-3</v>
      </c>
      <c r="ET113" s="198">
        <f t="shared" si="212"/>
        <v>1E-3</v>
      </c>
      <c r="EU113" s="198">
        <f t="shared" si="212"/>
        <v>1E-3</v>
      </c>
      <c r="EV113" s="198">
        <f t="shared" si="212"/>
        <v>1E-3</v>
      </c>
      <c r="EW113" s="198">
        <f t="shared" si="212"/>
        <v>1E-3</v>
      </c>
      <c r="EX113" s="198">
        <f t="shared" si="212"/>
        <v>1E-3</v>
      </c>
      <c r="EY113" s="198">
        <f t="shared" si="212"/>
        <v>1E-3</v>
      </c>
      <c r="EZ113" s="198">
        <f t="shared" si="212"/>
        <v>1E-3</v>
      </c>
      <c r="FA113" s="198">
        <f t="shared" si="212"/>
        <v>1E-3</v>
      </c>
      <c r="FB113" s="198">
        <f t="shared" si="212"/>
        <v>1E-3</v>
      </c>
      <c r="FC113" s="198">
        <f t="shared" si="212"/>
        <v>1E-3</v>
      </c>
      <c r="FD113" s="198">
        <f t="shared" si="212"/>
        <v>1E-3</v>
      </c>
      <c r="FE113" s="198">
        <f t="shared" si="212"/>
        <v>1E-3</v>
      </c>
      <c r="FF113" s="198">
        <f t="shared" si="212"/>
        <v>1E-3</v>
      </c>
      <c r="FG113" s="198">
        <f t="shared" si="212"/>
        <v>1E-3</v>
      </c>
      <c r="FH113" s="198">
        <f t="shared" si="212"/>
        <v>1E-3</v>
      </c>
      <c r="FI113" s="198">
        <f t="shared" si="212"/>
        <v>1E-3</v>
      </c>
      <c r="FJ113" s="198">
        <f t="shared" si="212"/>
        <v>1E-3</v>
      </c>
      <c r="FL113" s="21" t="s">
        <v>49</v>
      </c>
      <c r="FM113" s="22"/>
      <c r="FN113" s="278">
        <f t="shared" ref="FN113:GS113" si="213">(1/$S47-1/$R47)*(R$66-$R$7)/($S$7-$R$7)+1/$R47</f>
        <v>4.999999999999999E-4</v>
      </c>
      <c r="FO113" s="278">
        <f t="shared" si="213"/>
        <v>4.6666666666666666E-4</v>
      </c>
      <c r="FP113" s="278">
        <f t="shared" si="213"/>
        <v>4.3333333333333331E-4</v>
      </c>
      <c r="FQ113" s="278">
        <f t="shared" si="213"/>
        <v>3.9999999999999996E-4</v>
      </c>
      <c r="FR113" s="278">
        <f t="shared" si="213"/>
        <v>3.6666666666666662E-4</v>
      </c>
      <c r="FS113" s="278">
        <f t="shared" si="213"/>
        <v>3.3333333333333327E-4</v>
      </c>
      <c r="FT113" s="278">
        <f t="shared" si="213"/>
        <v>2.9999999999999992E-4</v>
      </c>
      <c r="FU113" s="278">
        <f t="shared" si="213"/>
        <v>2.6666666666666657E-4</v>
      </c>
      <c r="FV113" s="278">
        <f t="shared" si="213"/>
        <v>2.3333333333333322E-4</v>
      </c>
      <c r="FW113" s="278">
        <f t="shared" si="213"/>
        <v>1.9999999999999998E-4</v>
      </c>
      <c r="FX113" s="278">
        <f t="shared" si="213"/>
        <v>1.6666666666666653E-4</v>
      </c>
      <c r="FY113" s="278">
        <f t="shared" si="213"/>
        <v>1.3333333333333318E-4</v>
      </c>
      <c r="FZ113" s="278">
        <f t="shared" si="213"/>
        <v>9.9999999999999937E-5</v>
      </c>
      <c r="GA113" s="278">
        <f t="shared" si="213"/>
        <v>6.6666666666666589E-5</v>
      </c>
      <c r="GB113" s="278">
        <f t="shared" si="213"/>
        <v>3.3333333333333348E-5</v>
      </c>
      <c r="GC113" s="278">
        <f t="shared" si="213"/>
        <v>0</v>
      </c>
      <c r="GD113" s="278">
        <f t="shared" si="213"/>
        <v>-3.3333333333333565E-5</v>
      </c>
      <c r="GE113" s="278">
        <f t="shared" si="213"/>
        <v>-6.6666666666666697E-5</v>
      </c>
      <c r="GF113" s="278">
        <f t="shared" si="213"/>
        <v>-1.0000000000000005E-4</v>
      </c>
      <c r="GG113" s="278">
        <f t="shared" si="213"/>
        <v>-1.3333333333333339E-4</v>
      </c>
      <c r="GH113" s="278">
        <f t="shared" si="213"/>
        <v>-1.6666666666666696E-4</v>
      </c>
      <c r="GI113" s="278">
        <f t="shared" si="213"/>
        <v>-2.0000000000000009E-4</v>
      </c>
      <c r="GJ113" s="278">
        <f t="shared" si="213"/>
        <v>-2.3333333333333344E-4</v>
      </c>
      <c r="GK113" s="278">
        <f t="shared" si="213"/>
        <v>-2.6666666666666679E-4</v>
      </c>
      <c r="GL113" s="278">
        <f t="shared" si="213"/>
        <v>-3.0000000000000014E-4</v>
      </c>
      <c r="GM113" s="278">
        <f t="shared" si="213"/>
        <v>-3.3333333333333348E-4</v>
      </c>
      <c r="GN113" s="278">
        <f t="shared" si="213"/>
        <v>-3.6666666666666683E-4</v>
      </c>
      <c r="GO113" s="278">
        <f t="shared" si="213"/>
        <v>-4.0000000000000018E-4</v>
      </c>
      <c r="GP113" s="278">
        <f t="shared" si="213"/>
        <v>-4.3333333333333353E-4</v>
      </c>
      <c r="GQ113" s="278">
        <f t="shared" si="213"/>
        <v>-4.6666666666666688E-4</v>
      </c>
      <c r="GR113" s="278">
        <f t="shared" si="213"/>
        <v>-5.0000000000000001E-4</v>
      </c>
      <c r="GS113" s="278">
        <f t="shared" si="213"/>
        <v>-5.3333333333333358E-4</v>
      </c>
      <c r="GT113" s="278">
        <f t="shared" ref="GT113:HY113" si="214">(1/$S47-1/$R47)*(AX$66-$R$7)/($S$7-$R$7)+1/$R47</f>
        <v>-5.6666666666666692E-4</v>
      </c>
      <c r="GU113" s="278">
        <f t="shared" si="214"/>
        <v>-6.0000000000000006E-4</v>
      </c>
      <c r="GV113" s="278">
        <f t="shared" si="214"/>
        <v>-6.333333333333334E-4</v>
      </c>
      <c r="GW113" s="278">
        <f t="shared" si="214"/>
        <v>-6.6666666666666697E-4</v>
      </c>
      <c r="GX113" s="278">
        <f t="shared" si="214"/>
        <v>-7.000000000000001E-4</v>
      </c>
      <c r="GY113" s="278">
        <f t="shared" si="214"/>
        <v>-7.3333333333333367E-4</v>
      </c>
      <c r="GZ113" s="278">
        <f t="shared" si="214"/>
        <v>-7.666666666666668E-4</v>
      </c>
      <c r="HA113" s="278">
        <f t="shared" si="214"/>
        <v>-8.0000000000000015E-4</v>
      </c>
      <c r="HB113" s="278">
        <f t="shared" si="214"/>
        <v>-8.3333333333333371E-4</v>
      </c>
      <c r="HC113" s="278">
        <f t="shared" si="214"/>
        <v>-8.6666666666666684E-4</v>
      </c>
      <c r="HD113" s="278">
        <f t="shared" si="214"/>
        <v>-9.0000000000000019E-4</v>
      </c>
      <c r="HE113" s="278">
        <f t="shared" si="214"/>
        <v>-9.3333333333333332E-4</v>
      </c>
      <c r="HF113" s="278">
        <f t="shared" si="214"/>
        <v>-9.6666666666666689E-4</v>
      </c>
      <c r="HG113" s="278">
        <f t="shared" si="214"/>
        <v>-1.0000000000000005E-3</v>
      </c>
      <c r="HH113" s="278">
        <f t="shared" si="214"/>
        <v>-1.0333333333333336E-3</v>
      </c>
      <c r="HI113" s="278">
        <f t="shared" si="214"/>
        <v>-1.0666666666666672E-3</v>
      </c>
      <c r="HJ113" s="278">
        <f t="shared" si="214"/>
        <v>-1.1000000000000003E-3</v>
      </c>
      <c r="HK113" s="278">
        <f t="shared" si="214"/>
        <v>-1.1333333333333334E-3</v>
      </c>
      <c r="HL113" s="278">
        <f t="shared" si="214"/>
        <v>-1.166666666666667E-3</v>
      </c>
      <c r="HM113" s="278">
        <f t="shared" si="214"/>
        <v>-1.2000000000000001E-3</v>
      </c>
      <c r="HN113" s="278">
        <f t="shared" si="214"/>
        <v>-1.2333333333333337E-3</v>
      </c>
      <c r="HO113" s="278">
        <f t="shared" si="214"/>
        <v>-1.2666666666666668E-3</v>
      </c>
      <c r="HP113" s="278">
        <f t="shared" si="214"/>
        <v>-1.3000000000000004E-3</v>
      </c>
      <c r="HQ113" s="278">
        <f t="shared" si="214"/>
        <v>-1.3333333333333339E-3</v>
      </c>
      <c r="HR113" s="278">
        <f t="shared" si="214"/>
        <v>-1.3666666666666671E-3</v>
      </c>
      <c r="HS113" s="278">
        <f t="shared" si="214"/>
        <v>-1.4000000000000002E-3</v>
      </c>
      <c r="HT113" s="278">
        <f t="shared" si="214"/>
        <v>-1.4333333333333333E-3</v>
      </c>
      <c r="HU113" s="278">
        <f t="shared" si="214"/>
        <v>-1.4666666666666669E-3</v>
      </c>
      <c r="HV113" s="278">
        <f t="shared" si="214"/>
        <v>-1.5000000000000005E-3</v>
      </c>
      <c r="HW113" s="278">
        <f t="shared" si="214"/>
        <v>-1.5333333333333336E-3</v>
      </c>
      <c r="HX113" s="278">
        <f t="shared" si="214"/>
        <v>-1.5666666666666672E-3</v>
      </c>
      <c r="HY113" s="278">
        <f t="shared" si="214"/>
        <v>-1.6000000000000003E-3</v>
      </c>
      <c r="HZ113" s="278">
        <f t="shared" ref="HZ113:IN113" si="215">(1/$S47-1/$R47)*(CD$66-$R$7)/($S$7-$R$7)+1/$R47</f>
        <v>-1.6333333333333339E-3</v>
      </c>
      <c r="IA113" s="278">
        <f t="shared" si="215"/>
        <v>-1.666666666666667E-3</v>
      </c>
      <c r="IB113" s="278">
        <f t="shared" si="215"/>
        <v>6.8333333333333343E-2</v>
      </c>
      <c r="IC113" s="278" t="e">
        <f t="shared" si="215"/>
        <v>#VALUE!</v>
      </c>
      <c r="ID113" s="278">
        <f t="shared" si="215"/>
        <v>6.8333333333333343E-2</v>
      </c>
      <c r="IE113" s="278">
        <f t="shared" si="215"/>
        <v>9.6666666666666667E-4</v>
      </c>
      <c r="IF113" s="278">
        <f t="shared" si="215"/>
        <v>9.3333333333333332E-4</v>
      </c>
      <c r="IG113" s="278">
        <f t="shared" si="215"/>
        <v>8.9999999999999998E-4</v>
      </c>
      <c r="IH113" s="278">
        <f t="shared" si="215"/>
        <v>8.6666666666666663E-4</v>
      </c>
      <c r="II113" s="278">
        <f t="shared" si="215"/>
        <v>8.3333333333333328E-4</v>
      </c>
      <c r="IJ113" s="278">
        <f t="shared" si="215"/>
        <v>8.0000000000000004E-4</v>
      </c>
      <c r="IK113" s="278">
        <f t="shared" si="215"/>
        <v>7.6666666666666669E-4</v>
      </c>
      <c r="IL113" s="278">
        <f t="shared" si="215"/>
        <v>7.3333333333333334E-4</v>
      </c>
      <c r="IM113" s="278">
        <f t="shared" si="215"/>
        <v>6.9999999999999999E-4</v>
      </c>
      <c r="IN113" s="278">
        <f t="shared" si="215"/>
        <v>6.6666666666666664E-4</v>
      </c>
      <c r="IO113" s="91">
        <f>(1/$U47-1/$T47)*(IO$66-$T$7)/($U$7-$T$7)+1/$T47</f>
        <v>1E-3</v>
      </c>
    </row>
    <row r="114" spans="2:249">
      <c r="B114" s="21" t="s">
        <v>208</v>
      </c>
      <c r="C114" s="156"/>
      <c r="D114" s="224">
        <f t="shared" ref="D114:AY114" si="216">($E48-$D48)*(D$66-$D$7)/($E$7-$D$7)+$D48</f>
        <v>-0.7</v>
      </c>
      <c r="E114" s="224">
        <f t="shared" si="216"/>
        <v>-0.7</v>
      </c>
      <c r="F114" s="224">
        <f t="shared" si="216"/>
        <v>-0.7</v>
      </c>
      <c r="G114" s="224">
        <f t="shared" si="216"/>
        <v>-0.7</v>
      </c>
      <c r="H114" s="224">
        <f t="shared" si="216"/>
        <v>-0.7</v>
      </c>
      <c r="I114" s="224">
        <f t="shared" si="216"/>
        <v>-0.7</v>
      </c>
      <c r="J114" s="224">
        <f t="shared" si="216"/>
        <v>-0.7</v>
      </c>
      <c r="K114" s="224">
        <f t="shared" si="216"/>
        <v>-0.7</v>
      </c>
      <c r="L114" s="224">
        <f t="shared" si="216"/>
        <v>-0.7</v>
      </c>
      <c r="M114" s="224">
        <f t="shared" si="216"/>
        <v>-0.7</v>
      </c>
      <c r="N114" s="224">
        <f t="shared" si="216"/>
        <v>-0.7</v>
      </c>
      <c r="O114" s="224">
        <f t="shared" si="216"/>
        <v>-0.7</v>
      </c>
      <c r="P114" s="224">
        <f t="shared" si="216"/>
        <v>-0.7</v>
      </c>
      <c r="Q114" s="224">
        <f t="shared" si="216"/>
        <v>-0.7</v>
      </c>
      <c r="R114" s="224">
        <f t="shared" si="216"/>
        <v>-0.7</v>
      </c>
      <c r="S114" s="224">
        <f t="shared" si="216"/>
        <v>-0.7</v>
      </c>
      <c r="T114" s="224">
        <f t="shared" si="216"/>
        <v>-0.7</v>
      </c>
      <c r="U114" s="224">
        <f t="shared" si="216"/>
        <v>-0.7</v>
      </c>
      <c r="V114" s="224">
        <f t="shared" si="216"/>
        <v>-0.7</v>
      </c>
      <c r="W114" s="224">
        <f t="shared" si="216"/>
        <v>-0.7</v>
      </c>
      <c r="X114" s="224">
        <f t="shared" si="216"/>
        <v>-0.7</v>
      </c>
      <c r="Y114" s="224">
        <f t="shared" si="216"/>
        <v>-0.7</v>
      </c>
      <c r="Z114" s="224">
        <f t="shared" si="216"/>
        <v>-0.7</v>
      </c>
      <c r="AA114" s="224">
        <f t="shared" si="216"/>
        <v>-0.7</v>
      </c>
      <c r="AB114" s="224">
        <f t="shared" si="216"/>
        <v>-0.7</v>
      </c>
      <c r="AC114" s="224">
        <f t="shared" si="216"/>
        <v>-0.7</v>
      </c>
      <c r="AD114" s="224">
        <f t="shared" si="216"/>
        <v>-0.7</v>
      </c>
      <c r="AE114" s="224">
        <f t="shared" si="216"/>
        <v>-0.7</v>
      </c>
      <c r="AF114" s="224">
        <f t="shared" si="216"/>
        <v>-0.7</v>
      </c>
      <c r="AG114" s="224">
        <f t="shared" si="216"/>
        <v>-0.7</v>
      </c>
      <c r="AH114" s="224">
        <f t="shared" si="216"/>
        <v>-0.7</v>
      </c>
      <c r="AI114" s="224">
        <f t="shared" si="216"/>
        <v>-0.7</v>
      </c>
      <c r="AJ114" s="224">
        <f t="shared" si="216"/>
        <v>-0.7</v>
      </c>
      <c r="AK114" s="224">
        <f t="shared" si="216"/>
        <v>-0.7</v>
      </c>
      <c r="AL114" s="224">
        <f t="shared" si="216"/>
        <v>-0.7</v>
      </c>
      <c r="AM114" s="224">
        <f t="shared" si="216"/>
        <v>-0.7</v>
      </c>
      <c r="AN114" s="224">
        <f t="shared" si="216"/>
        <v>-0.7</v>
      </c>
      <c r="AO114" s="224">
        <f t="shared" si="216"/>
        <v>-0.7</v>
      </c>
      <c r="AP114" s="224">
        <f t="shared" si="216"/>
        <v>-0.7</v>
      </c>
      <c r="AQ114" s="224">
        <f t="shared" si="216"/>
        <v>-0.7</v>
      </c>
      <c r="AR114" s="224">
        <f t="shared" si="216"/>
        <v>-0.7</v>
      </c>
      <c r="AS114" s="224">
        <f t="shared" si="216"/>
        <v>-0.7</v>
      </c>
      <c r="AT114" s="224">
        <f t="shared" si="216"/>
        <v>-0.7</v>
      </c>
      <c r="AU114" s="224">
        <f t="shared" si="216"/>
        <v>-0.7</v>
      </c>
      <c r="AV114" s="224">
        <f t="shared" si="216"/>
        <v>-0.7</v>
      </c>
      <c r="AW114" s="224">
        <f t="shared" si="216"/>
        <v>-0.7</v>
      </c>
      <c r="AX114" s="224">
        <f t="shared" si="216"/>
        <v>-0.7</v>
      </c>
      <c r="AY114" s="224">
        <f t="shared" si="216"/>
        <v>-0.7</v>
      </c>
      <c r="AZ114" s="156">
        <f t="shared" ref="AZ114:CE114" si="217">($G48-$F48)*(AZ$66-$F$7)/($G$7-$F$7)+$F48</f>
        <v>-0.7</v>
      </c>
      <c r="BA114" s="156">
        <f t="shared" si="217"/>
        <v>-0.7</v>
      </c>
      <c r="BB114" s="156">
        <f t="shared" si="217"/>
        <v>-0.7</v>
      </c>
      <c r="BC114" s="156">
        <f t="shared" si="217"/>
        <v>-0.7</v>
      </c>
      <c r="BD114" s="156">
        <f t="shared" si="217"/>
        <v>-0.7</v>
      </c>
      <c r="BE114" s="156">
        <f t="shared" si="217"/>
        <v>-0.7</v>
      </c>
      <c r="BF114" s="156">
        <f t="shared" si="217"/>
        <v>-0.7</v>
      </c>
      <c r="BG114" s="156">
        <f t="shared" si="217"/>
        <v>-0.7</v>
      </c>
      <c r="BH114" s="156">
        <f t="shared" si="217"/>
        <v>-0.7</v>
      </c>
      <c r="BI114" s="156">
        <f t="shared" si="217"/>
        <v>-0.7</v>
      </c>
      <c r="BJ114" s="156">
        <f t="shared" si="217"/>
        <v>-0.7</v>
      </c>
      <c r="BK114" s="156">
        <f t="shared" si="217"/>
        <v>-0.7</v>
      </c>
      <c r="BL114" s="156">
        <f t="shared" si="217"/>
        <v>-0.7</v>
      </c>
      <c r="BM114" s="156">
        <f t="shared" si="217"/>
        <v>-0.7</v>
      </c>
      <c r="BN114" s="156">
        <f t="shared" si="217"/>
        <v>-0.7</v>
      </c>
      <c r="BO114" s="156">
        <f t="shared" si="217"/>
        <v>-0.7</v>
      </c>
      <c r="BP114" s="156">
        <f t="shared" si="217"/>
        <v>-0.7</v>
      </c>
      <c r="BQ114" s="156">
        <f t="shared" si="217"/>
        <v>-0.7</v>
      </c>
      <c r="BR114" s="156">
        <f t="shared" si="217"/>
        <v>-0.7</v>
      </c>
      <c r="BS114" s="156">
        <f t="shared" si="217"/>
        <v>-0.7</v>
      </c>
      <c r="BT114" s="156">
        <f t="shared" si="217"/>
        <v>-0.7</v>
      </c>
      <c r="BU114" s="156">
        <f t="shared" si="217"/>
        <v>-0.7</v>
      </c>
      <c r="BV114" s="156">
        <f t="shared" si="217"/>
        <v>-0.7</v>
      </c>
      <c r="BW114" s="156">
        <f t="shared" si="217"/>
        <v>-0.7</v>
      </c>
      <c r="BX114" s="156">
        <f t="shared" si="217"/>
        <v>-0.7</v>
      </c>
      <c r="BY114" s="156">
        <f t="shared" si="217"/>
        <v>-0.7</v>
      </c>
      <c r="BZ114" s="156">
        <f t="shared" si="217"/>
        <v>-0.7</v>
      </c>
      <c r="CA114" s="156">
        <f t="shared" si="217"/>
        <v>-0.7</v>
      </c>
      <c r="CB114" s="156">
        <f t="shared" si="217"/>
        <v>-0.7</v>
      </c>
      <c r="CC114" s="156">
        <f t="shared" si="217"/>
        <v>-0.7</v>
      </c>
      <c r="CD114" s="156">
        <f t="shared" si="217"/>
        <v>-0.7</v>
      </c>
      <c r="CE114" s="157">
        <f t="shared" si="217"/>
        <v>-0.7</v>
      </c>
      <c r="CG114" s="21" t="s">
        <v>208</v>
      </c>
      <c r="CH114" s="198"/>
      <c r="CI114" s="198">
        <f t="shared" ref="CI114:DV114" si="218">($L48-$K48)*(CI$66-$K$7)/($L$7-$K$7)+$K48</f>
        <v>-0.5</v>
      </c>
      <c r="CJ114" s="198">
        <f t="shared" si="218"/>
        <v>-0.5</v>
      </c>
      <c r="CK114" s="198">
        <f t="shared" si="218"/>
        <v>-0.5</v>
      </c>
      <c r="CL114" s="198">
        <f t="shared" si="218"/>
        <v>-0.5</v>
      </c>
      <c r="CM114" s="198">
        <f t="shared" si="218"/>
        <v>-0.5</v>
      </c>
      <c r="CN114" s="198">
        <f t="shared" si="218"/>
        <v>-0.5</v>
      </c>
      <c r="CO114" s="198">
        <f t="shared" si="218"/>
        <v>-0.5</v>
      </c>
      <c r="CP114" s="198">
        <f t="shared" si="218"/>
        <v>-0.5</v>
      </c>
      <c r="CQ114" s="198">
        <f t="shared" si="218"/>
        <v>-0.5</v>
      </c>
      <c r="CR114" s="198">
        <f t="shared" si="218"/>
        <v>-0.5</v>
      </c>
      <c r="CS114" s="198">
        <f t="shared" si="218"/>
        <v>-0.5</v>
      </c>
      <c r="CT114" s="198">
        <f t="shared" si="218"/>
        <v>-0.5</v>
      </c>
      <c r="CU114" s="198">
        <f t="shared" si="218"/>
        <v>-0.5</v>
      </c>
      <c r="CV114" s="198">
        <f t="shared" si="218"/>
        <v>-0.5</v>
      </c>
      <c r="CW114" s="198">
        <f t="shared" si="218"/>
        <v>-0.5</v>
      </c>
      <c r="CX114" s="198">
        <f t="shared" si="218"/>
        <v>-0.5</v>
      </c>
      <c r="CY114" s="198">
        <f t="shared" si="218"/>
        <v>-0.5</v>
      </c>
      <c r="CZ114" s="198">
        <f t="shared" si="218"/>
        <v>-0.5</v>
      </c>
      <c r="DA114" s="198">
        <f t="shared" si="218"/>
        <v>-0.5</v>
      </c>
      <c r="DB114" s="198">
        <f t="shared" si="218"/>
        <v>-0.5</v>
      </c>
      <c r="DC114" s="198">
        <f t="shared" si="218"/>
        <v>-0.5</v>
      </c>
      <c r="DD114" s="198">
        <f t="shared" si="218"/>
        <v>-0.5</v>
      </c>
      <c r="DE114" s="198">
        <f t="shared" si="218"/>
        <v>-0.5</v>
      </c>
      <c r="DF114" s="198">
        <f t="shared" si="218"/>
        <v>-0.5</v>
      </c>
      <c r="DG114" s="198">
        <f t="shared" si="218"/>
        <v>-0.5</v>
      </c>
      <c r="DH114" s="198">
        <f t="shared" si="218"/>
        <v>-0.5</v>
      </c>
      <c r="DI114" s="198">
        <f t="shared" si="218"/>
        <v>-0.5</v>
      </c>
      <c r="DJ114" s="198">
        <f t="shared" si="218"/>
        <v>-0.5</v>
      </c>
      <c r="DK114" s="198">
        <f t="shared" si="218"/>
        <v>-0.5</v>
      </c>
      <c r="DL114" s="198">
        <f t="shared" si="218"/>
        <v>-0.5</v>
      </c>
      <c r="DM114" s="198">
        <f t="shared" si="218"/>
        <v>-0.5</v>
      </c>
      <c r="DN114" s="198">
        <f t="shared" si="218"/>
        <v>-0.5</v>
      </c>
      <c r="DO114" s="198">
        <f t="shared" si="218"/>
        <v>-0.5</v>
      </c>
      <c r="DP114" s="198">
        <f t="shared" si="218"/>
        <v>-0.5</v>
      </c>
      <c r="DQ114" s="198">
        <f t="shared" si="218"/>
        <v>-0.5</v>
      </c>
      <c r="DR114" s="198">
        <f t="shared" si="218"/>
        <v>-0.5</v>
      </c>
      <c r="DS114" s="198">
        <f t="shared" si="218"/>
        <v>-0.5</v>
      </c>
      <c r="DT114" s="198">
        <f t="shared" si="218"/>
        <v>-0.5</v>
      </c>
      <c r="DU114" s="198">
        <f t="shared" si="218"/>
        <v>-0.5</v>
      </c>
      <c r="DV114" s="198">
        <f t="shared" si="218"/>
        <v>-0.5</v>
      </c>
      <c r="DW114" s="198">
        <f t="shared" ref="DW114:FJ114" si="219">($N48-$M48)*(DW$66-$M$7)/($N$7-$M$7)+$M48</f>
        <v>-0.5</v>
      </c>
      <c r="DX114" s="198">
        <f t="shared" si="219"/>
        <v>-0.5</v>
      </c>
      <c r="DY114" s="198">
        <f t="shared" si="219"/>
        <v>-0.5</v>
      </c>
      <c r="DZ114" s="198">
        <f t="shared" si="219"/>
        <v>-0.5</v>
      </c>
      <c r="EA114" s="198">
        <f t="shared" si="219"/>
        <v>-0.5</v>
      </c>
      <c r="EB114" s="198">
        <f t="shared" si="219"/>
        <v>-0.5</v>
      </c>
      <c r="EC114" s="198">
        <f t="shared" si="219"/>
        <v>-0.5</v>
      </c>
      <c r="ED114" s="198">
        <f t="shared" si="219"/>
        <v>-0.5</v>
      </c>
      <c r="EE114" s="198">
        <f t="shared" si="219"/>
        <v>-0.5</v>
      </c>
      <c r="EF114" s="198">
        <f t="shared" si="219"/>
        <v>-0.5</v>
      </c>
      <c r="EG114" s="198">
        <f t="shared" si="219"/>
        <v>-0.5</v>
      </c>
      <c r="EH114" s="198">
        <f t="shared" si="219"/>
        <v>-0.5</v>
      </c>
      <c r="EI114" s="198">
        <f t="shared" si="219"/>
        <v>-0.5</v>
      </c>
      <c r="EJ114" s="198">
        <f t="shared" si="219"/>
        <v>-0.5</v>
      </c>
      <c r="EK114" s="198">
        <f t="shared" si="219"/>
        <v>-0.5</v>
      </c>
      <c r="EL114" s="198">
        <f t="shared" si="219"/>
        <v>-0.5</v>
      </c>
      <c r="EM114" s="198">
        <f t="shared" si="219"/>
        <v>-0.5</v>
      </c>
      <c r="EN114" s="198">
        <f t="shared" si="219"/>
        <v>-0.5</v>
      </c>
      <c r="EO114" s="198">
        <f t="shared" si="219"/>
        <v>-0.5</v>
      </c>
      <c r="EP114" s="198">
        <f t="shared" si="219"/>
        <v>-0.5</v>
      </c>
      <c r="EQ114" s="198">
        <f t="shared" si="219"/>
        <v>-0.5</v>
      </c>
      <c r="ER114" s="198">
        <f t="shared" si="219"/>
        <v>-0.5</v>
      </c>
      <c r="ES114" s="198">
        <f t="shared" si="219"/>
        <v>-0.5</v>
      </c>
      <c r="ET114" s="198">
        <f t="shared" si="219"/>
        <v>-0.5</v>
      </c>
      <c r="EU114" s="198">
        <f t="shared" si="219"/>
        <v>-0.5</v>
      </c>
      <c r="EV114" s="198">
        <f t="shared" si="219"/>
        <v>-0.5</v>
      </c>
      <c r="EW114" s="198">
        <f t="shared" si="219"/>
        <v>-0.5</v>
      </c>
      <c r="EX114" s="198">
        <f t="shared" si="219"/>
        <v>-0.5</v>
      </c>
      <c r="EY114" s="198">
        <f t="shared" si="219"/>
        <v>-0.5</v>
      </c>
      <c r="EZ114" s="198">
        <f t="shared" si="219"/>
        <v>-0.5</v>
      </c>
      <c r="FA114" s="198">
        <f t="shared" si="219"/>
        <v>-0.5</v>
      </c>
      <c r="FB114" s="198">
        <f t="shared" si="219"/>
        <v>-0.5</v>
      </c>
      <c r="FC114" s="198">
        <f t="shared" si="219"/>
        <v>-0.5</v>
      </c>
      <c r="FD114" s="198">
        <f t="shared" si="219"/>
        <v>-0.5</v>
      </c>
      <c r="FE114" s="198">
        <f t="shared" si="219"/>
        <v>-0.5</v>
      </c>
      <c r="FF114" s="198">
        <f t="shared" si="219"/>
        <v>-0.5</v>
      </c>
      <c r="FG114" s="198">
        <f t="shared" si="219"/>
        <v>-0.5</v>
      </c>
      <c r="FH114" s="198">
        <f t="shared" si="219"/>
        <v>-0.5</v>
      </c>
      <c r="FI114" s="198">
        <f t="shared" si="219"/>
        <v>-0.5</v>
      </c>
      <c r="FJ114" s="198">
        <f t="shared" si="219"/>
        <v>-0.5</v>
      </c>
      <c r="FL114" s="21" t="s">
        <v>208</v>
      </c>
      <c r="FM114" s="22"/>
      <c r="FN114" s="225">
        <f t="shared" ref="FN114:GS114" si="220">($S48-$R48)*(FN$66-$R$7)/($S$7-$R$7)+$R48</f>
        <v>-0.5</v>
      </c>
      <c r="FO114" s="225">
        <f t="shared" si="220"/>
        <v>-0.5</v>
      </c>
      <c r="FP114" s="225">
        <f t="shared" si="220"/>
        <v>-0.5</v>
      </c>
      <c r="FQ114" s="225">
        <f t="shared" si="220"/>
        <v>-0.5</v>
      </c>
      <c r="FR114" s="225">
        <f t="shared" si="220"/>
        <v>-0.5</v>
      </c>
      <c r="FS114" s="225">
        <f t="shared" si="220"/>
        <v>-0.5</v>
      </c>
      <c r="FT114" s="225">
        <f t="shared" si="220"/>
        <v>-0.5</v>
      </c>
      <c r="FU114" s="225">
        <f t="shared" si="220"/>
        <v>-0.5</v>
      </c>
      <c r="FV114" s="225">
        <f t="shared" si="220"/>
        <v>-0.5</v>
      </c>
      <c r="FW114" s="225">
        <f t="shared" si="220"/>
        <v>-0.5</v>
      </c>
      <c r="FX114" s="225">
        <f t="shared" si="220"/>
        <v>-0.5</v>
      </c>
      <c r="FY114" s="225">
        <f t="shared" si="220"/>
        <v>-0.5</v>
      </c>
      <c r="FZ114" s="225">
        <f t="shared" si="220"/>
        <v>-0.5</v>
      </c>
      <c r="GA114" s="225">
        <f t="shared" si="220"/>
        <v>-0.5</v>
      </c>
      <c r="GB114" s="225">
        <f t="shared" si="220"/>
        <v>-0.5</v>
      </c>
      <c r="GC114" s="225">
        <f t="shared" si="220"/>
        <v>-0.5</v>
      </c>
      <c r="GD114" s="225">
        <f t="shared" si="220"/>
        <v>-0.5</v>
      </c>
      <c r="GE114" s="225">
        <f t="shared" si="220"/>
        <v>-0.5</v>
      </c>
      <c r="GF114" s="225">
        <f t="shared" si="220"/>
        <v>-0.5</v>
      </c>
      <c r="GG114" s="225">
        <f t="shared" si="220"/>
        <v>-0.5</v>
      </c>
      <c r="GH114" s="225">
        <f t="shared" si="220"/>
        <v>-0.5</v>
      </c>
      <c r="GI114" s="225">
        <f t="shared" si="220"/>
        <v>-0.5</v>
      </c>
      <c r="GJ114" s="225">
        <f t="shared" si="220"/>
        <v>-0.5</v>
      </c>
      <c r="GK114" s="225">
        <f t="shared" si="220"/>
        <v>-0.5</v>
      </c>
      <c r="GL114" s="225">
        <f t="shared" si="220"/>
        <v>-0.5</v>
      </c>
      <c r="GM114" s="225">
        <f t="shared" si="220"/>
        <v>-0.5</v>
      </c>
      <c r="GN114" s="225">
        <f t="shared" si="220"/>
        <v>-0.5</v>
      </c>
      <c r="GO114" s="225">
        <f t="shared" si="220"/>
        <v>-0.5</v>
      </c>
      <c r="GP114" s="225">
        <f t="shared" si="220"/>
        <v>-0.5</v>
      </c>
      <c r="GQ114" s="225">
        <f t="shared" si="220"/>
        <v>-0.5</v>
      </c>
      <c r="GR114" s="225">
        <f t="shared" si="220"/>
        <v>-0.5</v>
      </c>
      <c r="GS114" s="225">
        <f t="shared" si="220"/>
        <v>-0.5</v>
      </c>
      <c r="GT114" s="225">
        <f t="shared" ref="GT114:HY114" si="221">($S48-$R48)*(GT$66-$R$7)/($S$7-$R$7)+$R48</f>
        <v>-0.5</v>
      </c>
      <c r="GU114" s="225">
        <f t="shared" si="221"/>
        <v>-0.5</v>
      </c>
      <c r="GV114" s="225">
        <f t="shared" si="221"/>
        <v>-0.5</v>
      </c>
      <c r="GW114" s="225">
        <f t="shared" si="221"/>
        <v>-0.5</v>
      </c>
      <c r="GX114" s="225">
        <f t="shared" si="221"/>
        <v>-0.5</v>
      </c>
      <c r="GY114" s="225">
        <f t="shared" si="221"/>
        <v>-0.5</v>
      </c>
      <c r="GZ114" s="225">
        <f t="shared" si="221"/>
        <v>-0.5</v>
      </c>
      <c r="HA114" s="225">
        <f t="shared" si="221"/>
        <v>-0.5</v>
      </c>
      <c r="HB114" s="225">
        <f t="shared" si="221"/>
        <v>-0.5</v>
      </c>
      <c r="HC114" s="225">
        <f t="shared" si="221"/>
        <v>-0.5</v>
      </c>
      <c r="HD114" s="225">
        <f t="shared" si="221"/>
        <v>-0.5</v>
      </c>
      <c r="HE114" s="225">
        <f t="shared" si="221"/>
        <v>-0.5</v>
      </c>
      <c r="HF114" s="225">
        <f t="shared" si="221"/>
        <v>-0.5</v>
      </c>
      <c r="HG114" s="225">
        <f t="shared" si="221"/>
        <v>-0.5</v>
      </c>
      <c r="HH114" s="225">
        <f t="shared" si="221"/>
        <v>-0.5</v>
      </c>
      <c r="HI114" s="225">
        <f t="shared" si="221"/>
        <v>-0.5</v>
      </c>
      <c r="HJ114" s="225">
        <f t="shared" si="221"/>
        <v>-0.5</v>
      </c>
      <c r="HK114" s="225">
        <f t="shared" si="221"/>
        <v>-0.5</v>
      </c>
      <c r="HL114" s="225">
        <f t="shared" si="221"/>
        <v>-0.5</v>
      </c>
      <c r="HM114" s="225">
        <f t="shared" si="221"/>
        <v>-0.5</v>
      </c>
      <c r="HN114" s="225">
        <f t="shared" si="221"/>
        <v>-0.5</v>
      </c>
      <c r="HO114" s="225">
        <f t="shared" si="221"/>
        <v>-0.5</v>
      </c>
      <c r="HP114" s="225">
        <f t="shared" si="221"/>
        <v>-0.5</v>
      </c>
      <c r="HQ114" s="225">
        <f t="shared" si="221"/>
        <v>-0.5</v>
      </c>
      <c r="HR114" s="225">
        <f t="shared" si="221"/>
        <v>-0.5</v>
      </c>
      <c r="HS114" s="225">
        <f t="shared" si="221"/>
        <v>-0.5</v>
      </c>
      <c r="HT114" s="225">
        <f t="shared" si="221"/>
        <v>-0.5</v>
      </c>
      <c r="HU114" s="225">
        <f t="shared" si="221"/>
        <v>-0.5</v>
      </c>
      <c r="HV114" s="225">
        <f t="shared" si="221"/>
        <v>-0.5</v>
      </c>
      <c r="HW114" s="225">
        <f t="shared" si="221"/>
        <v>-0.5</v>
      </c>
      <c r="HX114" s="225">
        <f t="shared" si="221"/>
        <v>-0.5</v>
      </c>
      <c r="HY114" s="225">
        <f t="shared" si="221"/>
        <v>-0.5</v>
      </c>
      <c r="HZ114" s="225">
        <f t="shared" ref="HZ114:IN114" si="222">($S48-$R48)*(HZ$66-$R$7)/($S$7-$R$7)+$R48</f>
        <v>-0.5</v>
      </c>
      <c r="IA114" s="225">
        <f t="shared" si="222"/>
        <v>-0.5</v>
      </c>
      <c r="IB114" s="225">
        <f t="shared" si="222"/>
        <v>-0.5</v>
      </c>
      <c r="IC114" s="225">
        <f t="shared" si="222"/>
        <v>-0.5</v>
      </c>
      <c r="ID114" s="225">
        <f t="shared" si="222"/>
        <v>-0.5</v>
      </c>
      <c r="IE114" s="225">
        <f t="shared" si="222"/>
        <v>-0.5</v>
      </c>
      <c r="IF114" s="225">
        <f t="shared" si="222"/>
        <v>-0.5</v>
      </c>
      <c r="IG114" s="225">
        <f t="shared" si="222"/>
        <v>-0.5</v>
      </c>
      <c r="IH114" s="225">
        <f t="shared" si="222"/>
        <v>-0.5</v>
      </c>
      <c r="II114" s="225">
        <f t="shared" si="222"/>
        <v>-0.5</v>
      </c>
      <c r="IJ114" s="225">
        <f t="shared" si="222"/>
        <v>-0.5</v>
      </c>
      <c r="IK114" s="225">
        <f t="shared" si="222"/>
        <v>-0.5</v>
      </c>
      <c r="IL114" s="225">
        <f t="shared" si="222"/>
        <v>-0.5</v>
      </c>
      <c r="IM114" s="225">
        <f t="shared" si="222"/>
        <v>-0.5</v>
      </c>
      <c r="IN114" s="225">
        <f t="shared" si="222"/>
        <v>-0.5</v>
      </c>
      <c r="IO114" s="221">
        <f>($U48-$T48)*(IO$66-$T$7)/($U$7-$T$7)+$T48</f>
        <v>-0.5</v>
      </c>
    </row>
    <row r="115" spans="2:249">
      <c r="B115" s="273" t="s">
        <v>211</v>
      </c>
      <c r="C115" s="156"/>
      <c r="D115" s="224">
        <f t="shared" ref="D115:AY115" si="223">($E49-$D49)*(D$66-$D$7)/($E$7-$D$7)+$D49</f>
        <v>-0.85</v>
      </c>
      <c r="E115" s="224">
        <f t="shared" si="223"/>
        <v>-0.85</v>
      </c>
      <c r="F115" s="224">
        <f t="shared" si="223"/>
        <v>-0.85</v>
      </c>
      <c r="G115" s="224">
        <f t="shared" si="223"/>
        <v>-0.85</v>
      </c>
      <c r="H115" s="224">
        <f t="shared" si="223"/>
        <v>-0.85</v>
      </c>
      <c r="I115" s="224">
        <f t="shared" si="223"/>
        <v>-0.85</v>
      </c>
      <c r="J115" s="224">
        <f t="shared" si="223"/>
        <v>-0.85</v>
      </c>
      <c r="K115" s="224">
        <f t="shared" si="223"/>
        <v>-0.85</v>
      </c>
      <c r="L115" s="224">
        <f t="shared" si="223"/>
        <v>-0.85</v>
      </c>
      <c r="M115" s="224">
        <f t="shared" si="223"/>
        <v>-0.85</v>
      </c>
      <c r="N115" s="224">
        <f t="shared" si="223"/>
        <v>-0.85</v>
      </c>
      <c r="O115" s="224">
        <f t="shared" si="223"/>
        <v>-0.85</v>
      </c>
      <c r="P115" s="224">
        <f t="shared" si="223"/>
        <v>-0.85</v>
      </c>
      <c r="Q115" s="224">
        <f t="shared" si="223"/>
        <v>-0.85</v>
      </c>
      <c r="R115" s="224">
        <f t="shared" si="223"/>
        <v>-0.85</v>
      </c>
      <c r="S115" s="224">
        <f t="shared" si="223"/>
        <v>-0.85</v>
      </c>
      <c r="T115" s="224">
        <f t="shared" si="223"/>
        <v>-0.85</v>
      </c>
      <c r="U115" s="224">
        <f t="shared" si="223"/>
        <v>-0.85</v>
      </c>
      <c r="V115" s="224">
        <f t="shared" si="223"/>
        <v>-0.85</v>
      </c>
      <c r="W115" s="224">
        <f t="shared" si="223"/>
        <v>-0.85</v>
      </c>
      <c r="X115" s="224">
        <f t="shared" si="223"/>
        <v>-0.85</v>
      </c>
      <c r="Y115" s="224">
        <f t="shared" si="223"/>
        <v>-0.85</v>
      </c>
      <c r="Z115" s="224">
        <f t="shared" si="223"/>
        <v>-0.85</v>
      </c>
      <c r="AA115" s="224">
        <f t="shared" si="223"/>
        <v>-0.85</v>
      </c>
      <c r="AB115" s="224">
        <f t="shared" si="223"/>
        <v>-0.85</v>
      </c>
      <c r="AC115" s="224">
        <f t="shared" si="223"/>
        <v>-0.85</v>
      </c>
      <c r="AD115" s="224">
        <f t="shared" si="223"/>
        <v>-0.85</v>
      </c>
      <c r="AE115" s="224">
        <f t="shared" si="223"/>
        <v>-0.85</v>
      </c>
      <c r="AF115" s="224">
        <f t="shared" si="223"/>
        <v>-0.85</v>
      </c>
      <c r="AG115" s="224">
        <f t="shared" si="223"/>
        <v>-0.85</v>
      </c>
      <c r="AH115" s="224">
        <f t="shared" si="223"/>
        <v>-0.85</v>
      </c>
      <c r="AI115" s="224">
        <f t="shared" si="223"/>
        <v>-0.85</v>
      </c>
      <c r="AJ115" s="224">
        <f t="shared" si="223"/>
        <v>-0.85</v>
      </c>
      <c r="AK115" s="224">
        <f t="shared" si="223"/>
        <v>-0.85</v>
      </c>
      <c r="AL115" s="224">
        <f t="shared" si="223"/>
        <v>-0.85</v>
      </c>
      <c r="AM115" s="224">
        <f t="shared" si="223"/>
        <v>-0.85</v>
      </c>
      <c r="AN115" s="224">
        <f t="shared" si="223"/>
        <v>-0.85</v>
      </c>
      <c r="AO115" s="224">
        <f t="shared" si="223"/>
        <v>-0.85</v>
      </c>
      <c r="AP115" s="224">
        <f t="shared" si="223"/>
        <v>-0.85</v>
      </c>
      <c r="AQ115" s="224">
        <f t="shared" si="223"/>
        <v>-0.85</v>
      </c>
      <c r="AR115" s="224">
        <f t="shared" si="223"/>
        <v>-0.85</v>
      </c>
      <c r="AS115" s="224">
        <f t="shared" si="223"/>
        <v>-0.85</v>
      </c>
      <c r="AT115" s="224">
        <f t="shared" si="223"/>
        <v>-0.85</v>
      </c>
      <c r="AU115" s="224">
        <f t="shared" si="223"/>
        <v>-0.85</v>
      </c>
      <c r="AV115" s="224">
        <f t="shared" si="223"/>
        <v>-0.85</v>
      </c>
      <c r="AW115" s="224">
        <f t="shared" si="223"/>
        <v>-0.85</v>
      </c>
      <c r="AX115" s="224">
        <f t="shared" si="223"/>
        <v>-0.85</v>
      </c>
      <c r="AY115" s="224">
        <f t="shared" si="223"/>
        <v>-0.85</v>
      </c>
      <c r="AZ115" s="156"/>
      <c r="BA115" s="156"/>
      <c r="BB115" s="156"/>
      <c r="BC115" s="156"/>
      <c r="BD115" s="156"/>
      <c r="BE115" s="156"/>
      <c r="BF115" s="156"/>
      <c r="BG115" s="156"/>
      <c r="BH115" s="156"/>
      <c r="BI115" s="156"/>
      <c r="BJ115" s="156"/>
      <c r="BK115" s="156"/>
      <c r="BL115" s="156"/>
      <c r="BM115" s="156"/>
      <c r="BN115" s="156"/>
      <c r="BO115" s="156"/>
      <c r="BP115" s="156"/>
      <c r="BQ115" s="156"/>
      <c r="BR115" s="156"/>
      <c r="BS115" s="156"/>
      <c r="BT115" s="156"/>
      <c r="BU115" s="156"/>
      <c r="BV115" s="156"/>
      <c r="BW115" s="156"/>
      <c r="BX115" s="156"/>
      <c r="BY115" s="156"/>
      <c r="BZ115" s="156"/>
      <c r="CA115" s="156"/>
      <c r="CB115" s="156"/>
      <c r="CC115" s="156"/>
      <c r="CD115" s="156"/>
      <c r="CE115" s="157"/>
      <c r="CG115" s="273" t="s">
        <v>211</v>
      </c>
      <c r="CH115" s="198"/>
      <c r="CI115" s="198">
        <f t="shared" ref="CI115:DV115" si="224">($L49-$K49)*(CI$66-$K$7)/($L$7-$K$7)+$K49</f>
        <v>-0.5</v>
      </c>
      <c r="CJ115" s="198">
        <f t="shared" si="224"/>
        <v>-0.5</v>
      </c>
      <c r="CK115" s="198">
        <f t="shared" si="224"/>
        <v>-0.5</v>
      </c>
      <c r="CL115" s="198">
        <f t="shared" si="224"/>
        <v>-0.5</v>
      </c>
      <c r="CM115" s="198">
        <f t="shared" si="224"/>
        <v>-0.5</v>
      </c>
      <c r="CN115" s="198">
        <f t="shared" si="224"/>
        <v>-0.5</v>
      </c>
      <c r="CO115" s="198">
        <f t="shared" si="224"/>
        <v>-0.5</v>
      </c>
      <c r="CP115" s="198">
        <f t="shared" si="224"/>
        <v>-0.5</v>
      </c>
      <c r="CQ115" s="198">
        <f t="shared" si="224"/>
        <v>-0.5</v>
      </c>
      <c r="CR115" s="198">
        <f t="shared" si="224"/>
        <v>-0.5</v>
      </c>
      <c r="CS115" s="198">
        <f t="shared" si="224"/>
        <v>-0.5</v>
      </c>
      <c r="CT115" s="198">
        <f t="shared" si="224"/>
        <v>-0.5</v>
      </c>
      <c r="CU115" s="198">
        <f t="shared" si="224"/>
        <v>-0.5</v>
      </c>
      <c r="CV115" s="198">
        <f t="shared" si="224"/>
        <v>-0.5</v>
      </c>
      <c r="CW115" s="198">
        <f t="shared" si="224"/>
        <v>-0.5</v>
      </c>
      <c r="CX115" s="198">
        <f t="shared" si="224"/>
        <v>-0.5</v>
      </c>
      <c r="CY115" s="198">
        <f t="shared" si="224"/>
        <v>-0.5</v>
      </c>
      <c r="CZ115" s="198">
        <f t="shared" si="224"/>
        <v>-0.5</v>
      </c>
      <c r="DA115" s="198">
        <f t="shared" si="224"/>
        <v>-0.5</v>
      </c>
      <c r="DB115" s="198">
        <f t="shared" si="224"/>
        <v>-0.5</v>
      </c>
      <c r="DC115" s="198">
        <f t="shared" si="224"/>
        <v>-0.5</v>
      </c>
      <c r="DD115" s="198">
        <f t="shared" si="224"/>
        <v>-0.5</v>
      </c>
      <c r="DE115" s="198">
        <f t="shared" si="224"/>
        <v>-0.5</v>
      </c>
      <c r="DF115" s="198">
        <f t="shared" si="224"/>
        <v>-0.5</v>
      </c>
      <c r="DG115" s="198">
        <f t="shared" si="224"/>
        <v>-0.5</v>
      </c>
      <c r="DH115" s="198">
        <f t="shared" si="224"/>
        <v>-0.5</v>
      </c>
      <c r="DI115" s="198">
        <f t="shared" si="224"/>
        <v>-0.5</v>
      </c>
      <c r="DJ115" s="198">
        <f t="shared" si="224"/>
        <v>-0.5</v>
      </c>
      <c r="DK115" s="198">
        <f t="shared" si="224"/>
        <v>-0.5</v>
      </c>
      <c r="DL115" s="198">
        <f t="shared" si="224"/>
        <v>-0.5</v>
      </c>
      <c r="DM115" s="198">
        <f t="shared" si="224"/>
        <v>-0.5</v>
      </c>
      <c r="DN115" s="198">
        <f t="shared" si="224"/>
        <v>-0.5</v>
      </c>
      <c r="DO115" s="198">
        <f t="shared" si="224"/>
        <v>-0.5</v>
      </c>
      <c r="DP115" s="198">
        <f t="shared" si="224"/>
        <v>-0.5</v>
      </c>
      <c r="DQ115" s="198">
        <f t="shared" si="224"/>
        <v>-0.5</v>
      </c>
      <c r="DR115" s="198">
        <f t="shared" si="224"/>
        <v>-0.5</v>
      </c>
      <c r="DS115" s="198">
        <f t="shared" si="224"/>
        <v>-0.5</v>
      </c>
      <c r="DT115" s="198">
        <f t="shared" si="224"/>
        <v>-0.5</v>
      </c>
      <c r="DU115" s="198">
        <f t="shared" si="224"/>
        <v>-0.5</v>
      </c>
      <c r="DV115" s="198">
        <f t="shared" si="224"/>
        <v>-0.5</v>
      </c>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L115" s="273" t="s">
        <v>211</v>
      </c>
      <c r="FM115" s="22"/>
      <c r="FN115" s="225">
        <f t="shared" ref="FN115:GS115" si="225">($S49-$R49)*(FN$66-$R$7)/($S$7-$R$7)+$R49</f>
        <v>-0.5</v>
      </c>
      <c r="FO115" s="225">
        <f t="shared" si="225"/>
        <v>-0.5</v>
      </c>
      <c r="FP115" s="225">
        <f t="shared" si="225"/>
        <v>-0.5</v>
      </c>
      <c r="FQ115" s="225">
        <f t="shared" si="225"/>
        <v>-0.5</v>
      </c>
      <c r="FR115" s="225">
        <f t="shared" si="225"/>
        <v>-0.5</v>
      </c>
      <c r="FS115" s="225">
        <f t="shared" si="225"/>
        <v>-0.5</v>
      </c>
      <c r="FT115" s="225">
        <f t="shared" si="225"/>
        <v>-0.5</v>
      </c>
      <c r="FU115" s="225">
        <f t="shared" si="225"/>
        <v>-0.5</v>
      </c>
      <c r="FV115" s="225">
        <f t="shared" si="225"/>
        <v>-0.5</v>
      </c>
      <c r="FW115" s="225">
        <f t="shared" si="225"/>
        <v>-0.5</v>
      </c>
      <c r="FX115" s="225">
        <f t="shared" si="225"/>
        <v>-0.5</v>
      </c>
      <c r="FY115" s="225">
        <f t="shared" si="225"/>
        <v>-0.5</v>
      </c>
      <c r="FZ115" s="225">
        <f t="shared" si="225"/>
        <v>-0.5</v>
      </c>
      <c r="GA115" s="225">
        <f t="shared" si="225"/>
        <v>-0.5</v>
      </c>
      <c r="GB115" s="225">
        <f t="shared" si="225"/>
        <v>-0.5</v>
      </c>
      <c r="GC115" s="225">
        <f t="shared" si="225"/>
        <v>-0.5</v>
      </c>
      <c r="GD115" s="225">
        <f t="shared" si="225"/>
        <v>-0.5</v>
      </c>
      <c r="GE115" s="225">
        <f t="shared" si="225"/>
        <v>-0.5</v>
      </c>
      <c r="GF115" s="225">
        <f t="shared" si="225"/>
        <v>-0.5</v>
      </c>
      <c r="GG115" s="225">
        <f t="shared" si="225"/>
        <v>-0.5</v>
      </c>
      <c r="GH115" s="225">
        <f t="shared" si="225"/>
        <v>-0.5</v>
      </c>
      <c r="GI115" s="225">
        <f t="shared" si="225"/>
        <v>-0.5</v>
      </c>
      <c r="GJ115" s="225">
        <f t="shared" si="225"/>
        <v>-0.5</v>
      </c>
      <c r="GK115" s="225">
        <f t="shared" si="225"/>
        <v>-0.5</v>
      </c>
      <c r="GL115" s="225">
        <f t="shared" si="225"/>
        <v>-0.5</v>
      </c>
      <c r="GM115" s="225">
        <f t="shared" si="225"/>
        <v>-0.5</v>
      </c>
      <c r="GN115" s="225">
        <f t="shared" si="225"/>
        <v>-0.5</v>
      </c>
      <c r="GO115" s="225">
        <f t="shared" si="225"/>
        <v>-0.5</v>
      </c>
      <c r="GP115" s="225">
        <f t="shared" si="225"/>
        <v>-0.5</v>
      </c>
      <c r="GQ115" s="225">
        <f t="shared" si="225"/>
        <v>-0.5</v>
      </c>
      <c r="GR115" s="225">
        <f t="shared" si="225"/>
        <v>-0.5</v>
      </c>
      <c r="GS115" s="225">
        <f t="shared" si="225"/>
        <v>-0.5</v>
      </c>
      <c r="GT115" s="225">
        <f t="shared" ref="GT115:HY115" si="226">($S49-$R49)*(GT$66-$R$7)/($S$7-$R$7)+$R49</f>
        <v>-0.5</v>
      </c>
      <c r="GU115" s="225">
        <f t="shared" si="226"/>
        <v>-0.5</v>
      </c>
      <c r="GV115" s="225">
        <f t="shared" si="226"/>
        <v>-0.5</v>
      </c>
      <c r="GW115" s="225">
        <f t="shared" si="226"/>
        <v>-0.5</v>
      </c>
      <c r="GX115" s="225">
        <f t="shared" si="226"/>
        <v>-0.5</v>
      </c>
      <c r="GY115" s="225">
        <f t="shared" si="226"/>
        <v>-0.5</v>
      </c>
      <c r="GZ115" s="225">
        <f t="shared" si="226"/>
        <v>-0.5</v>
      </c>
      <c r="HA115" s="225">
        <f t="shared" si="226"/>
        <v>-0.5</v>
      </c>
      <c r="HB115" s="225">
        <f t="shared" si="226"/>
        <v>-0.5</v>
      </c>
      <c r="HC115" s="225">
        <f t="shared" si="226"/>
        <v>-0.5</v>
      </c>
      <c r="HD115" s="225">
        <f t="shared" si="226"/>
        <v>-0.5</v>
      </c>
      <c r="HE115" s="225">
        <f t="shared" si="226"/>
        <v>-0.5</v>
      </c>
      <c r="HF115" s="225">
        <f t="shared" si="226"/>
        <v>-0.5</v>
      </c>
      <c r="HG115" s="225">
        <f t="shared" si="226"/>
        <v>-0.5</v>
      </c>
      <c r="HH115" s="225">
        <f t="shared" si="226"/>
        <v>-0.5</v>
      </c>
      <c r="HI115" s="225">
        <f t="shared" si="226"/>
        <v>-0.5</v>
      </c>
      <c r="HJ115" s="225">
        <f t="shared" si="226"/>
        <v>-0.5</v>
      </c>
      <c r="HK115" s="225">
        <f t="shared" si="226"/>
        <v>-0.5</v>
      </c>
      <c r="HL115" s="225">
        <f t="shared" si="226"/>
        <v>-0.5</v>
      </c>
      <c r="HM115" s="225">
        <f t="shared" si="226"/>
        <v>-0.5</v>
      </c>
      <c r="HN115" s="225">
        <f t="shared" si="226"/>
        <v>-0.5</v>
      </c>
      <c r="HO115" s="225">
        <f t="shared" si="226"/>
        <v>-0.5</v>
      </c>
      <c r="HP115" s="225">
        <f t="shared" si="226"/>
        <v>-0.5</v>
      </c>
      <c r="HQ115" s="225">
        <f t="shared" si="226"/>
        <v>-0.5</v>
      </c>
      <c r="HR115" s="225">
        <f t="shared" si="226"/>
        <v>-0.5</v>
      </c>
      <c r="HS115" s="225">
        <f t="shared" si="226"/>
        <v>-0.5</v>
      </c>
      <c r="HT115" s="225">
        <f t="shared" si="226"/>
        <v>-0.5</v>
      </c>
      <c r="HU115" s="225">
        <f t="shared" si="226"/>
        <v>-0.5</v>
      </c>
      <c r="HV115" s="225">
        <f t="shared" si="226"/>
        <v>-0.5</v>
      </c>
      <c r="HW115" s="225">
        <f t="shared" si="226"/>
        <v>-0.5</v>
      </c>
      <c r="HX115" s="225">
        <f t="shared" si="226"/>
        <v>-0.5</v>
      </c>
      <c r="HY115" s="225">
        <f t="shared" si="226"/>
        <v>-0.5</v>
      </c>
      <c r="HZ115" s="225">
        <f t="shared" ref="HZ115:IN115" si="227">($S49-$R49)*(HZ$66-$R$7)/($S$7-$R$7)+$R49</f>
        <v>-0.5</v>
      </c>
      <c r="IA115" s="225">
        <f t="shared" si="227"/>
        <v>-0.5</v>
      </c>
      <c r="IB115" s="225">
        <f t="shared" si="227"/>
        <v>-0.5</v>
      </c>
      <c r="IC115" s="225">
        <f t="shared" si="227"/>
        <v>-0.5</v>
      </c>
      <c r="ID115" s="225">
        <f t="shared" si="227"/>
        <v>-0.5</v>
      </c>
      <c r="IE115" s="225">
        <f t="shared" si="227"/>
        <v>-0.5</v>
      </c>
      <c r="IF115" s="225">
        <f t="shared" si="227"/>
        <v>-0.5</v>
      </c>
      <c r="IG115" s="225">
        <f t="shared" si="227"/>
        <v>-0.5</v>
      </c>
      <c r="IH115" s="225">
        <f t="shared" si="227"/>
        <v>-0.5</v>
      </c>
      <c r="II115" s="225">
        <f t="shared" si="227"/>
        <v>-0.5</v>
      </c>
      <c r="IJ115" s="225">
        <f t="shared" si="227"/>
        <v>-0.5</v>
      </c>
      <c r="IK115" s="225">
        <f t="shared" si="227"/>
        <v>-0.5</v>
      </c>
      <c r="IL115" s="225">
        <f t="shared" si="227"/>
        <v>-0.5</v>
      </c>
      <c r="IM115" s="225">
        <f t="shared" si="227"/>
        <v>-0.5</v>
      </c>
      <c r="IN115" s="225">
        <f t="shared" si="227"/>
        <v>-0.5</v>
      </c>
      <c r="IO115" s="221"/>
    </row>
    <row r="116" spans="2:249">
      <c r="B116" s="21" t="s">
        <v>209</v>
      </c>
      <c r="C116" s="156"/>
      <c r="D116" s="224">
        <f t="shared" ref="D116:AY116" si="228">($E50-$D50)*(D$66-$D$7)/($E$7-$D$7)+$D50</f>
        <v>-0.1</v>
      </c>
      <c r="E116" s="224">
        <f t="shared" si="228"/>
        <v>-0.1</v>
      </c>
      <c r="F116" s="224">
        <f t="shared" si="228"/>
        <v>-0.1</v>
      </c>
      <c r="G116" s="224">
        <f t="shared" si="228"/>
        <v>-0.1</v>
      </c>
      <c r="H116" s="224">
        <f t="shared" si="228"/>
        <v>-0.1</v>
      </c>
      <c r="I116" s="224">
        <f t="shared" si="228"/>
        <v>-0.1</v>
      </c>
      <c r="J116" s="224">
        <f t="shared" si="228"/>
        <v>-0.1</v>
      </c>
      <c r="K116" s="224">
        <f t="shared" si="228"/>
        <v>-0.1</v>
      </c>
      <c r="L116" s="224">
        <f t="shared" si="228"/>
        <v>-0.1</v>
      </c>
      <c r="M116" s="224">
        <f t="shared" si="228"/>
        <v>-0.1</v>
      </c>
      <c r="N116" s="224">
        <f t="shared" si="228"/>
        <v>-0.1</v>
      </c>
      <c r="O116" s="224">
        <f t="shared" si="228"/>
        <v>-0.1</v>
      </c>
      <c r="P116" s="224">
        <f t="shared" si="228"/>
        <v>-0.1</v>
      </c>
      <c r="Q116" s="224">
        <f t="shared" si="228"/>
        <v>-0.1</v>
      </c>
      <c r="R116" s="224">
        <f t="shared" si="228"/>
        <v>-0.1</v>
      </c>
      <c r="S116" s="224">
        <f t="shared" si="228"/>
        <v>-0.1</v>
      </c>
      <c r="T116" s="224">
        <f t="shared" si="228"/>
        <v>-0.1</v>
      </c>
      <c r="U116" s="224">
        <f t="shared" si="228"/>
        <v>-0.1</v>
      </c>
      <c r="V116" s="224">
        <f t="shared" si="228"/>
        <v>-0.1</v>
      </c>
      <c r="W116" s="224">
        <f t="shared" si="228"/>
        <v>-0.1</v>
      </c>
      <c r="X116" s="224">
        <f t="shared" si="228"/>
        <v>-0.1</v>
      </c>
      <c r="Y116" s="224">
        <f t="shared" si="228"/>
        <v>-0.1</v>
      </c>
      <c r="Z116" s="224">
        <f t="shared" si="228"/>
        <v>-0.1</v>
      </c>
      <c r="AA116" s="224">
        <f t="shared" si="228"/>
        <v>-0.1</v>
      </c>
      <c r="AB116" s="224">
        <f t="shared" si="228"/>
        <v>-0.1</v>
      </c>
      <c r="AC116" s="224">
        <f t="shared" si="228"/>
        <v>-0.1</v>
      </c>
      <c r="AD116" s="224">
        <f t="shared" si="228"/>
        <v>-0.1</v>
      </c>
      <c r="AE116" s="224">
        <f t="shared" si="228"/>
        <v>-0.1</v>
      </c>
      <c r="AF116" s="224">
        <f t="shared" si="228"/>
        <v>-0.1</v>
      </c>
      <c r="AG116" s="224">
        <f t="shared" si="228"/>
        <v>-0.1</v>
      </c>
      <c r="AH116" s="224">
        <f t="shared" si="228"/>
        <v>-0.1</v>
      </c>
      <c r="AI116" s="224">
        <f t="shared" si="228"/>
        <v>-0.1</v>
      </c>
      <c r="AJ116" s="224">
        <f t="shared" si="228"/>
        <v>-0.1</v>
      </c>
      <c r="AK116" s="224">
        <f t="shared" si="228"/>
        <v>-0.1</v>
      </c>
      <c r="AL116" s="224">
        <f t="shared" si="228"/>
        <v>-0.1</v>
      </c>
      <c r="AM116" s="224">
        <f t="shared" si="228"/>
        <v>-0.1</v>
      </c>
      <c r="AN116" s="224">
        <f t="shared" si="228"/>
        <v>-0.1</v>
      </c>
      <c r="AO116" s="224">
        <f t="shared" si="228"/>
        <v>-0.1</v>
      </c>
      <c r="AP116" s="224">
        <f t="shared" si="228"/>
        <v>-0.1</v>
      </c>
      <c r="AQ116" s="224">
        <f t="shared" si="228"/>
        <v>-0.1</v>
      </c>
      <c r="AR116" s="224">
        <f t="shared" si="228"/>
        <v>-0.1</v>
      </c>
      <c r="AS116" s="224">
        <f t="shared" si="228"/>
        <v>-0.1</v>
      </c>
      <c r="AT116" s="224">
        <f t="shared" si="228"/>
        <v>-0.1</v>
      </c>
      <c r="AU116" s="224">
        <f t="shared" si="228"/>
        <v>-0.1</v>
      </c>
      <c r="AV116" s="224">
        <f t="shared" si="228"/>
        <v>-0.1</v>
      </c>
      <c r="AW116" s="224">
        <f t="shared" si="228"/>
        <v>-0.1</v>
      </c>
      <c r="AX116" s="224">
        <f t="shared" si="228"/>
        <v>-0.1</v>
      </c>
      <c r="AY116" s="224">
        <f t="shared" si="228"/>
        <v>-0.1</v>
      </c>
      <c r="AZ116" s="156">
        <f t="shared" ref="AZ116:CE116" si="229">($G50-$F50)*(AZ$66-$F$7)/($G$7-$F$7)+$F50</f>
        <v>-0.1</v>
      </c>
      <c r="BA116" s="156">
        <f t="shared" si="229"/>
        <v>-0.1</v>
      </c>
      <c r="BB116" s="156">
        <f t="shared" si="229"/>
        <v>-0.1</v>
      </c>
      <c r="BC116" s="156">
        <f t="shared" si="229"/>
        <v>-0.1</v>
      </c>
      <c r="BD116" s="156">
        <f t="shared" si="229"/>
        <v>-0.1</v>
      </c>
      <c r="BE116" s="156">
        <f t="shared" si="229"/>
        <v>-0.1</v>
      </c>
      <c r="BF116" s="156">
        <f t="shared" si="229"/>
        <v>-0.1</v>
      </c>
      <c r="BG116" s="156">
        <f t="shared" si="229"/>
        <v>-0.1</v>
      </c>
      <c r="BH116" s="156">
        <f t="shared" si="229"/>
        <v>-0.1</v>
      </c>
      <c r="BI116" s="156">
        <f t="shared" si="229"/>
        <v>-0.1</v>
      </c>
      <c r="BJ116" s="156">
        <f t="shared" si="229"/>
        <v>-0.1</v>
      </c>
      <c r="BK116" s="156">
        <f t="shared" si="229"/>
        <v>-0.1</v>
      </c>
      <c r="BL116" s="156">
        <f t="shared" si="229"/>
        <v>-0.1</v>
      </c>
      <c r="BM116" s="156">
        <f t="shared" si="229"/>
        <v>-0.1</v>
      </c>
      <c r="BN116" s="156">
        <f t="shared" si="229"/>
        <v>-0.1</v>
      </c>
      <c r="BO116" s="156">
        <f t="shared" si="229"/>
        <v>-0.1</v>
      </c>
      <c r="BP116" s="156">
        <f t="shared" si="229"/>
        <v>-0.1</v>
      </c>
      <c r="BQ116" s="156">
        <f t="shared" si="229"/>
        <v>-0.1</v>
      </c>
      <c r="BR116" s="156">
        <f t="shared" si="229"/>
        <v>-0.1</v>
      </c>
      <c r="BS116" s="156">
        <f t="shared" si="229"/>
        <v>-0.1</v>
      </c>
      <c r="BT116" s="156">
        <f t="shared" si="229"/>
        <v>-0.1</v>
      </c>
      <c r="BU116" s="156">
        <f t="shared" si="229"/>
        <v>-0.1</v>
      </c>
      <c r="BV116" s="156">
        <f t="shared" si="229"/>
        <v>-0.1</v>
      </c>
      <c r="BW116" s="156">
        <f t="shared" si="229"/>
        <v>-0.1</v>
      </c>
      <c r="BX116" s="156">
        <f t="shared" si="229"/>
        <v>-0.1</v>
      </c>
      <c r="BY116" s="156">
        <f t="shared" si="229"/>
        <v>-0.1</v>
      </c>
      <c r="BZ116" s="156">
        <f t="shared" si="229"/>
        <v>-0.1</v>
      </c>
      <c r="CA116" s="156">
        <f t="shared" si="229"/>
        <v>-0.1</v>
      </c>
      <c r="CB116" s="156">
        <f t="shared" si="229"/>
        <v>-0.1</v>
      </c>
      <c r="CC116" s="156">
        <f t="shared" si="229"/>
        <v>-0.1</v>
      </c>
      <c r="CD116" s="156">
        <f t="shared" si="229"/>
        <v>-0.1</v>
      </c>
      <c r="CE116" s="157">
        <f t="shared" si="229"/>
        <v>-0.1</v>
      </c>
      <c r="CG116" s="21" t="s">
        <v>209</v>
      </c>
      <c r="CH116" s="198"/>
      <c r="CI116" s="198">
        <f t="shared" ref="CI116:DV116" si="230">($L50-$K50)*(CI$66-$K$7)/($L$7-$K$7)+$K50</f>
        <v>0</v>
      </c>
      <c r="CJ116" s="198">
        <f t="shared" si="230"/>
        <v>0</v>
      </c>
      <c r="CK116" s="198">
        <f t="shared" si="230"/>
        <v>0</v>
      </c>
      <c r="CL116" s="198">
        <f t="shared" si="230"/>
        <v>0</v>
      </c>
      <c r="CM116" s="198">
        <f t="shared" si="230"/>
        <v>0</v>
      </c>
      <c r="CN116" s="198">
        <f t="shared" si="230"/>
        <v>0</v>
      </c>
      <c r="CO116" s="198">
        <f t="shared" si="230"/>
        <v>0</v>
      </c>
      <c r="CP116" s="198">
        <f t="shared" si="230"/>
        <v>0</v>
      </c>
      <c r="CQ116" s="198">
        <f t="shared" si="230"/>
        <v>0</v>
      </c>
      <c r="CR116" s="198">
        <f t="shared" si="230"/>
        <v>0</v>
      </c>
      <c r="CS116" s="198">
        <f t="shared" si="230"/>
        <v>0</v>
      </c>
      <c r="CT116" s="198">
        <f t="shared" si="230"/>
        <v>0</v>
      </c>
      <c r="CU116" s="198">
        <f t="shared" si="230"/>
        <v>0</v>
      </c>
      <c r="CV116" s="198">
        <f t="shared" si="230"/>
        <v>0</v>
      </c>
      <c r="CW116" s="198">
        <f t="shared" si="230"/>
        <v>0</v>
      </c>
      <c r="CX116" s="198">
        <f t="shared" si="230"/>
        <v>0</v>
      </c>
      <c r="CY116" s="198">
        <f t="shared" si="230"/>
        <v>0</v>
      </c>
      <c r="CZ116" s="198">
        <f t="shared" si="230"/>
        <v>0</v>
      </c>
      <c r="DA116" s="198">
        <f t="shared" si="230"/>
        <v>0</v>
      </c>
      <c r="DB116" s="198">
        <f t="shared" si="230"/>
        <v>0</v>
      </c>
      <c r="DC116" s="198">
        <f t="shared" si="230"/>
        <v>0</v>
      </c>
      <c r="DD116" s="198">
        <f t="shared" si="230"/>
        <v>0</v>
      </c>
      <c r="DE116" s="198">
        <f t="shared" si="230"/>
        <v>0</v>
      </c>
      <c r="DF116" s="198">
        <f t="shared" si="230"/>
        <v>0</v>
      </c>
      <c r="DG116" s="198">
        <f t="shared" si="230"/>
        <v>0</v>
      </c>
      <c r="DH116" s="198">
        <f t="shared" si="230"/>
        <v>0</v>
      </c>
      <c r="DI116" s="198">
        <f t="shared" si="230"/>
        <v>0</v>
      </c>
      <c r="DJ116" s="198">
        <f t="shared" si="230"/>
        <v>0</v>
      </c>
      <c r="DK116" s="198">
        <f t="shared" si="230"/>
        <v>0</v>
      </c>
      <c r="DL116" s="198">
        <f t="shared" si="230"/>
        <v>0</v>
      </c>
      <c r="DM116" s="198">
        <f t="shared" si="230"/>
        <v>0</v>
      </c>
      <c r="DN116" s="198">
        <f t="shared" si="230"/>
        <v>0</v>
      </c>
      <c r="DO116" s="198">
        <f t="shared" si="230"/>
        <v>0</v>
      </c>
      <c r="DP116" s="198">
        <f t="shared" si="230"/>
        <v>0</v>
      </c>
      <c r="DQ116" s="198">
        <f t="shared" si="230"/>
        <v>0</v>
      </c>
      <c r="DR116" s="198">
        <f t="shared" si="230"/>
        <v>0</v>
      </c>
      <c r="DS116" s="198">
        <f t="shared" si="230"/>
        <v>0</v>
      </c>
      <c r="DT116" s="198">
        <f t="shared" si="230"/>
        <v>0</v>
      </c>
      <c r="DU116" s="198">
        <f t="shared" si="230"/>
        <v>0</v>
      </c>
      <c r="DV116" s="198">
        <f t="shared" si="230"/>
        <v>0</v>
      </c>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L116" s="21" t="s">
        <v>209</v>
      </c>
      <c r="FM116" s="22"/>
      <c r="FN116" s="225">
        <f t="shared" ref="FN116:GS116" si="231">($S50-$R50)*(FN$66-$R$7)/($S$7-$R$7)+$R50</f>
        <v>0</v>
      </c>
      <c r="FO116" s="225">
        <f t="shared" si="231"/>
        <v>0</v>
      </c>
      <c r="FP116" s="225">
        <f t="shared" si="231"/>
        <v>0</v>
      </c>
      <c r="FQ116" s="225">
        <f t="shared" si="231"/>
        <v>0</v>
      </c>
      <c r="FR116" s="225">
        <f t="shared" si="231"/>
        <v>0</v>
      </c>
      <c r="FS116" s="225">
        <f t="shared" si="231"/>
        <v>0</v>
      </c>
      <c r="FT116" s="225">
        <f t="shared" si="231"/>
        <v>0</v>
      </c>
      <c r="FU116" s="225">
        <f t="shared" si="231"/>
        <v>0</v>
      </c>
      <c r="FV116" s="225">
        <f t="shared" si="231"/>
        <v>0</v>
      </c>
      <c r="FW116" s="225">
        <f t="shared" si="231"/>
        <v>0</v>
      </c>
      <c r="FX116" s="225">
        <f t="shared" si="231"/>
        <v>0</v>
      </c>
      <c r="FY116" s="225">
        <f t="shared" si="231"/>
        <v>0</v>
      </c>
      <c r="FZ116" s="225">
        <f t="shared" si="231"/>
        <v>0</v>
      </c>
      <c r="GA116" s="225">
        <f t="shared" si="231"/>
        <v>0</v>
      </c>
      <c r="GB116" s="225">
        <f t="shared" si="231"/>
        <v>0</v>
      </c>
      <c r="GC116" s="225">
        <f t="shared" si="231"/>
        <v>0</v>
      </c>
      <c r="GD116" s="225">
        <f t="shared" si="231"/>
        <v>0</v>
      </c>
      <c r="GE116" s="225">
        <f t="shared" si="231"/>
        <v>0</v>
      </c>
      <c r="GF116" s="225">
        <f t="shared" si="231"/>
        <v>0</v>
      </c>
      <c r="GG116" s="225">
        <f t="shared" si="231"/>
        <v>0</v>
      </c>
      <c r="GH116" s="225">
        <f t="shared" si="231"/>
        <v>0</v>
      </c>
      <c r="GI116" s="225">
        <f t="shared" si="231"/>
        <v>0</v>
      </c>
      <c r="GJ116" s="225">
        <f t="shared" si="231"/>
        <v>0</v>
      </c>
      <c r="GK116" s="225">
        <f t="shared" si="231"/>
        <v>0</v>
      </c>
      <c r="GL116" s="225">
        <f t="shared" si="231"/>
        <v>0</v>
      </c>
      <c r="GM116" s="225">
        <f t="shared" si="231"/>
        <v>0</v>
      </c>
      <c r="GN116" s="225">
        <f t="shared" si="231"/>
        <v>0</v>
      </c>
      <c r="GO116" s="225">
        <f t="shared" si="231"/>
        <v>0</v>
      </c>
      <c r="GP116" s="225">
        <f t="shared" si="231"/>
        <v>0</v>
      </c>
      <c r="GQ116" s="225">
        <f t="shared" si="231"/>
        <v>0</v>
      </c>
      <c r="GR116" s="225">
        <f t="shared" si="231"/>
        <v>0</v>
      </c>
      <c r="GS116" s="225">
        <f t="shared" si="231"/>
        <v>0</v>
      </c>
      <c r="GT116" s="225">
        <f t="shared" ref="GT116:HY116" si="232">($S50-$R50)*(GT$66-$R$7)/($S$7-$R$7)+$R50</f>
        <v>0</v>
      </c>
      <c r="GU116" s="225">
        <f t="shared" si="232"/>
        <v>0</v>
      </c>
      <c r="GV116" s="225">
        <f t="shared" si="232"/>
        <v>0</v>
      </c>
      <c r="GW116" s="225">
        <f t="shared" si="232"/>
        <v>0</v>
      </c>
      <c r="GX116" s="225">
        <f t="shared" si="232"/>
        <v>0</v>
      </c>
      <c r="GY116" s="225">
        <f t="shared" si="232"/>
        <v>0</v>
      </c>
      <c r="GZ116" s="225">
        <f t="shared" si="232"/>
        <v>0</v>
      </c>
      <c r="HA116" s="225">
        <f t="shared" si="232"/>
        <v>0</v>
      </c>
      <c r="HB116" s="225">
        <f t="shared" si="232"/>
        <v>0</v>
      </c>
      <c r="HC116" s="225">
        <f t="shared" si="232"/>
        <v>0</v>
      </c>
      <c r="HD116" s="225">
        <f t="shared" si="232"/>
        <v>0</v>
      </c>
      <c r="HE116" s="225">
        <f t="shared" si="232"/>
        <v>0</v>
      </c>
      <c r="HF116" s="225">
        <f t="shared" si="232"/>
        <v>0</v>
      </c>
      <c r="HG116" s="225">
        <f t="shared" si="232"/>
        <v>0</v>
      </c>
      <c r="HH116" s="225">
        <f t="shared" si="232"/>
        <v>0</v>
      </c>
      <c r="HI116" s="225">
        <f t="shared" si="232"/>
        <v>0</v>
      </c>
      <c r="HJ116" s="225">
        <f t="shared" si="232"/>
        <v>0</v>
      </c>
      <c r="HK116" s="225">
        <f t="shared" si="232"/>
        <v>0</v>
      </c>
      <c r="HL116" s="225">
        <f t="shared" si="232"/>
        <v>0</v>
      </c>
      <c r="HM116" s="225">
        <f t="shared" si="232"/>
        <v>0</v>
      </c>
      <c r="HN116" s="225">
        <f t="shared" si="232"/>
        <v>0</v>
      </c>
      <c r="HO116" s="225">
        <f t="shared" si="232"/>
        <v>0</v>
      </c>
      <c r="HP116" s="225">
        <f t="shared" si="232"/>
        <v>0</v>
      </c>
      <c r="HQ116" s="225">
        <f t="shared" si="232"/>
        <v>0</v>
      </c>
      <c r="HR116" s="225">
        <f t="shared" si="232"/>
        <v>0</v>
      </c>
      <c r="HS116" s="225">
        <f t="shared" si="232"/>
        <v>0</v>
      </c>
      <c r="HT116" s="225">
        <f t="shared" si="232"/>
        <v>0</v>
      </c>
      <c r="HU116" s="225">
        <f t="shared" si="232"/>
        <v>0</v>
      </c>
      <c r="HV116" s="225">
        <f t="shared" si="232"/>
        <v>0</v>
      </c>
      <c r="HW116" s="225">
        <f t="shared" si="232"/>
        <v>0</v>
      </c>
      <c r="HX116" s="225">
        <f t="shared" si="232"/>
        <v>0</v>
      </c>
      <c r="HY116" s="225">
        <f t="shared" si="232"/>
        <v>0</v>
      </c>
      <c r="HZ116" s="225">
        <f t="shared" ref="HZ116:IN116" si="233">($S50-$R50)*(HZ$66-$R$7)/($S$7-$R$7)+$R50</f>
        <v>0</v>
      </c>
      <c r="IA116" s="225">
        <f t="shared" si="233"/>
        <v>0</v>
      </c>
      <c r="IB116" s="225">
        <f t="shared" si="233"/>
        <v>0</v>
      </c>
      <c r="IC116" s="225">
        <f t="shared" si="233"/>
        <v>0</v>
      </c>
      <c r="ID116" s="225">
        <f t="shared" si="233"/>
        <v>0</v>
      </c>
      <c r="IE116" s="225">
        <f t="shared" si="233"/>
        <v>0</v>
      </c>
      <c r="IF116" s="225">
        <f t="shared" si="233"/>
        <v>0</v>
      </c>
      <c r="IG116" s="225">
        <f t="shared" si="233"/>
        <v>0</v>
      </c>
      <c r="IH116" s="225">
        <f t="shared" si="233"/>
        <v>0</v>
      </c>
      <c r="II116" s="225">
        <f t="shared" si="233"/>
        <v>0</v>
      </c>
      <c r="IJ116" s="225">
        <f t="shared" si="233"/>
        <v>0</v>
      </c>
      <c r="IK116" s="225">
        <f t="shared" si="233"/>
        <v>0</v>
      </c>
      <c r="IL116" s="225">
        <f t="shared" si="233"/>
        <v>0</v>
      </c>
      <c r="IM116" s="225">
        <f t="shared" si="233"/>
        <v>0</v>
      </c>
      <c r="IN116" s="225">
        <f t="shared" si="233"/>
        <v>0</v>
      </c>
      <c r="IO116" s="221"/>
    </row>
    <row r="117" spans="2:249">
      <c r="B117" s="273" t="s">
        <v>212</v>
      </c>
      <c r="C117" s="156"/>
      <c r="D117" s="224">
        <f t="shared" ref="D117:AY117" si="234">($E51-$D51)*(D$66-$D$7)/($E$7-$D$7)+$D51</f>
        <v>-0.17</v>
      </c>
      <c r="E117" s="224">
        <f t="shared" si="234"/>
        <v>-0.17</v>
      </c>
      <c r="F117" s="224">
        <f t="shared" si="234"/>
        <v>-0.17</v>
      </c>
      <c r="G117" s="224">
        <f t="shared" si="234"/>
        <v>-0.17</v>
      </c>
      <c r="H117" s="224">
        <f t="shared" si="234"/>
        <v>-0.17</v>
      </c>
      <c r="I117" s="224">
        <f t="shared" si="234"/>
        <v>-0.17</v>
      </c>
      <c r="J117" s="224">
        <f t="shared" si="234"/>
        <v>-0.17</v>
      </c>
      <c r="K117" s="224">
        <f t="shared" si="234"/>
        <v>-0.17</v>
      </c>
      <c r="L117" s="224">
        <f t="shared" si="234"/>
        <v>-0.17</v>
      </c>
      <c r="M117" s="224">
        <f t="shared" si="234"/>
        <v>-0.17</v>
      </c>
      <c r="N117" s="224">
        <f t="shared" si="234"/>
        <v>-0.17</v>
      </c>
      <c r="O117" s="224">
        <f t="shared" si="234"/>
        <v>-0.17</v>
      </c>
      <c r="P117" s="224">
        <f t="shared" si="234"/>
        <v>-0.17</v>
      </c>
      <c r="Q117" s="224">
        <f t="shared" si="234"/>
        <v>-0.17</v>
      </c>
      <c r="R117" s="224">
        <f t="shared" si="234"/>
        <v>-0.17</v>
      </c>
      <c r="S117" s="224">
        <f t="shared" si="234"/>
        <v>-0.17</v>
      </c>
      <c r="T117" s="224">
        <f t="shared" si="234"/>
        <v>-0.17</v>
      </c>
      <c r="U117" s="224">
        <f t="shared" si="234"/>
        <v>-0.17</v>
      </c>
      <c r="V117" s="224">
        <f t="shared" si="234"/>
        <v>-0.17</v>
      </c>
      <c r="W117" s="224">
        <f t="shared" si="234"/>
        <v>-0.17</v>
      </c>
      <c r="X117" s="224">
        <f t="shared" si="234"/>
        <v>-0.17</v>
      </c>
      <c r="Y117" s="224">
        <f t="shared" si="234"/>
        <v>-0.17</v>
      </c>
      <c r="Z117" s="224">
        <f t="shared" si="234"/>
        <v>-0.17</v>
      </c>
      <c r="AA117" s="224">
        <f t="shared" si="234"/>
        <v>-0.17</v>
      </c>
      <c r="AB117" s="224">
        <f t="shared" si="234"/>
        <v>-0.17</v>
      </c>
      <c r="AC117" s="224">
        <f t="shared" si="234"/>
        <v>-0.17</v>
      </c>
      <c r="AD117" s="224">
        <f t="shared" si="234"/>
        <v>-0.17</v>
      </c>
      <c r="AE117" s="224">
        <f t="shared" si="234"/>
        <v>-0.17</v>
      </c>
      <c r="AF117" s="224">
        <f t="shared" si="234"/>
        <v>-0.17</v>
      </c>
      <c r="AG117" s="224">
        <f t="shared" si="234"/>
        <v>-0.17</v>
      </c>
      <c r="AH117" s="224">
        <f t="shared" si="234"/>
        <v>-0.17</v>
      </c>
      <c r="AI117" s="224">
        <f t="shared" si="234"/>
        <v>-0.17</v>
      </c>
      <c r="AJ117" s="224">
        <f t="shared" si="234"/>
        <v>-0.17</v>
      </c>
      <c r="AK117" s="224">
        <f t="shared" si="234"/>
        <v>-0.17</v>
      </c>
      <c r="AL117" s="224">
        <f t="shared" si="234"/>
        <v>-0.17</v>
      </c>
      <c r="AM117" s="224">
        <f t="shared" si="234"/>
        <v>-0.17</v>
      </c>
      <c r="AN117" s="224">
        <f t="shared" si="234"/>
        <v>-0.17</v>
      </c>
      <c r="AO117" s="224">
        <f t="shared" si="234"/>
        <v>-0.17</v>
      </c>
      <c r="AP117" s="224">
        <f t="shared" si="234"/>
        <v>-0.17</v>
      </c>
      <c r="AQ117" s="224">
        <f t="shared" si="234"/>
        <v>-0.17</v>
      </c>
      <c r="AR117" s="224">
        <f t="shared" si="234"/>
        <v>-0.17</v>
      </c>
      <c r="AS117" s="224">
        <f t="shared" si="234"/>
        <v>-0.17</v>
      </c>
      <c r="AT117" s="224">
        <f t="shared" si="234"/>
        <v>-0.17</v>
      </c>
      <c r="AU117" s="224">
        <f t="shared" si="234"/>
        <v>-0.17</v>
      </c>
      <c r="AV117" s="224">
        <f t="shared" si="234"/>
        <v>-0.17</v>
      </c>
      <c r="AW117" s="224">
        <f t="shared" si="234"/>
        <v>-0.17</v>
      </c>
      <c r="AX117" s="224">
        <f t="shared" si="234"/>
        <v>-0.17</v>
      </c>
      <c r="AY117" s="224">
        <f t="shared" si="234"/>
        <v>-0.17</v>
      </c>
      <c r="AZ117" s="156">
        <f t="shared" ref="AZ117:CE117" si="235">($G51-$F51)*(AZ$66-$F$7)/($G$7-$F$7)+$F51</f>
        <v>-0.17</v>
      </c>
      <c r="BA117" s="156">
        <f t="shared" si="235"/>
        <v>-0.17</v>
      </c>
      <c r="BB117" s="156">
        <f t="shared" si="235"/>
        <v>-0.17</v>
      </c>
      <c r="BC117" s="156">
        <f t="shared" si="235"/>
        <v>-0.17</v>
      </c>
      <c r="BD117" s="156">
        <f t="shared" si="235"/>
        <v>-0.17</v>
      </c>
      <c r="BE117" s="156">
        <f t="shared" si="235"/>
        <v>-0.17</v>
      </c>
      <c r="BF117" s="156">
        <f t="shared" si="235"/>
        <v>-0.17</v>
      </c>
      <c r="BG117" s="156">
        <f t="shared" si="235"/>
        <v>-0.17</v>
      </c>
      <c r="BH117" s="156">
        <f t="shared" si="235"/>
        <v>-0.17</v>
      </c>
      <c r="BI117" s="156">
        <f t="shared" si="235"/>
        <v>-0.17</v>
      </c>
      <c r="BJ117" s="156">
        <f t="shared" si="235"/>
        <v>-0.17</v>
      </c>
      <c r="BK117" s="156">
        <f t="shared" si="235"/>
        <v>-0.17</v>
      </c>
      <c r="BL117" s="156">
        <f t="shared" si="235"/>
        <v>-0.17</v>
      </c>
      <c r="BM117" s="156">
        <f t="shared" si="235"/>
        <v>-0.17</v>
      </c>
      <c r="BN117" s="156">
        <f t="shared" si="235"/>
        <v>-0.17</v>
      </c>
      <c r="BO117" s="156">
        <f t="shared" si="235"/>
        <v>-0.17</v>
      </c>
      <c r="BP117" s="156">
        <f t="shared" si="235"/>
        <v>-0.17</v>
      </c>
      <c r="BQ117" s="156">
        <f t="shared" si="235"/>
        <v>-0.17</v>
      </c>
      <c r="BR117" s="156">
        <f t="shared" si="235"/>
        <v>-0.17</v>
      </c>
      <c r="BS117" s="156">
        <f t="shared" si="235"/>
        <v>-0.17</v>
      </c>
      <c r="BT117" s="156">
        <f t="shared" si="235"/>
        <v>-0.17</v>
      </c>
      <c r="BU117" s="156">
        <f t="shared" si="235"/>
        <v>-0.17</v>
      </c>
      <c r="BV117" s="156">
        <f t="shared" si="235"/>
        <v>-0.17</v>
      </c>
      <c r="BW117" s="156">
        <f t="shared" si="235"/>
        <v>-0.17</v>
      </c>
      <c r="BX117" s="156">
        <f t="shared" si="235"/>
        <v>-0.17</v>
      </c>
      <c r="BY117" s="156">
        <f t="shared" si="235"/>
        <v>-0.17</v>
      </c>
      <c r="BZ117" s="156">
        <f t="shared" si="235"/>
        <v>-0.17</v>
      </c>
      <c r="CA117" s="156">
        <f t="shared" si="235"/>
        <v>-0.17</v>
      </c>
      <c r="CB117" s="156">
        <f t="shared" si="235"/>
        <v>-0.17</v>
      </c>
      <c r="CC117" s="156">
        <f t="shared" si="235"/>
        <v>-0.17</v>
      </c>
      <c r="CD117" s="156">
        <f t="shared" si="235"/>
        <v>-0.17</v>
      </c>
      <c r="CE117" s="157">
        <f t="shared" si="235"/>
        <v>-0.17</v>
      </c>
      <c r="CG117" s="273" t="s">
        <v>212</v>
      </c>
      <c r="CH117" s="198"/>
      <c r="CI117" s="198">
        <f t="shared" ref="CI117:DV117" si="236">($L51-$K51)*(CI$66-$K$7)/($L$7-$K$7)+$K51</f>
        <v>0</v>
      </c>
      <c r="CJ117" s="198">
        <f t="shared" si="236"/>
        <v>0</v>
      </c>
      <c r="CK117" s="198">
        <f t="shared" si="236"/>
        <v>0</v>
      </c>
      <c r="CL117" s="198">
        <f t="shared" si="236"/>
        <v>0</v>
      </c>
      <c r="CM117" s="198">
        <f t="shared" si="236"/>
        <v>0</v>
      </c>
      <c r="CN117" s="198">
        <f t="shared" si="236"/>
        <v>0</v>
      </c>
      <c r="CO117" s="198">
        <f t="shared" si="236"/>
        <v>0</v>
      </c>
      <c r="CP117" s="198">
        <f t="shared" si="236"/>
        <v>0</v>
      </c>
      <c r="CQ117" s="198">
        <f t="shared" si="236"/>
        <v>0</v>
      </c>
      <c r="CR117" s="198">
        <f t="shared" si="236"/>
        <v>0</v>
      </c>
      <c r="CS117" s="198">
        <f t="shared" si="236"/>
        <v>0</v>
      </c>
      <c r="CT117" s="198">
        <f t="shared" si="236"/>
        <v>0</v>
      </c>
      <c r="CU117" s="198">
        <f t="shared" si="236"/>
        <v>0</v>
      </c>
      <c r="CV117" s="198">
        <f t="shared" si="236"/>
        <v>0</v>
      </c>
      <c r="CW117" s="198">
        <f t="shared" si="236"/>
        <v>0</v>
      </c>
      <c r="CX117" s="198">
        <f t="shared" si="236"/>
        <v>0</v>
      </c>
      <c r="CY117" s="198">
        <f t="shared" si="236"/>
        <v>0</v>
      </c>
      <c r="CZ117" s="198">
        <f t="shared" si="236"/>
        <v>0</v>
      </c>
      <c r="DA117" s="198">
        <f t="shared" si="236"/>
        <v>0</v>
      </c>
      <c r="DB117" s="198">
        <f t="shared" si="236"/>
        <v>0</v>
      </c>
      <c r="DC117" s="198">
        <f t="shared" si="236"/>
        <v>0</v>
      </c>
      <c r="DD117" s="198">
        <f t="shared" si="236"/>
        <v>0</v>
      </c>
      <c r="DE117" s="198">
        <f t="shared" si="236"/>
        <v>0</v>
      </c>
      <c r="DF117" s="198">
        <f t="shared" si="236"/>
        <v>0</v>
      </c>
      <c r="DG117" s="198">
        <f t="shared" si="236"/>
        <v>0</v>
      </c>
      <c r="DH117" s="198">
        <f t="shared" si="236"/>
        <v>0</v>
      </c>
      <c r="DI117" s="198">
        <f t="shared" si="236"/>
        <v>0</v>
      </c>
      <c r="DJ117" s="198">
        <f t="shared" si="236"/>
        <v>0</v>
      </c>
      <c r="DK117" s="198">
        <f t="shared" si="236"/>
        <v>0</v>
      </c>
      <c r="DL117" s="198">
        <f t="shared" si="236"/>
        <v>0</v>
      </c>
      <c r="DM117" s="198">
        <f t="shared" si="236"/>
        <v>0</v>
      </c>
      <c r="DN117" s="198">
        <f t="shared" si="236"/>
        <v>0</v>
      </c>
      <c r="DO117" s="198">
        <f t="shared" si="236"/>
        <v>0</v>
      </c>
      <c r="DP117" s="198">
        <f t="shared" si="236"/>
        <v>0</v>
      </c>
      <c r="DQ117" s="198">
        <f t="shared" si="236"/>
        <v>0</v>
      </c>
      <c r="DR117" s="198">
        <f t="shared" si="236"/>
        <v>0</v>
      </c>
      <c r="DS117" s="198">
        <f t="shared" si="236"/>
        <v>0</v>
      </c>
      <c r="DT117" s="198">
        <f t="shared" si="236"/>
        <v>0</v>
      </c>
      <c r="DU117" s="198">
        <f t="shared" si="236"/>
        <v>0</v>
      </c>
      <c r="DV117" s="198">
        <f t="shared" si="236"/>
        <v>0</v>
      </c>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L117" s="273" t="s">
        <v>212</v>
      </c>
      <c r="FM117" s="22"/>
      <c r="FN117" s="225">
        <f t="shared" ref="FN117:GS117" si="237">($S51-$R51)*(FN$66-$R$7)/($S$7-$R$7)+$R51</f>
        <v>0</v>
      </c>
      <c r="FO117" s="225">
        <f t="shared" si="237"/>
        <v>0</v>
      </c>
      <c r="FP117" s="225">
        <f t="shared" si="237"/>
        <v>0</v>
      </c>
      <c r="FQ117" s="225">
        <f t="shared" si="237"/>
        <v>0</v>
      </c>
      <c r="FR117" s="225">
        <f t="shared" si="237"/>
        <v>0</v>
      </c>
      <c r="FS117" s="225">
        <f t="shared" si="237"/>
        <v>0</v>
      </c>
      <c r="FT117" s="225">
        <f t="shared" si="237"/>
        <v>0</v>
      </c>
      <c r="FU117" s="225">
        <f t="shared" si="237"/>
        <v>0</v>
      </c>
      <c r="FV117" s="225">
        <f t="shared" si="237"/>
        <v>0</v>
      </c>
      <c r="FW117" s="225">
        <f t="shared" si="237"/>
        <v>0</v>
      </c>
      <c r="FX117" s="225">
        <f t="shared" si="237"/>
        <v>0</v>
      </c>
      <c r="FY117" s="225">
        <f t="shared" si="237"/>
        <v>0</v>
      </c>
      <c r="FZ117" s="225">
        <f t="shared" si="237"/>
        <v>0</v>
      </c>
      <c r="GA117" s="225">
        <f t="shared" si="237"/>
        <v>0</v>
      </c>
      <c r="GB117" s="225">
        <f t="shared" si="237"/>
        <v>0</v>
      </c>
      <c r="GC117" s="225">
        <f t="shared" si="237"/>
        <v>0</v>
      </c>
      <c r="GD117" s="225">
        <f t="shared" si="237"/>
        <v>0</v>
      </c>
      <c r="GE117" s="225">
        <f t="shared" si="237"/>
        <v>0</v>
      </c>
      <c r="GF117" s="225">
        <f t="shared" si="237"/>
        <v>0</v>
      </c>
      <c r="GG117" s="225">
        <f t="shared" si="237"/>
        <v>0</v>
      </c>
      <c r="GH117" s="225">
        <f t="shared" si="237"/>
        <v>0</v>
      </c>
      <c r="GI117" s="225">
        <f t="shared" si="237"/>
        <v>0</v>
      </c>
      <c r="GJ117" s="225">
        <f t="shared" si="237"/>
        <v>0</v>
      </c>
      <c r="GK117" s="225">
        <f t="shared" si="237"/>
        <v>0</v>
      </c>
      <c r="GL117" s="225">
        <f t="shared" si="237"/>
        <v>0</v>
      </c>
      <c r="GM117" s="225">
        <f t="shared" si="237"/>
        <v>0</v>
      </c>
      <c r="GN117" s="225">
        <f t="shared" si="237"/>
        <v>0</v>
      </c>
      <c r="GO117" s="225">
        <f t="shared" si="237"/>
        <v>0</v>
      </c>
      <c r="GP117" s="225">
        <f t="shared" si="237"/>
        <v>0</v>
      </c>
      <c r="GQ117" s="225">
        <f t="shared" si="237"/>
        <v>0</v>
      </c>
      <c r="GR117" s="225">
        <f t="shared" si="237"/>
        <v>0</v>
      </c>
      <c r="GS117" s="225">
        <f t="shared" si="237"/>
        <v>0</v>
      </c>
      <c r="GT117" s="225">
        <f t="shared" ref="GT117:HY117" si="238">($S51-$R51)*(GT$66-$R$7)/($S$7-$R$7)+$R51</f>
        <v>0</v>
      </c>
      <c r="GU117" s="225">
        <f t="shared" si="238"/>
        <v>0</v>
      </c>
      <c r="GV117" s="225">
        <f t="shared" si="238"/>
        <v>0</v>
      </c>
      <c r="GW117" s="225">
        <f t="shared" si="238"/>
        <v>0</v>
      </c>
      <c r="GX117" s="225">
        <f t="shared" si="238"/>
        <v>0</v>
      </c>
      <c r="GY117" s="225">
        <f t="shared" si="238"/>
        <v>0</v>
      </c>
      <c r="GZ117" s="225">
        <f t="shared" si="238"/>
        <v>0</v>
      </c>
      <c r="HA117" s="225">
        <f t="shared" si="238"/>
        <v>0</v>
      </c>
      <c r="HB117" s="225">
        <f t="shared" si="238"/>
        <v>0</v>
      </c>
      <c r="HC117" s="225">
        <f t="shared" si="238"/>
        <v>0</v>
      </c>
      <c r="HD117" s="225">
        <f t="shared" si="238"/>
        <v>0</v>
      </c>
      <c r="HE117" s="225">
        <f t="shared" si="238"/>
        <v>0</v>
      </c>
      <c r="HF117" s="225">
        <f t="shared" si="238"/>
        <v>0</v>
      </c>
      <c r="HG117" s="225">
        <f t="shared" si="238"/>
        <v>0</v>
      </c>
      <c r="HH117" s="225">
        <f t="shared" si="238"/>
        <v>0</v>
      </c>
      <c r="HI117" s="225">
        <f t="shared" si="238"/>
        <v>0</v>
      </c>
      <c r="HJ117" s="225">
        <f t="shared" si="238"/>
        <v>0</v>
      </c>
      <c r="HK117" s="225">
        <f t="shared" si="238"/>
        <v>0</v>
      </c>
      <c r="HL117" s="225">
        <f t="shared" si="238"/>
        <v>0</v>
      </c>
      <c r="HM117" s="225">
        <f t="shared" si="238"/>
        <v>0</v>
      </c>
      <c r="HN117" s="225">
        <f t="shared" si="238"/>
        <v>0</v>
      </c>
      <c r="HO117" s="225">
        <f t="shared" si="238"/>
        <v>0</v>
      </c>
      <c r="HP117" s="225">
        <f t="shared" si="238"/>
        <v>0</v>
      </c>
      <c r="HQ117" s="225">
        <f t="shared" si="238"/>
        <v>0</v>
      </c>
      <c r="HR117" s="225">
        <f t="shared" si="238"/>
        <v>0</v>
      </c>
      <c r="HS117" s="225">
        <f t="shared" si="238"/>
        <v>0</v>
      </c>
      <c r="HT117" s="225">
        <f t="shared" si="238"/>
        <v>0</v>
      </c>
      <c r="HU117" s="225">
        <f t="shared" si="238"/>
        <v>0</v>
      </c>
      <c r="HV117" s="225">
        <f t="shared" si="238"/>
        <v>0</v>
      </c>
      <c r="HW117" s="225">
        <f t="shared" si="238"/>
        <v>0</v>
      </c>
      <c r="HX117" s="225">
        <f t="shared" si="238"/>
        <v>0</v>
      </c>
      <c r="HY117" s="225">
        <f t="shared" si="238"/>
        <v>0</v>
      </c>
      <c r="HZ117" s="225">
        <f t="shared" ref="HZ117:IN117" si="239">($S51-$R51)*(HZ$66-$R$7)/($S$7-$R$7)+$R51</f>
        <v>0</v>
      </c>
      <c r="IA117" s="225">
        <f t="shared" si="239"/>
        <v>0</v>
      </c>
      <c r="IB117" s="225">
        <f t="shared" si="239"/>
        <v>0</v>
      </c>
      <c r="IC117" s="225">
        <f t="shared" si="239"/>
        <v>0</v>
      </c>
      <c r="ID117" s="225">
        <f t="shared" si="239"/>
        <v>0</v>
      </c>
      <c r="IE117" s="225">
        <f t="shared" si="239"/>
        <v>0</v>
      </c>
      <c r="IF117" s="225">
        <f t="shared" si="239"/>
        <v>0</v>
      </c>
      <c r="IG117" s="225">
        <f t="shared" si="239"/>
        <v>0</v>
      </c>
      <c r="IH117" s="225">
        <f t="shared" si="239"/>
        <v>0</v>
      </c>
      <c r="II117" s="225">
        <f t="shared" si="239"/>
        <v>0</v>
      </c>
      <c r="IJ117" s="225">
        <f t="shared" si="239"/>
        <v>0</v>
      </c>
      <c r="IK117" s="225">
        <f t="shared" si="239"/>
        <v>0</v>
      </c>
      <c r="IL117" s="225">
        <f t="shared" si="239"/>
        <v>0</v>
      </c>
      <c r="IM117" s="225">
        <f t="shared" si="239"/>
        <v>0</v>
      </c>
      <c r="IN117" s="225">
        <f t="shared" si="239"/>
        <v>0</v>
      </c>
      <c r="IO117" s="221"/>
    </row>
    <row r="118" spans="2:249">
      <c r="B118" s="21" t="s">
        <v>210</v>
      </c>
      <c r="C118" s="156"/>
      <c r="D118" s="224">
        <f t="shared" ref="D118:AY118" si="240">($E52-$D52)*(D$66-$D$7)/($E$7-$D$7)+$D52</f>
        <v>-0.15</v>
      </c>
      <c r="E118" s="224">
        <f t="shared" si="240"/>
        <v>-0.15</v>
      </c>
      <c r="F118" s="224">
        <f t="shared" si="240"/>
        <v>-0.15</v>
      </c>
      <c r="G118" s="224">
        <f t="shared" si="240"/>
        <v>-0.15</v>
      </c>
      <c r="H118" s="224">
        <f t="shared" si="240"/>
        <v>-0.15</v>
      </c>
      <c r="I118" s="224">
        <f t="shared" si="240"/>
        <v>-0.15</v>
      </c>
      <c r="J118" s="224">
        <f t="shared" si="240"/>
        <v>-0.15</v>
      </c>
      <c r="K118" s="224">
        <f t="shared" si="240"/>
        <v>-0.15</v>
      </c>
      <c r="L118" s="224">
        <f t="shared" si="240"/>
        <v>-0.15</v>
      </c>
      <c r="M118" s="224">
        <f t="shared" si="240"/>
        <v>-0.15</v>
      </c>
      <c r="N118" s="224">
        <f t="shared" si="240"/>
        <v>-0.15</v>
      </c>
      <c r="O118" s="224">
        <f t="shared" si="240"/>
        <v>-0.15</v>
      </c>
      <c r="P118" s="224">
        <f t="shared" si="240"/>
        <v>-0.15</v>
      </c>
      <c r="Q118" s="224">
        <f t="shared" si="240"/>
        <v>-0.15</v>
      </c>
      <c r="R118" s="224">
        <f t="shared" si="240"/>
        <v>-0.15</v>
      </c>
      <c r="S118" s="224">
        <f t="shared" si="240"/>
        <v>-0.15</v>
      </c>
      <c r="T118" s="224">
        <f t="shared" si="240"/>
        <v>-0.15</v>
      </c>
      <c r="U118" s="224">
        <f t="shared" si="240"/>
        <v>-0.15</v>
      </c>
      <c r="V118" s="224">
        <f t="shared" si="240"/>
        <v>-0.15</v>
      </c>
      <c r="W118" s="224">
        <f t="shared" si="240"/>
        <v>-0.15</v>
      </c>
      <c r="X118" s="224">
        <f t="shared" si="240"/>
        <v>-0.15</v>
      </c>
      <c r="Y118" s="224">
        <f t="shared" si="240"/>
        <v>-0.15</v>
      </c>
      <c r="Z118" s="224">
        <f t="shared" si="240"/>
        <v>-0.15</v>
      </c>
      <c r="AA118" s="224">
        <f t="shared" si="240"/>
        <v>-0.15</v>
      </c>
      <c r="AB118" s="224">
        <f t="shared" si="240"/>
        <v>-0.15</v>
      </c>
      <c r="AC118" s="224">
        <f t="shared" si="240"/>
        <v>-0.15</v>
      </c>
      <c r="AD118" s="224">
        <f t="shared" si="240"/>
        <v>-0.15</v>
      </c>
      <c r="AE118" s="224">
        <f t="shared" si="240"/>
        <v>-0.15</v>
      </c>
      <c r="AF118" s="224">
        <f t="shared" si="240"/>
        <v>-0.15</v>
      </c>
      <c r="AG118" s="224">
        <f t="shared" si="240"/>
        <v>-0.15</v>
      </c>
      <c r="AH118" s="224">
        <f t="shared" si="240"/>
        <v>-0.15</v>
      </c>
      <c r="AI118" s="224">
        <f t="shared" si="240"/>
        <v>-0.15</v>
      </c>
      <c r="AJ118" s="224">
        <f t="shared" si="240"/>
        <v>-0.15</v>
      </c>
      <c r="AK118" s="224">
        <f t="shared" si="240"/>
        <v>-0.15</v>
      </c>
      <c r="AL118" s="224">
        <f t="shared" si="240"/>
        <v>-0.15</v>
      </c>
      <c r="AM118" s="224">
        <f t="shared" si="240"/>
        <v>-0.15</v>
      </c>
      <c r="AN118" s="224">
        <f t="shared" si="240"/>
        <v>-0.15</v>
      </c>
      <c r="AO118" s="224">
        <f t="shared" si="240"/>
        <v>-0.15</v>
      </c>
      <c r="AP118" s="224">
        <f t="shared" si="240"/>
        <v>-0.15</v>
      </c>
      <c r="AQ118" s="224">
        <f t="shared" si="240"/>
        <v>-0.15</v>
      </c>
      <c r="AR118" s="224">
        <f t="shared" si="240"/>
        <v>-0.15</v>
      </c>
      <c r="AS118" s="224">
        <f t="shared" si="240"/>
        <v>-0.15</v>
      </c>
      <c r="AT118" s="224">
        <f t="shared" si="240"/>
        <v>-0.15</v>
      </c>
      <c r="AU118" s="224">
        <f t="shared" si="240"/>
        <v>-0.15</v>
      </c>
      <c r="AV118" s="224">
        <f t="shared" si="240"/>
        <v>-0.15</v>
      </c>
      <c r="AW118" s="224">
        <f t="shared" si="240"/>
        <v>-0.15</v>
      </c>
      <c r="AX118" s="224">
        <f t="shared" si="240"/>
        <v>-0.15</v>
      </c>
      <c r="AY118" s="224">
        <f t="shared" si="240"/>
        <v>-0.15</v>
      </c>
      <c r="AZ118" s="156">
        <f t="shared" ref="AZ118:CE118" si="241">($G52-$F52)*(AZ$66-$F$7)/($G$7-$F$7)+$F52</f>
        <v>-0.15</v>
      </c>
      <c r="BA118" s="156">
        <f t="shared" si="241"/>
        <v>-0.15</v>
      </c>
      <c r="BB118" s="156">
        <f t="shared" si="241"/>
        <v>-0.15</v>
      </c>
      <c r="BC118" s="156">
        <f t="shared" si="241"/>
        <v>-0.15</v>
      </c>
      <c r="BD118" s="156">
        <f t="shared" si="241"/>
        <v>-0.15</v>
      </c>
      <c r="BE118" s="156">
        <f t="shared" si="241"/>
        <v>-0.15</v>
      </c>
      <c r="BF118" s="156">
        <f t="shared" si="241"/>
        <v>-0.15</v>
      </c>
      <c r="BG118" s="156">
        <f t="shared" si="241"/>
        <v>-0.15</v>
      </c>
      <c r="BH118" s="156">
        <f t="shared" si="241"/>
        <v>-0.15</v>
      </c>
      <c r="BI118" s="156">
        <f t="shared" si="241"/>
        <v>-0.15</v>
      </c>
      <c r="BJ118" s="156">
        <f t="shared" si="241"/>
        <v>-0.15</v>
      </c>
      <c r="BK118" s="156">
        <f t="shared" si="241"/>
        <v>-0.15</v>
      </c>
      <c r="BL118" s="156">
        <f t="shared" si="241"/>
        <v>-0.15</v>
      </c>
      <c r="BM118" s="156">
        <f t="shared" si="241"/>
        <v>-0.15</v>
      </c>
      <c r="BN118" s="156">
        <f t="shared" si="241"/>
        <v>-0.15</v>
      </c>
      <c r="BO118" s="156">
        <f t="shared" si="241"/>
        <v>-0.15</v>
      </c>
      <c r="BP118" s="156">
        <f t="shared" si="241"/>
        <v>-0.15</v>
      </c>
      <c r="BQ118" s="156">
        <f t="shared" si="241"/>
        <v>-0.15</v>
      </c>
      <c r="BR118" s="156">
        <f t="shared" si="241"/>
        <v>-0.15</v>
      </c>
      <c r="BS118" s="156">
        <f t="shared" si="241"/>
        <v>-0.15</v>
      </c>
      <c r="BT118" s="156">
        <f t="shared" si="241"/>
        <v>-0.15</v>
      </c>
      <c r="BU118" s="156">
        <f t="shared" si="241"/>
        <v>-0.15</v>
      </c>
      <c r="BV118" s="156">
        <f t="shared" si="241"/>
        <v>-0.15</v>
      </c>
      <c r="BW118" s="156">
        <f t="shared" si="241"/>
        <v>-0.15</v>
      </c>
      <c r="BX118" s="156">
        <f t="shared" si="241"/>
        <v>-0.15</v>
      </c>
      <c r="BY118" s="156">
        <f t="shared" si="241"/>
        <v>-0.15</v>
      </c>
      <c r="BZ118" s="156">
        <f t="shared" si="241"/>
        <v>-0.15</v>
      </c>
      <c r="CA118" s="156">
        <f t="shared" si="241"/>
        <v>-0.15</v>
      </c>
      <c r="CB118" s="156">
        <f t="shared" si="241"/>
        <v>-0.15</v>
      </c>
      <c r="CC118" s="156">
        <f t="shared" si="241"/>
        <v>-0.15</v>
      </c>
      <c r="CD118" s="156">
        <f t="shared" si="241"/>
        <v>-0.15</v>
      </c>
      <c r="CE118" s="157">
        <f t="shared" si="241"/>
        <v>-0.15</v>
      </c>
      <c r="CG118" s="21" t="s">
        <v>210</v>
      </c>
      <c r="CH118" s="198"/>
      <c r="CI118" s="198">
        <f t="shared" ref="CI118:DV118" si="242">($L52-$K52)*(CI$66-$K$7)/($L$7-$K$7)+$K52</f>
        <v>-0.1</v>
      </c>
      <c r="CJ118" s="198">
        <f t="shared" si="242"/>
        <v>-0.1</v>
      </c>
      <c r="CK118" s="198">
        <f t="shared" si="242"/>
        <v>-0.1</v>
      </c>
      <c r="CL118" s="198">
        <f t="shared" si="242"/>
        <v>-0.1</v>
      </c>
      <c r="CM118" s="198">
        <f t="shared" si="242"/>
        <v>-0.1</v>
      </c>
      <c r="CN118" s="198">
        <f t="shared" si="242"/>
        <v>-0.1</v>
      </c>
      <c r="CO118" s="198">
        <f t="shared" si="242"/>
        <v>-0.1</v>
      </c>
      <c r="CP118" s="198">
        <f t="shared" si="242"/>
        <v>-0.1</v>
      </c>
      <c r="CQ118" s="198">
        <f t="shared" si="242"/>
        <v>-0.1</v>
      </c>
      <c r="CR118" s="198">
        <f t="shared" si="242"/>
        <v>-0.1</v>
      </c>
      <c r="CS118" s="198">
        <f t="shared" si="242"/>
        <v>-0.1</v>
      </c>
      <c r="CT118" s="198">
        <f t="shared" si="242"/>
        <v>-0.1</v>
      </c>
      <c r="CU118" s="198">
        <f t="shared" si="242"/>
        <v>-0.1</v>
      </c>
      <c r="CV118" s="198">
        <f t="shared" si="242"/>
        <v>-0.1</v>
      </c>
      <c r="CW118" s="198">
        <f t="shared" si="242"/>
        <v>-0.1</v>
      </c>
      <c r="CX118" s="198">
        <f t="shared" si="242"/>
        <v>-0.1</v>
      </c>
      <c r="CY118" s="198">
        <f t="shared" si="242"/>
        <v>-0.1</v>
      </c>
      <c r="CZ118" s="198">
        <f t="shared" si="242"/>
        <v>-0.1</v>
      </c>
      <c r="DA118" s="198">
        <f t="shared" si="242"/>
        <v>-0.1</v>
      </c>
      <c r="DB118" s="198">
        <f t="shared" si="242"/>
        <v>-0.1</v>
      </c>
      <c r="DC118" s="198">
        <f t="shared" si="242"/>
        <v>-0.1</v>
      </c>
      <c r="DD118" s="198">
        <f t="shared" si="242"/>
        <v>-0.1</v>
      </c>
      <c r="DE118" s="198">
        <f t="shared" si="242"/>
        <v>-0.1</v>
      </c>
      <c r="DF118" s="198">
        <f t="shared" si="242"/>
        <v>-0.1</v>
      </c>
      <c r="DG118" s="198">
        <f t="shared" si="242"/>
        <v>-0.1</v>
      </c>
      <c r="DH118" s="198">
        <f t="shared" si="242"/>
        <v>-0.1</v>
      </c>
      <c r="DI118" s="198">
        <f t="shared" si="242"/>
        <v>-0.1</v>
      </c>
      <c r="DJ118" s="198">
        <f t="shared" si="242"/>
        <v>-0.1</v>
      </c>
      <c r="DK118" s="198">
        <f t="shared" si="242"/>
        <v>-0.1</v>
      </c>
      <c r="DL118" s="198">
        <f t="shared" si="242"/>
        <v>-0.1</v>
      </c>
      <c r="DM118" s="198">
        <f t="shared" si="242"/>
        <v>-0.1</v>
      </c>
      <c r="DN118" s="198">
        <f t="shared" si="242"/>
        <v>-0.1</v>
      </c>
      <c r="DO118" s="198">
        <f t="shared" si="242"/>
        <v>-0.1</v>
      </c>
      <c r="DP118" s="198">
        <f t="shared" si="242"/>
        <v>-0.1</v>
      </c>
      <c r="DQ118" s="198">
        <f t="shared" si="242"/>
        <v>-0.1</v>
      </c>
      <c r="DR118" s="198">
        <f t="shared" si="242"/>
        <v>-0.1</v>
      </c>
      <c r="DS118" s="198">
        <f t="shared" si="242"/>
        <v>-0.1</v>
      </c>
      <c r="DT118" s="198">
        <f t="shared" si="242"/>
        <v>-0.1</v>
      </c>
      <c r="DU118" s="198">
        <f t="shared" si="242"/>
        <v>-0.1</v>
      </c>
      <c r="DV118" s="198">
        <f t="shared" si="242"/>
        <v>-0.1</v>
      </c>
      <c r="DW118" s="198">
        <f t="shared" ref="DW118:FJ118" si="243">($N52-$M52)*(DW$66-$M$7)/($N$7-$M$7)+$M52</f>
        <v>-0.1</v>
      </c>
      <c r="DX118" s="198">
        <f t="shared" si="243"/>
        <v>-0.1</v>
      </c>
      <c r="DY118" s="198">
        <f t="shared" si="243"/>
        <v>-0.1</v>
      </c>
      <c r="DZ118" s="198">
        <f t="shared" si="243"/>
        <v>-0.1</v>
      </c>
      <c r="EA118" s="198">
        <f t="shared" si="243"/>
        <v>-0.1</v>
      </c>
      <c r="EB118" s="198">
        <f t="shared" si="243"/>
        <v>-0.1</v>
      </c>
      <c r="EC118" s="198">
        <f t="shared" si="243"/>
        <v>-0.1</v>
      </c>
      <c r="ED118" s="198">
        <f t="shared" si="243"/>
        <v>-0.1</v>
      </c>
      <c r="EE118" s="198">
        <f t="shared" si="243"/>
        <v>-0.1</v>
      </c>
      <c r="EF118" s="198">
        <f t="shared" si="243"/>
        <v>-0.1</v>
      </c>
      <c r="EG118" s="198">
        <f t="shared" si="243"/>
        <v>-0.1</v>
      </c>
      <c r="EH118" s="198">
        <f t="shared" si="243"/>
        <v>-0.1</v>
      </c>
      <c r="EI118" s="198">
        <f t="shared" si="243"/>
        <v>-0.1</v>
      </c>
      <c r="EJ118" s="198">
        <f t="shared" si="243"/>
        <v>-0.1</v>
      </c>
      <c r="EK118" s="198">
        <f t="shared" si="243"/>
        <v>-0.1</v>
      </c>
      <c r="EL118" s="198">
        <f t="shared" si="243"/>
        <v>-0.1</v>
      </c>
      <c r="EM118" s="198">
        <f t="shared" si="243"/>
        <v>-0.1</v>
      </c>
      <c r="EN118" s="198">
        <f t="shared" si="243"/>
        <v>-0.1</v>
      </c>
      <c r="EO118" s="198">
        <f t="shared" si="243"/>
        <v>-0.1</v>
      </c>
      <c r="EP118" s="198">
        <f t="shared" si="243"/>
        <v>-0.1</v>
      </c>
      <c r="EQ118" s="198">
        <f t="shared" si="243"/>
        <v>-0.1</v>
      </c>
      <c r="ER118" s="198">
        <f t="shared" si="243"/>
        <v>-0.1</v>
      </c>
      <c r="ES118" s="198">
        <f t="shared" si="243"/>
        <v>-0.1</v>
      </c>
      <c r="ET118" s="198">
        <f t="shared" si="243"/>
        <v>-0.1</v>
      </c>
      <c r="EU118" s="198">
        <f t="shared" si="243"/>
        <v>-0.1</v>
      </c>
      <c r="EV118" s="198">
        <f t="shared" si="243"/>
        <v>-0.1</v>
      </c>
      <c r="EW118" s="198">
        <f t="shared" si="243"/>
        <v>-0.1</v>
      </c>
      <c r="EX118" s="198">
        <f t="shared" si="243"/>
        <v>-0.1</v>
      </c>
      <c r="EY118" s="198">
        <f t="shared" si="243"/>
        <v>-0.1</v>
      </c>
      <c r="EZ118" s="198">
        <f t="shared" si="243"/>
        <v>-0.1</v>
      </c>
      <c r="FA118" s="198">
        <f t="shared" si="243"/>
        <v>-0.1</v>
      </c>
      <c r="FB118" s="198">
        <f t="shared" si="243"/>
        <v>-0.1</v>
      </c>
      <c r="FC118" s="198">
        <f t="shared" si="243"/>
        <v>-0.1</v>
      </c>
      <c r="FD118" s="198">
        <f t="shared" si="243"/>
        <v>-0.1</v>
      </c>
      <c r="FE118" s="198">
        <f t="shared" si="243"/>
        <v>-0.1</v>
      </c>
      <c r="FF118" s="198">
        <f t="shared" si="243"/>
        <v>-0.1</v>
      </c>
      <c r="FG118" s="198">
        <f t="shared" si="243"/>
        <v>-0.1</v>
      </c>
      <c r="FH118" s="198">
        <f t="shared" si="243"/>
        <v>-0.1</v>
      </c>
      <c r="FI118" s="198">
        <f t="shared" si="243"/>
        <v>-0.1</v>
      </c>
      <c r="FJ118" s="198">
        <f t="shared" si="243"/>
        <v>-0.1</v>
      </c>
      <c r="FL118" s="21" t="s">
        <v>210</v>
      </c>
      <c r="FM118" s="22"/>
      <c r="FN118" s="225">
        <f t="shared" ref="FN118:GS118" si="244">($S52-$R52)*(FN$66-$R$7)/($S$7-$R$7)+$R52</f>
        <v>-0.1</v>
      </c>
      <c r="FO118" s="225">
        <f t="shared" si="244"/>
        <v>-0.1</v>
      </c>
      <c r="FP118" s="225">
        <f t="shared" si="244"/>
        <v>-0.1</v>
      </c>
      <c r="FQ118" s="225">
        <f t="shared" si="244"/>
        <v>-0.1</v>
      </c>
      <c r="FR118" s="225">
        <f t="shared" si="244"/>
        <v>-0.1</v>
      </c>
      <c r="FS118" s="225">
        <f t="shared" si="244"/>
        <v>-0.1</v>
      </c>
      <c r="FT118" s="225">
        <f t="shared" si="244"/>
        <v>-0.1</v>
      </c>
      <c r="FU118" s="225">
        <f t="shared" si="244"/>
        <v>-0.1</v>
      </c>
      <c r="FV118" s="225">
        <f t="shared" si="244"/>
        <v>-0.1</v>
      </c>
      <c r="FW118" s="225">
        <f t="shared" si="244"/>
        <v>-0.1</v>
      </c>
      <c r="FX118" s="225">
        <f t="shared" si="244"/>
        <v>-0.1</v>
      </c>
      <c r="FY118" s="225">
        <f t="shared" si="244"/>
        <v>-0.1</v>
      </c>
      <c r="FZ118" s="225">
        <f t="shared" si="244"/>
        <v>-0.1</v>
      </c>
      <c r="GA118" s="225">
        <f t="shared" si="244"/>
        <v>-0.1</v>
      </c>
      <c r="GB118" s="225">
        <f t="shared" si="244"/>
        <v>-0.1</v>
      </c>
      <c r="GC118" s="225">
        <f t="shared" si="244"/>
        <v>-0.1</v>
      </c>
      <c r="GD118" s="225">
        <f t="shared" si="244"/>
        <v>-0.1</v>
      </c>
      <c r="GE118" s="225">
        <f t="shared" si="244"/>
        <v>-0.1</v>
      </c>
      <c r="GF118" s="225">
        <f t="shared" si="244"/>
        <v>-0.1</v>
      </c>
      <c r="GG118" s="225">
        <f t="shared" si="244"/>
        <v>-0.1</v>
      </c>
      <c r="GH118" s="225">
        <f t="shared" si="244"/>
        <v>-0.1</v>
      </c>
      <c r="GI118" s="225">
        <f t="shared" si="244"/>
        <v>-0.1</v>
      </c>
      <c r="GJ118" s="225">
        <f t="shared" si="244"/>
        <v>-0.1</v>
      </c>
      <c r="GK118" s="225">
        <f t="shared" si="244"/>
        <v>-0.1</v>
      </c>
      <c r="GL118" s="225">
        <f t="shared" si="244"/>
        <v>-0.1</v>
      </c>
      <c r="GM118" s="225">
        <f t="shared" si="244"/>
        <v>-0.1</v>
      </c>
      <c r="GN118" s="225">
        <f t="shared" si="244"/>
        <v>-0.1</v>
      </c>
      <c r="GO118" s="225">
        <f t="shared" si="244"/>
        <v>-0.1</v>
      </c>
      <c r="GP118" s="225">
        <f t="shared" si="244"/>
        <v>-0.1</v>
      </c>
      <c r="GQ118" s="225">
        <f t="shared" si="244"/>
        <v>-0.1</v>
      </c>
      <c r="GR118" s="225">
        <f t="shared" si="244"/>
        <v>-0.1</v>
      </c>
      <c r="GS118" s="225">
        <f t="shared" si="244"/>
        <v>-0.1</v>
      </c>
      <c r="GT118" s="225">
        <f t="shared" ref="GT118:HY118" si="245">($S52-$R52)*(GT$66-$R$7)/($S$7-$R$7)+$R52</f>
        <v>-0.1</v>
      </c>
      <c r="GU118" s="225">
        <f t="shared" si="245"/>
        <v>-0.1</v>
      </c>
      <c r="GV118" s="225">
        <f t="shared" si="245"/>
        <v>-0.1</v>
      </c>
      <c r="GW118" s="225">
        <f t="shared" si="245"/>
        <v>-0.1</v>
      </c>
      <c r="GX118" s="225">
        <f t="shared" si="245"/>
        <v>-0.1</v>
      </c>
      <c r="GY118" s="225">
        <f t="shared" si="245"/>
        <v>-0.1</v>
      </c>
      <c r="GZ118" s="225">
        <f t="shared" si="245"/>
        <v>-0.1</v>
      </c>
      <c r="HA118" s="225">
        <f t="shared" si="245"/>
        <v>-0.1</v>
      </c>
      <c r="HB118" s="225">
        <f t="shared" si="245"/>
        <v>-0.1</v>
      </c>
      <c r="HC118" s="225">
        <f t="shared" si="245"/>
        <v>-0.1</v>
      </c>
      <c r="HD118" s="225">
        <f t="shared" si="245"/>
        <v>-0.1</v>
      </c>
      <c r="HE118" s="225">
        <f t="shared" si="245"/>
        <v>-0.1</v>
      </c>
      <c r="HF118" s="225">
        <f t="shared" si="245"/>
        <v>-0.1</v>
      </c>
      <c r="HG118" s="225">
        <f t="shared" si="245"/>
        <v>-0.1</v>
      </c>
      <c r="HH118" s="225">
        <f t="shared" si="245"/>
        <v>-0.1</v>
      </c>
      <c r="HI118" s="225">
        <f t="shared" si="245"/>
        <v>-0.1</v>
      </c>
      <c r="HJ118" s="225">
        <f t="shared" si="245"/>
        <v>-0.1</v>
      </c>
      <c r="HK118" s="225">
        <f t="shared" si="245"/>
        <v>-0.1</v>
      </c>
      <c r="HL118" s="225">
        <f t="shared" si="245"/>
        <v>-0.1</v>
      </c>
      <c r="HM118" s="225">
        <f t="shared" si="245"/>
        <v>-0.1</v>
      </c>
      <c r="HN118" s="225">
        <f t="shared" si="245"/>
        <v>-0.1</v>
      </c>
      <c r="HO118" s="225">
        <f t="shared" si="245"/>
        <v>-0.1</v>
      </c>
      <c r="HP118" s="225">
        <f t="shared" si="245"/>
        <v>-0.1</v>
      </c>
      <c r="HQ118" s="225">
        <f t="shared" si="245"/>
        <v>-0.1</v>
      </c>
      <c r="HR118" s="225">
        <f t="shared" si="245"/>
        <v>-0.1</v>
      </c>
      <c r="HS118" s="225">
        <f t="shared" si="245"/>
        <v>-0.1</v>
      </c>
      <c r="HT118" s="225">
        <f t="shared" si="245"/>
        <v>-0.1</v>
      </c>
      <c r="HU118" s="225">
        <f t="shared" si="245"/>
        <v>-0.1</v>
      </c>
      <c r="HV118" s="225">
        <f t="shared" si="245"/>
        <v>-0.1</v>
      </c>
      <c r="HW118" s="225">
        <f t="shared" si="245"/>
        <v>-0.1</v>
      </c>
      <c r="HX118" s="225">
        <f t="shared" si="245"/>
        <v>-0.1</v>
      </c>
      <c r="HY118" s="225">
        <f t="shared" si="245"/>
        <v>-0.1</v>
      </c>
      <c r="HZ118" s="225">
        <f t="shared" ref="HZ118:IN118" si="246">($S52-$R52)*(HZ$66-$R$7)/($S$7-$R$7)+$R52</f>
        <v>-0.1</v>
      </c>
      <c r="IA118" s="225">
        <f t="shared" si="246"/>
        <v>-0.1</v>
      </c>
      <c r="IB118" s="225">
        <f t="shared" si="246"/>
        <v>-0.1</v>
      </c>
      <c r="IC118" s="225">
        <f t="shared" si="246"/>
        <v>-0.1</v>
      </c>
      <c r="ID118" s="225">
        <f t="shared" si="246"/>
        <v>-0.1</v>
      </c>
      <c r="IE118" s="225">
        <f t="shared" si="246"/>
        <v>-0.1</v>
      </c>
      <c r="IF118" s="225">
        <f t="shared" si="246"/>
        <v>-0.1</v>
      </c>
      <c r="IG118" s="225">
        <f t="shared" si="246"/>
        <v>-0.1</v>
      </c>
      <c r="IH118" s="225">
        <f t="shared" si="246"/>
        <v>-0.1</v>
      </c>
      <c r="II118" s="225">
        <f t="shared" si="246"/>
        <v>-0.1</v>
      </c>
      <c r="IJ118" s="225">
        <f t="shared" si="246"/>
        <v>-0.1</v>
      </c>
      <c r="IK118" s="225">
        <f t="shared" si="246"/>
        <v>-0.1</v>
      </c>
      <c r="IL118" s="225">
        <f t="shared" si="246"/>
        <v>-0.1</v>
      </c>
      <c r="IM118" s="225">
        <f t="shared" si="246"/>
        <v>-0.1</v>
      </c>
      <c r="IN118" s="225">
        <f t="shared" si="246"/>
        <v>-0.1</v>
      </c>
      <c r="IO118" s="221">
        <f>($U52-$T52)*(IO$66-$T$7)/($U$7-$T$7)+$T52</f>
        <v>-0.1</v>
      </c>
    </row>
    <row r="119" spans="2:249">
      <c r="B119" s="21" t="s">
        <v>216</v>
      </c>
      <c r="C119" s="156"/>
      <c r="D119" s="224">
        <f t="shared" ref="D119:S119" si="247">($E53-$D53)*(D$66-$D$7)/($E$7-$D$7)+$D53</f>
        <v>0.16</v>
      </c>
      <c r="E119" s="224">
        <f t="shared" si="247"/>
        <v>0.16</v>
      </c>
      <c r="F119" s="224">
        <f t="shared" si="247"/>
        <v>0.16</v>
      </c>
      <c r="G119" s="224">
        <f t="shared" si="247"/>
        <v>0.16</v>
      </c>
      <c r="H119" s="224">
        <f t="shared" si="247"/>
        <v>0.16</v>
      </c>
      <c r="I119" s="224">
        <f t="shared" si="247"/>
        <v>0.16</v>
      </c>
      <c r="J119" s="224">
        <f t="shared" si="247"/>
        <v>0.16</v>
      </c>
      <c r="K119" s="224">
        <f t="shared" si="247"/>
        <v>0.16</v>
      </c>
      <c r="L119" s="224">
        <f t="shared" si="247"/>
        <v>0.16</v>
      </c>
      <c r="M119" s="224">
        <f t="shared" si="247"/>
        <v>0.16</v>
      </c>
      <c r="N119" s="224">
        <f t="shared" si="247"/>
        <v>0.16</v>
      </c>
      <c r="O119" s="224">
        <f t="shared" si="247"/>
        <v>0.16</v>
      </c>
      <c r="P119" s="224">
        <f t="shared" si="247"/>
        <v>0.16</v>
      </c>
      <c r="Q119" s="224">
        <f t="shared" si="247"/>
        <v>0.16</v>
      </c>
      <c r="R119" s="224">
        <f t="shared" si="247"/>
        <v>0.16</v>
      </c>
      <c r="S119" s="224">
        <f t="shared" si="247"/>
        <v>0.16</v>
      </c>
      <c r="T119" s="224">
        <f t="shared" ref="T119:AY119" si="248">($E53-$D53)*(T$66-$D$7)/($E$7-$D$7)+$D53</f>
        <v>0.16</v>
      </c>
      <c r="U119" s="224">
        <f t="shared" si="248"/>
        <v>0.16</v>
      </c>
      <c r="V119" s="224">
        <f t="shared" si="248"/>
        <v>0.16</v>
      </c>
      <c r="W119" s="224">
        <f t="shared" si="248"/>
        <v>0.16</v>
      </c>
      <c r="X119" s="224">
        <f t="shared" si="248"/>
        <v>0.16</v>
      </c>
      <c r="Y119" s="224">
        <f t="shared" si="248"/>
        <v>0.16</v>
      </c>
      <c r="Z119" s="224">
        <f t="shared" si="248"/>
        <v>0.16</v>
      </c>
      <c r="AA119" s="224">
        <f t="shared" si="248"/>
        <v>0.16</v>
      </c>
      <c r="AB119" s="224">
        <f t="shared" si="248"/>
        <v>0.16</v>
      </c>
      <c r="AC119" s="224">
        <f t="shared" si="248"/>
        <v>0.16</v>
      </c>
      <c r="AD119" s="224">
        <f t="shared" si="248"/>
        <v>0.16</v>
      </c>
      <c r="AE119" s="224">
        <f t="shared" si="248"/>
        <v>0.16</v>
      </c>
      <c r="AF119" s="224">
        <f t="shared" si="248"/>
        <v>0.16</v>
      </c>
      <c r="AG119" s="224">
        <f t="shared" si="248"/>
        <v>0.16</v>
      </c>
      <c r="AH119" s="224">
        <f t="shared" si="248"/>
        <v>0.16</v>
      </c>
      <c r="AI119" s="224">
        <f t="shared" si="248"/>
        <v>0.16</v>
      </c>
      <c r="AJ119" s="224">
        <f t="shared" si="248"/>
        <v>0.16</v>
      </c>
      <c r="AK119" s="224">
        <f t="shared" si="248"/>
        <v>0.16</v>
      </c>
      <c r="AL119" s="224">
        <f t="shared" si="248"/>
        <v>0.16</v>
      </c>
      <c r="AM119" s="224">
        <f t="shared" si="248"/>
        <v>0.16</v>
      </c>
      <c r="AN119" s="224">
        <f t="shared" si="248"/>
        <v>0.16</v>
      </c>
      <c r="AO119" s="224">
        <f t="shared" si="248"/>
        <v>0.16</v>
      </c>
      <c r="AP119" s="224">
        <f t="shared" si="248"/>
        <v>0.16</v>
      </c>
      <c r="AQ119" s="224">
        <f t="shared" si="248"/>
        <v>0.16</v>
      </c>
      <c r="AR119" s="224">
        <f t="shared" si="248"/>
        <v>0.16</v>
      </c>
      <c r="AS119" s="224">
        <f t="shared" si="248"/>
        <v>0.16</v>
      </c>
      <c r="AT119" s="224">
        <f t="shared" si="248"/>
        <v>0.16</v>
      </c>
      <c r="AU119" s="224">
        <f t="shared" si="248"/>
        <v>0.16</v>
      </c>
      <c r="AV119" s="224">
        <f t="shared" si="248"/>
        <v>0.16</v>
      </c>
      <c r="AW119" s="224">
        <f t="shared" si="248"/>
        <v>0.16</v>
      </c>
      <c r="AX119" s="224">
        <f t="shared" si="248"/>
        <v>0.16</v>
      </c>
      <c r="AY119" s="224">
        <f t="shared" si="248"/>
        <v>0.16</v>
      </c>
      <c r="AZ119" s="156">
        <f t="shared" ref="AZ119:BU119" si="249">($G53-$F53)*(AZ$66-$F$7)/($G$7-$F$7)+$F53</f>
        <v>0.16</v>
      </c>
      <c r="BA119" s="156">
        <f t="shared" si="249"/>
        <v>0.16</v>
      </c>
      <c r="BB119" s="156">
        <f t="shared" si="249"/>
        <v>0.16</v>
      </c>
      <c r="BC119" s="156">
        <f t="shared" si="249"/>
        <v>0.16</v>
      </c>
      <c r="BD119" s="156">
        <f t="shared" si="249"/>
        <v>0.16</v>
      </c>
      <c r="BE119" s="156">
        <f t="shared" si="249"/>
        <v>0.16</v>
      </c>
      <c r="BF119" s="156">
        <f t="shared" si="249"/>
        <v>0.16</v>
      </c>
      <c r="BG119" s="156">
        <f t="shared" si="249"/>
        <v>0.16</v>
      </c>
      <c r="BH119" s="156">
        <f t="shared" si="249"/>
        <v>0.16</v>
      </c>
      <c r="BI119" s="156">
        <f t="shared" si="249"/>
        <v>0.16</v>
      </c>
      <c r="BJ119" s="156">
        <f t="shared" si="249"/>
        <v>0.16</v>
      </c>
      <c r="BK119" s="156">
        <f t="shared" si="249"/>
        <v>0.16</v>
      </c>
      <c r="BL119" s="156">
        <f t="shared" si="249"/>
        <v>0.16</v>
      </c>
      <c r="BM119" s="156">
        <f t="shared" si="249"/>
        <v>0.16</v>
      </c>
      <c r="BN119" s="156">
        <f t="shared" si="249"/>
        <v>0.16</v>
      </c>
      <c r="BO119" s="156">
        <f t="shared" si="249"/>
        <v>0.16</v>
      </c>
      <c r="BP119" s="156">
        <f t="shared" si="249"/>
        <v>0.16</v>
      </c>
      <c r="BQ119" s="156">
        <f t="shared" si="249"/>
        <v>0.16</v>
      </c>
      <c r="BR119" s="156">
        <f t="shared" si="249"/>
        <v>0.16</v>
      </c>
      <c r="BS119" s="156">
        <f t="shared" si="249"/>
        <v>0.16</v>
      </c>
      <c r="BT119" s="156">
        <f t="shared" si="249"/>
        <v>0.16</v>
      </c>
      <c r="BU119" s="156">
        <f t="shared" si="249"/>
        <v>0.16</v>
      </c>
      <c r="BV119" s="156">
        <f>($G54-$F54)*(BV$66-$F$7)/($G$7-$F$7)+$F54</f>
        <v>0.16</v>
      </c>
      <c r="BW119" s="156">
        <f>($G54-$F54)*(BW$66-$F$7)/($G$7-$F$7)+$F54</f>
        <v>0.16</v>
      </c>
      <c r="BX119" s="156">
        <f>($G54-$F54)*(BX$66-$F$7)/($G$7-$F$7)+$F54</f>
        <v>0.16</v>
      </c>
      <c r="BY119" s="156">
        <f>($G54-$F54)*(BY$66-$F$7)/($G$7-$F$7)+$F54</f>
        <v>0.16</v>
      </c>
      <c r="BZ119" s="156"/>
      <c r="CA119" s="156"/>
      <c r="CB119" s="156"/>
      <c r="CC119" s="156"/>
      <c r="CD119" s="156"/>
      <c r="CE119" s="157"/>
      <c r="CG119" s="21" t="s">
        <v>221</v>
      </c>
      <c r="CH119" s="198"/>
      <c r="CI119" s="198">
        <f t="shared" ref="CI119:DV119" si="250">($L53-$K53)*(CI$66-$K$7)/($L$7-$K$7)+$K53</f>
        <v>0.74</v>
      </c>
      <c r="CJ119" s="198">
        <f t="shared" si="250"/>
        <v>0.74</v>
      </c>
      <c r="CK119" s="198">
        <f t="shared" si="250"/>
        <v>0.74</v>
      </c>
      <c r="CL119" s="198">
        <f t="shared" si="250"/>
        <v>0.74</v>
      </c>
      <c r="CM119" s="198">
        <f t="shared" si="250"/>
        <v>0.74</v>
      </c>
      <c r="CN119" s="198">
        <f t="shared" si="250"/>
        <v>0.74</v>
      </c>
      <c r="CO119" s="198">
        <f t="shared" si="250"/>
        <v>0.74</v>
      </c>
      <c r="CP119" s="198">
        <f t="shared" si="250"/>
        <v>0.74</v>
      </c>
      <c r="CQ119" s="198">
        <f t="shared" si="250"/>
        <v>0.74</v>
      </c>
      <c r="CR119" s="198">
        <f t="shared" si="250"/>
        <v>0.74</v>
      </c>
      <c r="CS119" s="198">
        <f t="shared" si="250"/>
        <v>0.74</v>
      </c>
      <c r="CT119" s="198">
        <f t="shared" si="250"/>
        <v>0.74</v>
      </c>
      <c r="CU119" s="198">
        <f t="shared" si="250"/>
        <v>0.74</v>
      </c>
      <c r="CV119" s="198">
        <f t="shared" si="250"/>
        <v>0.74</v>
      </c>
      <c r="CW119" s="198">
        <f t="shared" si="250"/>
        <v>0.74</v>
      </c>
      <c r="CX119" s="198">
        <f t="shared" si="250"/>
        <v>0.74</v>
      </c>
      <c r="CY119" s="198">
        <f t="shared" si="250"/>
        <v>0.74</v>
      </c>
      <c r="CZ119" s="198">
        <f t="shared" si="250"/>
        <v>0.74</v>
      </c>
      <c r="DA119" s="198">
        <f t="shared" si="250"/>
        <v>0.74</v>
      </c>
      <c r="DB119" s="198">
        <f t="shared" si="250"/>
        <v>0.74</v>
      </c>
      <c r="DC119" s="198">
        <f t="shared" si="250"/>
        <v>0.74</v>
      </c>
      <c r="DD119" s="198">
        <f t="shared" si="250"/>
        <v>0.74</v>
      </c>
      <c r="DE119" s="198">
        <f t="shared" si="250"/>
        <v>0.74</v>
      </c>
      <c r="DF119" s="198">
        <f t="shared" si="250"/>
        <v>0.74</v>
      </c>
      <c r="DG119" s="198">
        <f t="shared" si="250"/>
        <v>0.74</v>
      </c>
      <c r="DH119" s="198">
        <f t="shared" si="250"/>
        <v>0.74</v>
      </c>
      <c r="DI119" s="198">
        <f t="shared" si="250"/>
        <v>0.74</v>
      </c>
      <c r="DJ119" s="198">
        <f t="shared" si="250"/>
        <v>0.74</v>
      </c>
      <c r="DK119" s="198">
        <f t="shared" si="250"/>
        <v>0.74</v>
      </c>
      <c r="DL119" s="198">
        <f t="shared" si="250"/>
        <v>0.74</v>
      </c>
      <c r="DM119" s="198">
        <f t="shared" si="250"/>
        <v>0.74</v>
      </c>
      <c r="DN119" s="198">
        <f t="shared" si="250"/>
        <v>0.74</v>
      </c>
      <c r="DO119" s="198">
        <f t="shared" si="250"/>
        <v>0.74</v>
      </c>
      <c r="DP119" s="198">
        <f t="shared" si="250"/>
        <v>0.74</v>
      </c>
      <c r="DQ119" s="198">
        <f t="shared" si="250"/>
        <v>0.74</v>
      </c>
      <c r="DR119" s="198">
        <f t="shared" si="250"/>
        <v>0.74</v>
      </c>
      <c r="DS119" s="198">
        <f t="shared" si="250"/>
        <v>0.74</v>
      </c>
      <c r="DT119" s="198">
        <f t="shared" si="250"/>
        <v>0.74</v>
      </c>
      <c r="DU119" s="198">
        <f t="shared" si="250"/>
        <v>0.74</v>
      </c>
      <c r="DV119" s="198">
        <f t="shared" si="250"/>
        <v>0.74</v>
      </c>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L119" s="21" t="s">
        <v>221</v>
      </c>
      <c r="FM119" s="22"/>
      <c r="FN119" s="225">
        <f t="shared" ref="FN119:GS119" si="251">($S53-$R53)*(FN$66-$R$7)/($S$7-$R$7)+$R53</f>
        <v>0.74</v>
      </c>
      <c r="FO119" s="225">
        <f t="shared" si="251"/>
        <v>0.74</v>
      </c>
      <c r="FP119" s="225">
        <f t="shared" si="251"/>
        <v>0.74</v>
      </c>
      <c r="FQ119" s="225">
        <f t="shared" si="251"/>
        <v>0.74</v>
      </c>
      <c r="FR119" s="225">
        <f t="shared" si="251"/>
        <v>0.74</v>
      </c>
      <c r="FS119" s="225">
        <f t="shared" si="251"/>
        <v>0.74</v>
      </c>
      <c r="FT119" s="225">
        <f t="shared" si="251"/>
        <v>0.74</v>
      </c>
      <c r="FU119" s="225">
        <f t="shared" si="251"/>
        <v>0.74</v>
      </c>
      <c r="FV119" s="225">
        <f t="shared" si="251"/>
        <v>0.74</v>
      </c>
      <c r="FW119" s="225">
        <f t="shared" si="251"/>
        <v>0.74</v>
      </c>
      <c r="FX119" s="225">
        <f t="shared" si="251"/>
        <v>0.74</v>
      </c>
      <c r="FY119" s="225">
        <f t="shared" si="251"/>
        <v>0.74</v>
      </c>
      <c r="FZ119" s="225">
        <f t="shared" si="251"/>
        <v>0.74</v>
      </c>
      <c r="GA119" s="225">
        <f t="shared" si="251"/>
        <v>0.74</v>
      </c>
      <c r="GB119" s="225">
        <f t="shared" si="251"/>
        <v>0.74</v>
      </c>
      <c r="GC119" s="225">
        <f t="shared" si="251"/>
        <v>0.74</v>
      </c>
      <c r="GD119" s="225">
        <f t="shared" si="251"/>
        <v>0.74</v>
      </c>
      <c r="GE119" s="225">
        <f t="shared" si="251"/>
        <v>0.74</v>
      </c>
      <c r="GF119" s="225">
        <f t="shared" si="251"/>
        <v>0.74</v>
      </c>
      <c r="GG119" s="225">
        <f t="shared" si="251"/>
        <v>0.74</v>
      </c>
      <c r="GH119" s="225">
        <f t="shared" si="251"/>
        <v>0.74</v>
      </c>
      <c r="GI119" s="225">
        <f t="shared" si="251"/>
        <v>0.74</v>
      </c>
      <c r="GJ119" s="225">
        <f t="shared" si="251"/>
        <v>0.74</v>
      </c>
      <c r="GK119" s="225">
        <f t="shared" si="251"/>
        <v>0.74</v>
      </c>
      <c r="GL119" s="225">
        <f t="shared" si="251"/>
        <v>0.74</v>
      </c>
      <c r="GM119" s="225">
        <f t="shared" si="251"/>
        <v>0.74</v>
      </c>
      <c r="GN119" s="225">
        <f t="shared" si="251"/>
        <v>0.74</v>
      </c>
      <c r="GO119" s="225">
        <f t="shared" si="251"/>
        <v>0.74</v>
      </c>
      <c r="GP119" s="225">
        <f t="shared" si="251"/>
        <v>0.74</v>
      </c>
      <c r="GQ119" s="225">
        <f t="shared" si="251"/>
        <v>0.74</v>
      </c>
      <c r="GR119" s="225">
        <f t="shared" si="251"/>
        <v>0.74</v>
      </c>
      <c r="GS119" s="225">
        <f t="shared" si="251"/>
        <v>0.74</v>
      </c>
      <c r="GT119" s="225">
        <f t="shared" ref="GT119:HY119" si="252">($S53-$R53)*(GT$66-$R$7)/($S$7-$R$7)+$R53</f>
        <v>0.74</v>
      </c>
      <c r="GU119" s="225">
        <f t="shared" si="252"/>
        <v>0.74</v>
      </c>
      <c r="GV119" s="225">
        <f t="shared" si="252"/>
        <v>0.74</v>
      </c>
      <c r="GW119" s="225">
        <f t="shared" si="252"/>
        <v>0.74</v>
      </c>
      <c r="GX119" s="225">
        <f t="shared" si="252"/>
        <v>0.74</v>
      </c>
      <c r="GY119" s="225">
        <f t="shared" si="252"/>
        <v>0.74</v>
      </c>
      <c r="GZ119" s="225">
        <f t="shared" si="252"/>
        <v>0.74</v>
      </c>
      <c r="HA119" s="225">
        <f t="shared" si="252"/>
        <v>0.74</v>
      </c>
      <c r="HB119" s="225">
        <f t="shared" si="252"/>
        <v>0.74</v>
      </c>
      <c r="HC119" s="225">
        <f t="shared" si="252"/>
        <v>0.74</v>
      </c>
      <c r="HD119" s="225">
        <f t="shared" si="252"/>
        <v>0.74</v>
      </c>
      <c r="HE119" s="225">
        <f t="shared" si="252"/>
        <v>0.74</v>
      </c>
      <c r="HF119" s="225">
        <f t="shared" si="252"/>
        <v>0.74</v>
      </c>
      <c r="HG119" s="225">
        <f t="shared" si="252"/>
        <v>0.74</v>
      </c>
      <c r="HH119" s="225">
        <f t="shared" si="252"/>
        <v>0.74</v>
      </c>
      <c r="HI119" s="225">
        <f t="shared" si="252"/>
        <v>0.74</v>
      </c>
      <c r="HJ119" s="225">
        <f t="shared" si="252"/>
        <v>0.74</v>
      </c>
      <c r="HK119" s="225">
        <f t="shared" si="252"/>
        <v>0.74</v>
      </c>
      <c r="HL119" s="225">
        <f t="shared" si="252"/>
        <v>0.74</v>
      </c>
      <c r="HM119" s="225">
        <f t="shared" si="252"/>
        <v>0.74</v>
      </c>
      <c r="HN119" s="225">
        <f t="shared" si="252"/>
        <v>0.74</v>
      </c>
      <c r="HO119" s="225">
        <f t="shared" si="252"/>
        <v>0.74</v>
      </c>
      <c r="HP119" s="225">
        <f t="shared" si="252"/>
        <v>0.74</v>
      </c>
      <c r="HQ119" s="225">
        <f t="shared" si="252"/>
        <v>0.74</v>
      </c>
      <c r="HR119" s="225">
        <f t="shared" si="252"/>
        <v>0.74</v>
      </c>
      <c r="HS119" s="225">
        <f t="shared" si="252"/>
        <v>0.74</v>
      </c>
      <c r="HT119" s="225">
        <f t="shared" si="252"/>
        <v>0.74</v>
      </c>
      <c r="HU119" s="225">
        <f t="shared" si="252"/>
        <v>0.74</v>
      </c>
      <c r="HV119" s="225">
        <f t="shared" si="252"/>
        <v>0.74</v>
      </c>
      <c r="HW119" s="225">
        <f t="shared" si="252"/>
        <v>0.74</v>
      </c>
      <c r="HX119" s="225">
        <f t="shared" si="252"/>
        <v>0.74</v>
      </c>
      <c r="HY119" s="225">
        <f t="shared" si="252"/>
        <v>0.74</v>
      </c>
      <c r="HZ119" s="225">
        <f t="shared" ref="HZ119:IN119" si="253">($S53-$R53)*(HZ$66-$R$7)/($S$7-$R$7)+$R53</f>
        <v>0.74</v>
      </c>
      <c r="IA119" s="225">
        <f t="shared" si="253"/>
        <v>0.74</v>
      </c>
      <c r="IB119" s="225">
        <f t="shared" si="253"/>
        <v>0.74</v>
      </c>
      <c r="IC119" s="225">
        <f t="shared" si="253"/>
        <v>0.74</v>
      </c>
      <c r="ID119" s="225">
        <f t="shared" si="253"/>
        <v>0.74</v>
      </c>
      <c r="IE119" s="225">
        <f t="shared" si="253"/>
        <v>0.74</v>
      </c>
      <c r="IF119" s="225">
        <f t="shared" si="253"/>
        <v>0.74</v>
      </c>
      <c r="IG119" s="225">
        <f t="shared" si="253"/>
        <v>0.74</v>
      </c>
      <c r="IH119" s="225">
        <f t="shared" si="253"/>
        <v>0.74</v>
      </c>
      <c r="II119" s="225">
        <f t="shared" si="253"/>
        <v>0.74</v>
      </c>
      <c r="IJ119" s="225">
        <f t="shared" si="253"/>
        <v>0.74</v>
      </c>
      <c r="IK119" s="225">
        <f t="shared" si="253"/>
        <v>0.74</v>
      </c>
      <c r="IL119" s="225">
        <f t="shared" si="253"/>
        <v>0.74</v>
      </c>
      <c r="IM119" s="225">
        <f t="shared" si="253"/>
        <v>0.74</v>
      </c>
      <c r="IN119" s="225">
        <f t="shared" si="253"/>
        <v>0.74</v>
      </c>
      <c r="IO119" s="221"/>
    </row>
    <row r="120" spans="2:249">
      <c r="B120" s="273" t="s">
        <v>217</v>
      </c>
      <c r="C120" s="156"/>
      <c r="D120" s="224">
        <f t="shared" ref="D120:S120" si="254">($E54-$D54)*(D$66-$D$7)/($E$7-$D$7)+$D54</f>
        <v>0.16</v>
      </c>
      <c r="E120" s="224">
        <f t="shared" si="254"/>
        <v>0.16</v>
      </c>
      <c r="F120" s="224">
        <f t="shared" si="254"/>
        <v>0.16</v>
      </c>
      <c r="G120" s="224">
        <f t="shared" si="254"/>
        <v>0.16</v>
      </c>
      <c r="H120" s="224">
        <f t="shared" si="254"/>
        <v>0.16</v>
      </c>
      <c r="I120" s="224">
        <f t="shared" si="254"/>
        <v>0.16</v>
      </c>
      <c r="J120" s="224">
        <f t="shared" si="254"/>
        <v>0.16</v>
      </c>
      <c r="K120" s="224">
        <f t="shared" si="254"/>
        <v>0.16</v>
      </c>
      <c r="L120" s="224">
        <f t="shared" si="254"/>
        <v>0.16</v>
      </c>
      <c r="M120" s="224">
        <f t="shared" si="254"/>
        <v>0.16</v>
      </c>
      <c r="N120" s="224">
        <f t="shared" si="254"/>
        <v>0.16</v>
      </c>
      <c r="O120" s="224">
        <f t="shared" si="254"/>
        <v>0.16</v>
      </c>
      <c r="P120" s="224">
        <f t="shared" si="254"/>
        <v>0.16</v>
      </c>
      <c r="Q120" s="224">
        <f t="shared" si="254"/>
        <v>0.16</v>
      </c>
      <c r="R120" s="224">
        <f t="shared" si="254"/>
        <v>0.16</v>
      </c>
      <c r="S120" s="224">
        <f t="shared" si="254"/>
        <v>0.16</v>
      </c>
      <c r="T120" s="224">
        <f t="shared" ref="T120:AY120" si="255">($E54-$D54)*(T$66-$D$7)/($E$7-$D$7)+$D54</f>
        <v>0.16</v>
      </c>
      <c r="U120" s="224">
        <f t="shared" si="255"/>
        <v>0.16</v>
      </c>
      <c r="V120" s="224">
        <f t="shared" si="255"/>
        <v>0.16</v>
      </c>
      <c r="W120" s="224">
        <f t="shared" si="255"/>
        <v>0.16</v>
      </c>
      <c r="X120" s="224">
        <f t="shared" si="255"/>
        <v>0.16</v>
      </c>
      <c r="Y120" s="224">
        <f t="shared" si="255"/>
        <v>0.16</v>
      </c>
      <c r="Z120" s="224">
        <f t="shared" si="255"/>
        <v>0.16</v>
      </c>
      <c r="AA120" s="224">
        <f t="shared" si="255"/>
        <v>0.16</v>
      </c>
      <c r="AB120" s="224">
        <f t="shared" si="255"/>
        <v>0.16</v>
      </c>
      <c r="AC120" s="224">
        <f t="shared" si="255"/>
        <v>0.16</v>
      </c>
      <c r="AD120" s="224">
        <f t="shared" si="255"/>
        <v>0.16</v>
      </c>
      <c r="AE120" s="224">
        <f t="shared" si="255"/>
        <v>0.16</v>
      </c>
      <c r="AF120" s="224">
        <f t="shared" si="255"/>
        <v>0.16</v>
      </c>
      <c r="AG120" s="224">
        <f t="shared" si="255"/>
        <v>0.16</v>
      </c>
      <c r="AH120" s="224">
        <f t="shared" si="255"/>
        <v>0.16</v>
      </c>
      <c r="AI120" s="224">
        <f t="shared" si="255"/>
        <v>0.16</v>
      </c>
      <c r="AJ120" s="224">
        <f t="shared" si="255"/>
        <v>0.16</v>
      </c>
      <c r="AK120" s="224">
        <f t="shared" si="255"/>
        <v>0.16</v>
      </c>
      <c r="AL120" s="224">
        <f t="shared" si="255"/>
        <v>0.16</v>
      </c>
      <c r="AM120" s="224">
        <f t="shared" si="255"/>
        <v>0.16</v>
      </c>
      <c r="AN120" s="224">
        <f t="shared" si="255"/>
        <v>0.16</v>
      </c>
      <c r="AO120" s="224">
        <f t="shared" si="255"/>
        <v>0.16</v>
      </c>
      <c r="AP120" s="224">
        <f t="shared" si="255"/>
        <v>0.16</v>
      </c>
      <c r="AQ120" s="224">
        <f t="shared" si="255"/>
        <v>0.16</v>
      </c>
      <c r="AR120" s="224">
        <f t="shared" si="255"/>
        <v>0.16</v>
      </c>
      <c r="AS120" s="224">
        <f t="shared" si="255"/>
        <v>0.16</v>
      </c>
      <c r="AT120" s="224">
        <f t="shared" si="255"/>
        <v>0.16</v>
      </c>
      <c r="AU120" s="224">
        <f t="shared" si="255"/>
        <v>0.16</v>
      </c>
      <c r="AV120" s="224">
        <f t="shared" si="255"/>
        <v>0.16</v>
      </c>
      <c r="AW120" s="224">
        <f t="shared" si="255"/>
        <v>0.16</v>
      </c>
      <c r="AX120" s="224">
        <f t="shared" si="255"/>
        <v>0.16</v>
      </c>
      <c r="AY120" s="224">
        <f t="shared" si="255"/>
        <v>0.16</v>
      </c>
      <c r="AZ120" s="156">
        <f t="shared" ref="AZ120:BU120" si="256">($G54-$F54)*(AZ$66-$F$7)/($G$7-$F$7)+$F54</f>
        <v>0.16</v>
      </c>
      <c r="BA120" s="156">
        <f t="shared" si="256"/>
        <v>0.16</v>
      </c>
      <c r="BB120" s="156">
        <f t="shared" si="256"/>
        <v>0.16</v>
      </c>
      <c r="BC120" s="156">
        <f t="shared" si="256"/>
        <v>0.16</v>
      </c>
      <c r="BD120" s="156">
        <f t="shared" si="256"/>
        <v>0.16</v>
      </c>
      <c r="BE120" s="156">
        <f t="shared" si="256"/>
        <v>0.16</v>
      </c>
      <c r="BF120" s="156">
        <f t="shared" si="256"/>
        <v>0.16</v>
      </c>
      <c r="BG120" s="156">
        <f t="shared" si="256"/>
        <v>0.16</v>
      </c>
      <c r="BH120" s="156">
        <f t="shared" si="256"/>
        <v>0.16</v>
      </c>
      <c r="BI120" s="156">
        <f t="shared" si="256"/>
        <v>0.16</v>
      </c>
      <c r="BJ120" s="156">
        <f t="shared" si="256"/>
        <v>0.16</v>
      </c>
      <c r="BK120" s="156">
        <f t="shared" si="256"/>
        <v>0.16</v>
      </c>
      <c r="BL120" s="156">
        <f t="shared" si="256"/>
        <v>0.16</v>
      </c>
      <c r="BM120" s="156">
        <f t="shared" si="256"/>
        <v>0.16</v>
      </c>
      <c r="BN120" s="156">
        <f t="shared" si="256"/>
        <v>0.16</v>
      </c>
      <c r="BO120" s="156">
        <f t="shared" si="256"/>
        <v>0.16</v>
      </c>
      <c r="BP120" s="156">
        <f t="shared" si="256"/>
        <v>0.16</v>
      </c>
      <c r="BQ120" s="156">
        <f t="shared" si="256"/>
        <v>0.16</v>
      </c>
      <c r="BR120" s="156">
        <f t="shared" si="256"/>
        <v>0.16</v>
      </c>
      <c r="BS120" s="156">
        <f t="shared" si="256"/>
        <v>0.16</v>
      </c>
      <c r="BT120" s="156">
        <f t="shared" si="256"/>
        <v>0.16</v>
      </c>
      <c r="BU120" s="156">
        <f t="shared" si="256"/>
        <v>0.16</v>
      </c>
      <c r="BV120" s="156"/>
      <c r="BW120" s="156"/>
      <c r="BX120" s="156"/>
      <c r="BY120" s="156"/>
      <c r="BZ120" s="156"/>
      <c r="CA120" s="156"/>
      <c r="CB120" s="156"/>
      <c r="CC120" s="156"/>
      <c r="CD120" s="156"/>
      <c r="CE120" s="157"/>
      <c r="CG120" s="273" t="s">
        <v>218</v>
      </c>
      <c r="CH120" s="198"/>
      <c r="CI120" s="198">
        <f t="shared" ref="CI120:DV120" si="257">($L54-$K54)*(CI$66-$K$7)/($L$7-$K$7)+$K54</f>
        <v>0.4</v>
      </c>
      <c r="CJ120" s="198">
        <f t="shared" si="257"/>
        <v>0.4</v>
      </c>
      <c r="CK120" s="198">
        <f t="shared" si="257"/>
        <v>0.4</v>
      </c>
      <c r="CL120" s="198">
        <f t="shared" si="257"/>
        <v>0.4</v>
      </c>
      <c r="CM120" s="198">
        <f t="shared" si="257"/>
        <v>0.4</v>
      </c>
      <c r="CN120" s="198">
        <f t="shared" si="257"/>
        <v>0.4</v>
      </c>
      <c r="CO120" s="198">
        <f t="shared" si="257"/>
        <v>0.4</v>
      </c>
      <c r="CP120" s="198">
        <f t="shared" si="257"/>
        <v>0.4</v>
      </c>
      <c r="CQ120" s="198">
        <f t="shared" si="257"/>
        <v>0.4</v>
      </c>
      <c r="CR120" s="198">
        <f t="shared" si="257"/>
        <v>0.4</v>
      </c>
      <c r="CS120" s="198">
        <f t="shared" si="257"/>
        <v>0.4</v>
      </c>
      <c r="CT120" s="198">
        <f t="shared" si="257"/>
        <v>0.4</v>
      </c>
      <c r="CU120" s="198">
        <f t="shared" si="257"/>
        <v>0.4</v>
      </c>
      <c r="CV120" s="198">
        <f t="shared" si="257"/>
        <v>0.4</v>
      </c>
      <c r="CW120" s="198">
        <f t="shared" si="257"/>
        <v>0.4</v>
      </c>
      <c r="CX120" s="198">
        <f t="shared" si="257"/>
        <v>0.4</v>
      </c>
      <c r="CY120" s="198">
        <f t="shared" si="257"/>
        <v>0.4</v>
      </c>
      <c r="CZ120" s="198">
        <f t="shared" si="257"/>
        <v>0.4</v>
      </c>
      <c r="DA120" s="198">
        <f t="shared" si="257"/>
        <v>0.4</v>
      </c>
      <c r="DB120" s="198">
        <f t="shared" si="257"/>
        <v>0.4</v>
      </c>
      <c r="DC120" s="198">
        <f t="shared" si="257"/>
        <v>0.4</v>
      </c>
      <c r="DD120" s="198">
        <f t="shared" si="257"/>
        <v>0.4</v>
      </c>
      <c r="DE120" s="198">
        <f t="shared" si="257"/>
        <v>0.4</v>
      </c>
      <c r="DF120" s="198">
        <f t="shared" si="257"/>
        <v>0.4</v>
      </c>
      <c r="DG120" s="198">
        <f t="shared" si="257"/>
        <v>0.4</v>
      </c>
      <c r="DH120" s="198">
        <f t="shared" si="257"/>
        <v>0.4</v>
      </c>
      <c r="DI120" s="198">
        <f t="shared" si="257"/>
        <v>0.4</v>
      </c>
      <c r="DJ120" s="198">
        <f t="shared" si="257"/>
        <v>0.4</v>
      </c>
      <c r="DK120" s="198">
        <f t="shared" si="257"/>
        <v>0.4</v>
      </c>
      <c r="DL120" s="198">
        <f t="shared" si="257"/>
        <v>0.4</v>
      </c>
      <c r="DM120" s="198">
        <f t="shared" si="257"/>
        <v>0.4</v>
      </c>
      <c r="DN120" s="198">
        <f t="shared" si="257"/>
        <v>0.4</v>
      </c>
      <c r="DO120" s="198">
        <f t="shared" si="257"/>
        <v>0.4</v>
      </c>
      <c r="DP120" s="198">
        <f t="shared" si="257"/>
        <v>0.4</v>
      </c>
      <c r="DQ120" s="198">
        <f t="shared" si="257"/>
        <v>0.4</v>
      </c>
      <c r="DR120" s="198">
        <f t="shared" si="257"/>
        <v>0.4</v>
      </c>
      <c r="DS120" s="198">
        <f t="shared" si="257"/>
        <v>0.4</v>
      </c>
      <c r="DT120" s="198">
        <f t="shared" si="257"/>
        <v>0.4</v>
      </c>
      <c r="DU120" s="198">
        <f t="shared" si="257"/>
        <v>0.4</v>
      </c>
      <c r="DV120" s="198">
        <f t="shared" si="257"/>
        <v>0.4</v>
      </c>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L120" s="273" t="s">
        <v>218</v>
      </c>
      <c r="FM120" s="22"/>
      <c r="FN120" s="225">
        <f t="shared" ref="FN120:GS120" si="258">($S54-$R54)*(FN$66-$R$7)/($S$7-$R$7)+$R54</f>
        <v>0.4</v>
      </c>
      <c r="FO120" s="225">
        <f t="shared" si="258"/>
        <v>0.4</v>
      </c>
      <c r="FP120" s="225">
        <f t="shared" si="258"/>
        <v>0.4</v>
      </c>
      <c r="FQ120" s="225">
        <f t="shared" si="258"/>
        <v>0.4</v>
      </c>
      <c r="FR120" s="225">
        <f t="shared" si="258"/>
        <v>0.4</v>
      </c>
      <c r="FS120" s="225">
        <f t="shared" si="258"/>
        <v>0.4</v>
      </c>
      <c r="FT120" s="225">
        <f t="shared" si="258"/>
        <v>0.4</v>
      </c>
      <c r="FU120" s="225">
        <f t="shared" si="258"/>
        <v>0.4</v>
      </c>
      <c r="FV120" s="225">
        <f t="shared" si="258"/>
        <v>0.4</v>
      </c>
      <c r="FW120" s="225">
        <f t="shared" si="258"/>
        <v>0.4</v>
      </c>
      <c r="FX120" s="225">
        <f t="shared" si="258"/>
        <v>0.4</v>
      </c>
      <c r="FY120" s="225">
        <f t="shared" si="258"/>
        <v>0.4</v>
      </c>
      <c r="FZ120" s="225">
        <f t="shared" si="258"/>
        <v>0.4</v>
      </c>
      <c r="GA120" s="225">
        <f t="shared" si="258"/>
        <v>0.4</v>
      </c>
      <c r="GB120" s="225">
        <f t="shared" si="258"/>
        <v>0.4</v>
      </c>
      <c r="GC120" s="225">
        <f t="shared" si="258"/>
        <v>0.4</v>
      </c>
      <c r="GD120" s="225">
        <f t="shared" si="258"/>
        <v>0.4</v>
      </c>
      <c r="GE120" s="225">
        <f t="shared" si="258"/>
        <v>0.4</v>
      </c>
      <c r="GF120" s="225">
        <f t="shared" si="258"/>
        <v>0.4</v>
      </c>
      <c r="GG120" s="225">
        <f t="shared" si="258"/>
        <v>0.4</v>
      </c>
      <c r="GH120" s="225">
        <f t="shared" si="258"/>
        <v>0.4</v>
      </c>
      <c r="GI120" s="225">
        <f t="shared" si="258"/>
        <v>0.4</v>
      </c>
      <c r="GJ120" s="225">
        <f t="shared" si="258"/>
        <v>0.4</v>
      </c>
      <c r="GK120" s="225">
        <f t="shared" si="258"/>
        <v>0.4</v>
      </c>
      <c r="GL120" s="225">
        <f t="shared" si="258"/>
        <v>0.4</v>
      </c>
      <c r="GM120" s="225">
        <f t="shared" si="258"/>
        <v>0.4</v>
      </c>
      <c r="GN120" s="225">
        <f t="shared" si="258"/>
        <v>0.4</v>
      </c>
      <c r="GO120" s="225">
        <f t="shared" si="258"/>
        <v>0.4</v>
      </c>
      <c r="GP120" s="225">
        <f t="shared" si="258"/>
        <v>0.4</v>
      </c>
      <c r="GQ120" s="225">
        <f t="shared" si="258"/>
        <v>0.4</v>
      </c>
      <c r="GR120" s="225">
        <f t="shared" si="258"/>
        <v>0.4</v>
      </c>
      <c r="GS120" s="225">
        <f t="shared" si="258"/>
        <v>0.4</v>
      </c>
      <c r="GT120" s="225">
        <f t="shared" ref="GT120:HY120" si="259">($S54-$R54)*(GT$66-$R$7)/($S$7-$R$7)+$R54</f>
        <v>0.4</v>
      </c>
      <c r="GU120" s="225">
        <f t="shared" si="259"/>
        <v>0.4</v>
      </c>
      <c r="GV120" s="225">
        <f t="shared" si="259"/>
        <v>0.4</v>
      </c>
      <c r="GW120" s="225">
        <f t="shared" si="259"/>
        <v>0.4</v>
      </c>
      <c r="GX120" s="225">
        <f t="shared" si="259"/>
        <v>0.4</v>
      </c>
      <c r="GY120" s="225">
        <f t="shared" si="259"/>
        <v>0.4</v>
      </c>
      <c r="GZ120" s="225">
        <f t="shared" si="259"/>
        <v>0.4</v>
      </c>
      <c r="HA120" s="225">
        <f t="shared" si="259"/>
        <v>0.4</v>
      </c>
      <c r="HB120" s="225">
        <f t="shared" si="259"/>
        <v>0.4</v>
      </c>
      <c r="HC120" s="225">
        <f t="shared" si="259"/>
        <v>0.4</v>
      </c>
      <c r="HD120" s="225">
        <f t="shared" si="259"/>
        <v>0.4</v>
      </c>
      <c r="HE120" s="225">
        <f t="shared" si="259"/>
        <v>0.4</v>
      </c>
      <c r="HF120" s="225">
        <f t="shared" si="259"/>
        <v>0.4</v>
      </c>
      <c r="HG120" s="225">
        <f t="shared" si="259"/>
        <v>0.4</v>
      </c>
      <c r="HH120" s="225">
        <f t="shared" si="259"/>
        <v>0.4</v>
      </c>
      <c r="HI120" s="225">
        <f t="shared" si="259"/>
        <v>0.4</v>
      </c>
      <c r="HJ120" s="225">
        <f t="shared" si="259"/>
        <v>0.4</v>
      </c>
      <c r="HK120" s="225">
        <f t="shared" si="259"/>
        <v>0.4</v>
      </c>
      <c r="HL120" s="225">
        <f t="shared" si="259"/>
        <v>0.4</v>
      </c>
      <c r="HM120" s="225">
        <f t="shared" si="259"/>
        <v>0.4</v>
      </c>
      <c r="HN120" s="225">
        <f t="shared" si="259"/>
        <v>0.4</v>
      </c>
      <c r="HO120" s="225">
        <f t="shared" si="259"/>
        <v>0.4</v>
      </c>
      <c r="HP120" s="225">
        <f t="shared" si="259"/>
        <v>0.4</v>
      </c>
      <c r="HQ120" s="225">
        <f t="shared" si="259"/>
        <v>0.4</v>
      </c>
      <c r="HR120" s="225">
        <f t="shared" si="259"/>
        <v>0.4</v>
      </c>
      <c r="HS120" s="225">
        <f t="shared" si="259"/>
        <v>0.4</v>
      </c>
      <c r="HT120" s="225">
        <f t="shared" si="259"/>
        <v>0.4</v>
      </c>
      <c r="HU120" s="225">
        <f t="shared" si="259"/>
        <v>0.4</v>
      </c>
      <c r="HV120" s="225">
        <f t="shared" si="259"/>
        <v>0.4</v>
      </c>
      <c r="HW120" s="225">
        <f t="shared" si="259"/>
        <v>0.4</v>
      </c>
      <c r="HX120" s="225">
        <f t="shared" si="259"/>
        <v>0.4</v>
      </c>
      <c r="HY120" s="225">
        <f t="shared" si="259"/>
        <v>0.4</v>
      </c>
      <c r="HZ120" s="225">
        <f t="shared" ref="HZ120:IN120" si="260">($S54-$R54)*(HZ$66-$R$7)/($S$7-$R$7)+$R54</f>
        <v>0.4</v>
      </c>
      <c r="IA120" s="225">
        <f t="shared" si="260"/>
        <v>0.4</v>
      </c>
      <c r="IB120" s="225">
        <f t="shared" si="260"/>
        <v>0.4</v>
      </c>
      <c r="IC120" s="225">
        <f t="shared" si="260"/>
        <v>0.4</v>
      </c>
      <c r="ID120" s="225">
        <f t="shared" si="260"/>
        <v>0.4</v>
      </c>
      <c r="IE120" s="225">
        <f t="shared" si="260"/>
        <v>0.4</v>
      </c>
      <c r="IF120" s="225">
        <f t="shared" si="260"/>
        <v>0.4</v>
      </c>
      <c r="IG120" s="225">
        <f t="shared" si="260"/>
        <v>0.4</v>
      </c>
      <c r="IH120" s="225">
        <f t="shared" si="260"/>
        <v>0.4</v>
      </c>
      <c r="II120" s="225">
        <f t="shared" si="260"/>
        <v>0.4</v>
      </c>
      <c r="IJ120" s="225">
        <f t="shared" si="260"/>
        <v>0.4</v>
      </c>
      <c r="IK120" s="225">
        <f t="shared" si="260"/>
        <v>0.4</v>
      </c>
      <c r="IL120" s="225">
        <f t="shared" si="260"/>
        <v>0.4</v>
      </c>
      <c r="IM120" s="225">
        <f t="shared" si="260"/>
        <v>0.4</v>
      </c>
      <c r="IN120" s="225">
        <f t="shared" si="260"/>
        <v>0.4</v>
      </c>
      <c r="IO120" s="221"/>
    </row>
    <row r="121" spans="2:249">
      <c r="B121" s="21"/>
      <c r="C121" s="156"/>
      <c r="D121" s="224">
        <f t="shared" ref="D121:S121" si="261">($E55-$D55)*(D$66-$D$7)/($E$7-$D$7)+$D55</f>
        <v>0</v>
      </c>
      <c r="E121" s="224">
        <f t="shared" si="261"/>
        <v>0</v>
      </c>
      <c r="F121" s="224">
        <f t="shared" si="261"/>
        <v>0</v>
      </c>
      <c r="G121" s="224">
        <f t="shared" si="261"/>
        <v>0</v>
      </c>
      <c r="H121" s="224">
        <f t="shared" si="261"/>
        <v>0</v>
      </c>
      <c r="I121" s="224">
        <f t="shared" si="261"/>
        <v>0</v>
      </c>
      <c r="J121" s="224">
        <f t="shared" si="261"/>
        <v>0</v>
      </c>
      <c r="K121" s="224">
        <f t="shared" si="261"/>
        <v>0</v>
      </c>
      <c r="L121" s="224">
        <f t="shared" si="261"/>
        <v>0</v>
      </c>
      <c r="M121" s="224">
        <f t="shared" si="261"/>
        <v>0</v>
      </c>
      <c r="N121" s="224">
        <f t="shared" si="261"/>
        <v>0</v>
      </c>
      <c r="O121" s="224">
        <f t="shared" si="261"/>
        <v>0</v>
      </c>
      <c r="P121" s="224">
        <f t="shared" si="261"/>
        <v>0</v>
      </c>
      <c r="Q121" s="224">
        <f t="shared" si="261"/>
        <v>0</v>
      </c>
      <c r="R121" s="224">
        <f t="shared" si="261"/>
        <v>0</v>
      </c>
      <c r="S121" s="224">
        <f t="shared" si="261"/>
        <v>0</v>
      </c>
      <c r="T121" s="224">
        <f t="shared" ref="T121:AY121" si="262">($E55-$D55)*(T$66-$D$7)/($E$7-$D$7)+$D55</f>
        <v>0</v>
      </c>
      <c r="U121" s="224">
        <f t="shared" si="262"/>
        <v>0</v>
      </c>
      <c r="V121" s="224">
        <f t="shared" si="262"/>
        <v>0</v>
      </c>
      <c r="W121" s="224">
        <f t="shared" si="262"/>
        <v>0</v>
      </c>
      <c r="X121" s="224">
        <f t="shared" si="262"/>
        <v>0</v>
      </c>
      <c r="Y121" s="224">
        <f t="shared" si="262"/>
        <v>0</v>
      </c>
      <c r="Z121" s="224">
        <f t="shared" si="262"/>
        <v>0</v>
      </c>
      <c r="AA121" s="224">
        <f t="shared" si="262"/>
        <v>0</v>
      </c>
      <c r="AB121" s="224">
        <f t="shared" si="262"/>
        <v>0</v>
      </c>
      <c r="AC121" s="224">
        <f t="shared" si="262"/>
        <v>0</v>
      </c>
      <c r="AD121" s="224">
        <f t="shared" si="262"/>
        <v>0</v>
      </c>
      <c r="AE121" s="224">
        <f t="shared" si="262"/>
        <v>0</v>
      </c>
      <c r="AF121" s="224">
        <f t="shared" si="262"/>
        <v>0</v>
      </c>
      <c r="AG121" s="224">
        <f t="shared" si="262"/>
        <v>0</v>
      </c>
      <c r="AH121" s="224">
        <f t="shared" si="262"/>
        <v>0</v>
      </c>
      <c r="AI121" s="224">
        <f t="shared" si="262"/>
        <v>0</v>
      </c>
      <c r="AJ121" s="224">
        <f t="shared" si="262"/>
        <v>0</v>
      </c>
      <c r="AK121" s="224">
        <f t="shared" si="262"/>
        <v>0</v>
      </c>
      <c r="AL121" s="224">
        <f t="shared" si="262"/>
        <v>0</v>
      </c>
      <c r="AM121" s="224">
        <f t="shared" si="262"/>
        <v>0</v>
      </c>
      <c r="AN121" s="224">
        <f t="shared" si="262"/>
        <v>0</v>
      </c>
      <c r="AO121" s="224">
        <f t="shared" si="262"/>
        <v>0</v>
      </c>
      <c r="AP121" s="224">
        <f t="shared" si="262"/>
        <v>0</v>
      </c>
      <c r="AQ121" s="224">
        <f t="shared" si="262"/>
        <v>0</v>
      </c>
      <c r="AR121" s="224">
        <f t="shared" si="262"/>
        <v>0</v>
      </c>
      <c r="AS121" s="224">
        <f t="shared" si="262"/>
        <v>0</v>
      </c>
      <c r="AT121" s="224">
        <f t="shared" si="262"/>
        <v>0</v>
      </c>
      <c r="AU121" s="224">
        <f t="shared" si="262"/>
        <v>0</v>
      </c>
      <c r="AV121" s="224">
        <f t="shared" si="262"/>
        <v>0</v>
      </c>
      <c r="AW121" s="224">
        <f t="shared" si="262"/>
        <v>0</v>
      </c>
      <c r="AX121" s="224">
        <f t="shared" si="262"/>
        <v>0</v>
      </c>
      <c r="AY121" s="224">
        <f t="shared" si="262"/>
        <v>0</v>
      </c>
      <c r="AZ121" s="156">
        <f t="shared" ref="AZ121:BU121" si="263">($G55-$F55)*(AZ$66-$F$7)/($G$7-$F$7)+$F55</f>
        <v>0</v>
      </c>
      <c r="BA121" s="156">
        <f t="shared" si="263"/>
        <v>0</v>
      </c>
      <c r="BB121" s="156">
        <f t="shared" si="263"/>
        <v>0</v>
      </c>
      <c r="BC121" s="156">
        <f t="shared" si="263"/>
        <v>0</v>
      </c>
      <c r="BD121" s="156">
        <f t="shared" si="263"/>
        <v>0</v>
      </c>
      <c r="BE121" s="156">
        <f t="shared" si="263"/>
        <v>0</v>
      </c>
      <c r="BF121" s="156">
        <f t="shared" si="263"/>
        <v>0</v>
      </c>
      <c r="BG121" s="156">
        <f t="shared" si="263"/>
        <v>0</v>
      </c>
      <c r="BH121" s="156">
        <f t="shared" si="263"/>
        <v>0</v>
      </c>
      <c r="BI121" s="156">
        <f t="shared" si="263"/>
        <v>0</v>
      </c>
      <c r="BJ121" s="156">
        <f t="shared" si="263"/>
        <v>0</v>
      </c>
      <c r="BK121" s="156">
        <f t="shared" si="263"/>
        <v>0</v>
      </c>
      <c r="BL121" s="156">
        <f t="shared" si="263"/>
        <v>0</v>
      </c>
      <c r="BM121" s="156">
        <f t="shared" si="263"/>
        <v>0</v>
      </c>
      <c r="BN121" s="156">
        <f t="shared" si="263"/>
        <v>0</v>
      </c>
      <c r="BO121" s="156">
        <f t="shared" si="263"/>
        <v>0</v>
      </c>
      <c r="BP121" s="156">
        <f t="shared" si="263"/>
        <v>0</v>
      </c>
      <c r="BQ121" s="156">
        <f t="shared" si="263"/>
        <v>0</v>
      </c>
      <c r="BR121" s="156">
        <f t="shared" si="263"/>
        <v>0</v>
      </c>
      <c r="BS121" s="156">
        <f t="shared" si="263"/>
        <v>0</v>
      </c>
      <c r="BT121" s="156">
        <f t="shared" si="263"/>
        <v>0</v>
      </c>
      <c r="BU121" s="156">
        <f t="shared" si="263"/>
        <v>0</v>
      </c>
      <c r="BV121" s="156"/>
      <c r="BW121" s="156"/>
      <c r="BX121" s="156"/>
      <c r="BY121" s="156"/>
      <c r="BZ121" s="156"/>
      <c r="CA121" s="156"/>
      <c r="CB121" s="156"/>
      <c r="CC121" s="156"/>
      <c r="CD121" s="156"/>
      <c r="CE121" s="157"/>
      <c r="CG121" s="21" t="s">
        <v>222</v>
      </c>
      <c r="CH121" s="198"/>
      <c r="CI121" s="198">
        <f t="shared" ref="CI121:DV121" si="264">($L55-$K55)*(CI$66-$K$7)/($L$7-$K$7)+$K55</f>
        <v>0.37</v>
      </c>
      <c r="CJ121" s="198">
        <f t="shared" si="264"/>
        <v>0.37</v>
      </c>
      <c r="CK121" s="198">
        <f t="shared" si="264"/>
        <v>0.37</v>
      </c>
      <c r="CL121" s="198">
        <f t="shared" si="264"/>
        <v>0.37</v>
      </c>
      <c r="CM121" s="198">
        <f t="shared" si="264"/>
        <v>0.37</v>
      </c>
      <c r="CN121" s="198">
        <f t="shared" si="264"/>
        <v>0.37</v>
      </c>
      <c r="CO121" s="198">
        <f t="shared" si="264"/>
        <v>0.37</v>
      </c>
      <c r="CP121" s="198">
        <f t="shared" si="264"/>
        <v>0.37</v>
      </c>
      <c r="CQ121" s="198">
        <f t="shared" si="264"/>
        <v>0.37</v>
      </c>
      <c r="CR121" s="198">
        <f t="shared" si="264"/>
        <v>0.37</v>
      </c>
      <c r="CS121" s="198">
        <f t="shared" si="264"/>
        <v>0.37</v>
      </c>
      <c r="CT121" s="198">
        <f t="shared" si="264"/>
        <v>0.37</v>
      </c>
      <c r="CU121" s="198">
        <f t="shared" si="264"/>
        <v>0.37</v>
      </c>
      <c r="CV121" s="198">
        <f t="shared" si="264"/>
        <v>0.37</v>
      </c>
      <c r="CW121" s="198">
        <f t="shared" si="264"/>
        <v>0.37</v>
      </c>
      <c r="CX121" s="198">
        <f t="shared" si="264"/>
        <v>0.37</v>
      </c>
      <c r="CY121" s="198">
        <f t="shared" si="264"/>
        <v>0.37</v>
      </c>
      <c r="CZ121" s="198">
        <f t="shared" si="264"/>
        <v>0.37</v>
      </c>
      <c r="DA121" s="198">
        <f t="shared" si="264"/>
        <v>0.37</v>
      </c>
      <c r="DB121" s="198">
        <f t="shared" si="264"/>
        <v>0.37</v>
      </c>
      <c r="DC121" s="198">
        <f t="shared" si="264"/>
        <v>0.37</v>
      </c>
      <c r="DD121" s="198">
        <f t="shared" si="264"/>
        <v>0.37</v>
      </c>
      <c r="DE121" s="198">
        <f t="shared" si="264"/>
        <v>0.37</v>
      </c>
      <c r="DF121" s="198">
        <f t="shared" si="264"/>
        <v>0.37</v>
      </c>
      <c r="DG121" s="198">
        <f t="shared" si="264"/>
        <v>0.37</v>
      </c>
      <c r="DH121" s="198">
        <f t="shared" si="264"/>
        <v>0.37</v>
      </c>
      <c r="DI121" s="198">
        <f t="shared" si="264"/>
        <v>0.37</v>
      </c>
      <c r="DJ121" s="198">
        <f t="shared" si="264"/>
        <v>0.37</v>
      </c>
      <c r="DK121" s="198">
        <f t="shared" si="264"/>
        <v>0.37</v>
      </c>
      <c r="DL121" s="198">
        <f t="shared" si="264"/>
        <v>0.37</v>
      </c>
      <c r="DM121" s="198">
        <f t="shared" si="264"/>
        <v>0.37</v>
      </c>
      <c r="DN121" s="198">
        <f t="shared" si="264"/>
        <v>0.37</v>
      </c>
      <c r="DO121" s="198">
        <f t="shared" si="264"/>
        <v>0.37</v>
      </c>
      <c r="DP121" s="198">
        <f t="shared" si="264"/>
        <v>0.37</v>
      </c>
      <c r="DQ121" s="198">
        <f t="shared" si="264"/>
        <v>0.37</v>
      </c>
      <c r="DR121" s="198">
        <f t="shared" si="264"/>
        <v>0.37</v>
      </c>
      <c r="DS121" s="198">
        <f t="shared" si="264"/>
        <v>0.37</v>
      </c>
      <c r="DT121" s="198">
        <f t="shared" si="264"/>
        <v>0.37</v>
      </c>
      <c r="DU121" s="198">
        <f t="shared" si="264"/>
        <v>0.37</v>
      </c>
      <c r="DV121" s="198">
        <f t="shared" si="264"/>
        <v>0.37</v>
      </c>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L121" s="21" t="s">
        <v>222</v>
      </c>
      <c r="FM121" s="22"/>
      <c r="FN121" s="225">
        <f t="shared" ref="FN121:GS121" si="265">($S55-$R55)*(FN$66-$R$7)/($S$7-$R$7)+$R55</f>
        <v>0.37</v>
      </c>
      <c r="FO121" s="225">
        <f t="shared" si="265"/>
        <v>0.37</v>
      </c>
      <c r="FP121" s="225">
        <f t="shared" si="265"/>
        <v>0.37</v>
      </c>
      <c r="FQ121" s="225">
        <f t="shared" si="265"/>
        <v>0.37</v>
      </c>
      <c r="FR121" s="225">
        <f t="shared" si="265"/>
        <v>0.37</v>
      </c>
      <c r="FS121" s="225">
        <f t="shared" si="265"/>
        <v>0.37</v>
      </c>
      <c r="FT121" s="225">
        <f t="shared" si="265"/>
        <v>0.37</v>
      </c>
      <c r="FU121" s="225">
        <f t="shared" si="265"/>
        <v>0.37</v>
      </c>
      <c r="FV121" s="225">
        <f t="shared" si="265"/>
        <v>0.37</v>
      </c>
      <c r="FW121" s="225">
        <f t="shared" si="265"/>
        <v>0.37</v>
      </c>
      <c r="FX121" s="225">
        <f t="shared" si="265"/>
        <v>0.37</v>
      </c>
      <c r="FY121" s="225">
        <f t="shared" si="265"/>
        <v>0.37</v>
      </c>
      <c r="FZ121" s="225">
        <f t="shared" si="265"/>
        <v>0.37</v>
      </c>
      <c r="GA121" s="225">
        <f t="shared" si="265"/>
        <v>0.37</v>
      </c>
      <c r="GB121" s="225">
        <f t="shared" si="265"/>
        <v>0.37</v>
      </c>
      <c r="GC121" s="225">
        <f t="shared" si="265"/>
        <v>0.37</v>
      </c>
      <c r="GD121" s="225">
        <f t="shared" si="265"/>
        <v>0.37</v>
      </c>
      <c r="GE121" s="225">
        <f t="shared" si="265"/>
        <v>0.37</v>
      </c>
      <c r="GF121" s="225">
        <f t="shared" si="265"/>
        <v>0.37</v>
      </c>
      <c r="GG121" s="225">
        <f t="shared" si="265"/>
        <v>0.37</v>
      </c>
      <c r="GH121" s="225">
        <f t="shared" si="265"/>
        <v>0.37</v>
      </c>
      <c r="GI121" s="225">
        <f t="shared" si="265"/>
        <v>0.37</v>
      </c>
      <c r="GJ121" s="225">
        <f t="shared" si="265"/>
        <v>0.37</v>
      </c>
      <c r="GK121" s="225">
        <f t="shared" si="265"/>
        <v>0.37</v>
      </c>
      <c r="GL121" s="225">
        <f t="shared" si="265"/>
        <v>0.37</v>
      </c>
      <c r="GM121" s="225">
        <f t="shared" si="265"/>
        <v>0.37</v>
      </c>
      <c r="GN121" s="225">
        <f t="shared" si="265"/>
        <v>0.37</v>
      </c>
      <c r="GO121" s="225">
        <f t="shared" si="265"/>
        <v>0.37</v>
      </c>
      <c r="GP121" s="225">
        <f t="shared" si="265"/>
        <v>0.37</v>
      </c>
      <c r="GQ121" s="225">
        <f t="shared" si="265"/>
        <v>0.37</v>
      </c>
      <c r="GR121" s="225">
        <f t="shared" si="265"/>
        <v>0.37</v>
      </c>
      <c r="GS121" s="225">
        <f t="shared" si="265"/>
        <v>0.37</v>
      </c>
      <c r="GT121" s="225">
        <f t="shared" ref="GT121:HY121" si="266">($S55-$R55)*(GT$66-$R$7)/($S$7-$R$7)+$R55</f>
        <v>0.37</v>
      </c>
      <c r="GU121" s="225">
        <f t="shared" si="266"/>
        <v>0.37</v>
      </c>
      <c r="GV121" s="225">
        <f t="shared" si="266"/>
        <v>0.37</v>
      </c>
      <c r="GW121" s="225">
        <f t="shared" si="266"/>
        <v>0.37</v>
      </c>
      <c r="GX121" s="225">
        <f t="shared" si="266"/>
        <v>0.37</v>
      </c>
      <c r="GY121" s="225">
        <f t="shared" si="266"/>
        <v>0.37</v>
      </c>
      <c r="GZ121" s="225">
        <f t="shared" si="266"/>
        <v>0.37</v>
      </c>
      <c r="HA121" s="225">
        <f t="shared" si="266"/>
        <v>0.37</v>
      </c>
      <c r="HB121" s="225">
        <f t="shared" si="266"/>
        <v>0.37</v>
      </c>
      <c r="HC121" s="225">
        <f t="shared" si="266"/>
        <v>0.37</v>
      </c>
      <c r="HD121" s="225">
        <f t="shared" si="266"/>
        <v>0.37</v>
      </c>
      <c r="HE121" s="225">
        <f t="shared" si="266"/>
        <v>0.37</v>
      </c>
      <c r="HF121" s="225">
        <f t="shared" si="266"/>
        <v>0.37</v>
      </c>
      <c r="HG121" s="225">
        <f t="shared" si="266"/>
        <v>0.37</v>
      </c>
      <c r="HH121" s="225">
        <f t="shared" si="266"/>
        <v>0.37</v>
      </c>
      <c r="HI121" s="225">
        <f t="shared" si="266"/>
        <v>0.37</v>
      </c>
      <c r="HJ121" s="225">
        <f t="shared" si="266"/>
        <v>0.37</v>
      </c>
      <c r="HK121" s="225">
        <f t="shared" si="266"/>
        <v>0.37</v>
      </c>
      <c r="HL121" s="225">
        <f t="shared" si="266"/>
        <v>0.37</v>
      </c>
      <c r="HM121" s="225">
        <f t="shared" si="266"/>
        <v>0.37</v>
      </c>
      <c r="HN121" s="225">
        <f t="shared" si="266"/>
        <v>0.37</v>
      </c>
      <c r="HO121" s="225">
        <f t="shared" si="266"/>
        <v>0.37</v>
      </c>
      <c r="HP121" s="225">
        <f t="shared" si="266"/>
        <v>0.37</v>
      </c>
      <c r="HQ121" s="225">
        <f t="shared" si="266"/>
        <v>0.37</v>
      </c>
      <c r="HR121" s="225">
        <f t="shared" si="266"/>
        <v>0.37</v>
      </c>
      <c r="HS121" s="225">
        <f t="shared" si="266"/>
        <v>0.37</v>
      </c>
      <c r="HT121" s="225">
        <f t="shared" si="266"/>
        <v>0.37</v>
      </c>
      <c r="HU121" s="225">
        <f t="shared" si="266"/>
        <v>0.37</v>
      </c>
      <c r="HV121" s="225">
        <f t="shared" si="266"/>
        <v>0.37</v>
      </c>
      <c r="HW121" s="225">
        <f t="shared" si="266"/>
        <v>0.37</v>
      </c>
      <c r="HX121" s="225">
        <f t="shared" si="266"/>
        <v>0.37</v>
      </c>
      <c r="HY121" s="225">
        <f t="shared" si="266"/>
        <v>0.37</v>
      </c>
      <c r="HZ121" s="225">
        <f t="shared" ref="HZ121:IN121" si="267">($S55-$R55)*(HZ$66-$R$7)/($S$7-$R$7)+$R55</f>
        <v>0.37</v>
      </c>
      <c r="IA121" s="225">
        <f t="shared" si="267"/>
        <v>0.37</v>
      </c>
      <c r="IB121" s="225">
        <f t="shared" si="267"/>
        <v>0.37</v>
      </c>
      <c r="IC121" s="225">
        <f t="shared" si="267"/>
        <v>0.37</v>
      </c>
      <c r="ID121" s="225">
        <f t="shared" si="267"/>
        <v>0.37</v>
      </c>
      <c r="IE121" s="225">
        <f t="shared" si="267"/>
        <v>0.37</v>
      </c>
      <c r="IF121" s="225">
        <f t="shared" si="267"/>
        <v>0.37</v>
      </c>
      <c r="IG121" s="225">
        <f t="shared" si="267"/>
        <v>0.37</v>
      </c>
      <c r="IH121" s="225">
        <f t="shared" si="267"/>
        <v>0.37</v>
      </c>
      <c r="II121" s="225">
        <f t="shared" si="267"/>
        <v>0.37</v>
      </c>
      <c r="IJ121" s="225">
        <f t="shared" si="267"/>
        <v>0.37</v>
      </c>
      <c r="IK121" s="225">
        <f t="shared" si="267"/>
        <v>0.37</v>
      </c>
      <c r="IL121" s="225">
        <f t="shared" si="267"/>
        <v>0.37</v>
      </c>
      <c r="IM121" s="225">
        <f t="shared" si="267"/>
        <v>0.37</v>
      </c>
      <c r="IN121" s="225">
        <f t="shared" si="267"/>
        <v>0.37</v>
      </c>
      <c r="IO121" s="221"/>
    </row>
    <row r="122" spans="2:249">
      <c r="B122" s="273"/>
      <c r="C122" s="156"/>
      <c r="D122" s="224">
        <f>($E56-$D56)*(D$66-$D$7)/($E$7-$D$7)+$D56</f>
        <v>0</v>
      </c>
      <c r="E122" s="224">
        <f t="shared" ref="E122:H125" si="268">($E55-$D55)*(E$66-$D$7)/($E$7-$D$7)+$D55</f>
        <v>0</v>
      </c>
      <c r="F122" s="224">
        <f t="shared" si="268"/>
        <v>0</v>
      </c>
      <c r="G122" s="224">
        <f t="shared" si="268"/>
        <v>0</v>
      </c>
      <c r="H122" s="224">
        <f t="shared" si="268"/>
        <v>0</v>
      </c>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56"/>
      <c r="BY122" s="156"/>
      <c r="BZ122" s="156"/>
      <c r="CA122" s="156"/>
      <c r="CB122" s="156"/>
      <c r="CC122" s="156"/>
      <c r="CD122" s="156"/>
      <c r="CE122" s="157"/>
      <c r="CG122" s="273" t="s">
        <v>219</v>
      </c>
      <c r="CH122" s="198"/>
      <c r="CI122" s="198">
        <f t="shared" ref="CI122:DV122" si="269">($L56-$K56)*(CI$66-$K$7)/($L$7-$K$7)+$K56</f>
        <v>0.4</v>
      </c>
      <c r="CJ122" s="198">
        <f t="shared" si="269"/>
        <v>0.4</v>
      </c>
      <c r="CK122" s="198">
        <f t="shared" si="269"/>
        <v>0.4</v>
      </c>
      <c r="CL122" s="198">
        <f t="shared" si="269"/>
        <v>0.4</v>
      </c>
      <c r="CM122" s="198">
        <f t="shared" si="269"/>
        <v>0.4</v>
      </c>
      <c r="CN122" s="198">
        <f t="shared" si="269"/>
        <v>0.4</v>
      </c>
      <c r="CO122" s="198">
        <f t="shared" si="269"/>
        <v>0.4</v>
      </c>
      <c r="CP122" s="198">
        <f t="shared" si="269"/>
        <v>0.4</v>
      </c>
      <c r="CQ122" s="198">
        <f t="shared" si="269"/>
        <v>0.4</v>
      </c>
      <c r="CR122" s="198">
        <f t="shared" si="269"/>
        <v>0.4</v>
      </c>
      <c r="CS122" s="198">
        <f t="shared" si="269"/>
        <v>0.4</v>
      </c>
      <c r="CT122" s="198">
        <f t="shared" si="269"/>
        <v>0.4</v>
      </c>
      <c r="CU122" s="198">
        <f t="shared" si="269"/>
        <v>0.4</v>
      </c>
      <c r="CV122" s="198">
        <f t="shared" si="269"/>
        <v>0.4</v>
      </c>
      <c r="CW122" s="198">
        <f t="shared" si="269"/>
        <v>0.4</v>
      </c>
      <c r="CX122" s="198">
        <f t="shared" si="269"/>
        <v>0.4</v>
      </c>
      <c r="CY122" s="198">
        <f t="shared" si="269"/>
        <v>0.4</v>
      </c>
      <c r="CZ122" s="198">
        <f t="shared" si="269"/>
        <v>0.4</v>
      </c>
      <c r="DA122" s="198">
        <f t="shared" si="269"/>
        <v>0.4</v>
      </c>
      <c r="DB122" s="198">
        <f t="shared" si="269"/>
        <v>0.4</v>
      </c>
      <c r="DC122" s="198">
        <f t="shared" si="269"/>
        <v>0.4</v>
      </c>
      <c r="DD122" s="198">
        <f t="shared" si="269"/>
        <v>0.4</v>
      </c>
      <c r="DE122" s="198">
        <f t="shared" si="269"/>
        <v>0.4</v>
      </c>
      <c r="DF122" s="198">
        <f t="shared" si="269"/>
        <v>0.4</v>
      </c>
      <c r="DG122" s="198">
        <f t="shared" si="269"/>
        <v>0.4</v>
      </c>
      <c r="DH122" s="198">
        <f t="shared" si="269"/>
        <v>0.4</v>
      </c>
      <c r="DI122" s="198">
        <f t="shared" si="269"/>
        <v>0.4</v>
      </c>
      <c r="DJ122" s="198">
        <f t="shared" si="269"/>
        <v>0.4</v>
      </c>
      <c r="DK122" s="198">
        <f t="shared" si="269"/>
        <v>0.4</v>
      </c>
      <c r="DL122" s="198">
        <f t="shared" si="269"/>
        <v>0.4</v>
      </c>
      <c r="DM122" s="198">
        <f t="shared" si="269"/>
        <v>0.4</v>
      </c>
      <c r="DN122" s="198">
        <f t="shared" si="269"/>
        <v>0.4</v>
      </c>
      <c r="DO122" s="198">
        <f t="shared" si="269"/>
        <v>0.4</v>
      </c>
      <c r="DP122" s="198">
        <f t="shared" si="269"/>
        <v>0.4</v>
      </c>
      <c r="DQ122" s="198">
        <f t="shared" si="269"/>
        <v>0.4</v>
      </c>
      <c r="DR122" s="198">
        <f t="shared" si="269"/>
        <v>0.4</v>
      </c>
      <c r="DS122" s="198">
        <f t="shared" si="269"/>
        <v>0.4</v>
      </c>
      <c r="DT122" s="198">
        <f t="shared" si="269"/>
        <v>0.4</v>
      </c>
      <c r="DU122" s="198">
        <f t="shared" si="269"/>
        <v>0.4</v>
      </c>
      <c r="DV122" s="198">
        <f t="shared" si="269"/>
        <v>0.4</v>
      </c>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L122" s="273" t="s">
        <v>219</v>
      </c>
      <c r="FM122" s="22"/>
      <c r="FN122" s="225">
        <f t="shared" ref="FN122:GS122" si="270">($S56-$R56)*(FN$66-$R$7)/($S$7-$R$7)+$R56</f>
        <v>0.4</v>
      </c>
      <c r="FO122" s="225">
        <f t="shared" si="270"/>
        <v>0.4</v>
      </c>
      <c r="FP122" s="225">
        <f t="shared" si="270"/>
        <v>0.4</v>
      </c>
      <c r="FQ122" s="225">
        <f t="shared" si="270"/>
        <v>0.4</v>
      </c>
      <c r="FR122" s="225">
        <f t="shared" si="270"/>
        <v>0.4</v>
      </c>
      <c r="FS122" s="225">
        <f t="shared" si="270"/>
        <v>0.4</v>
      </c>
      <c r="FT122" s="225">
        <f t="shared" si="270"/>
        <v>0.4</v>
      </c>
      <c r="FU122" s="225">
        <f t="shared" si="270"/>
        <v>0.4</v>
      </c>
      <c r="FV122" s="225">
        <f t="shared" si="270"/>
        <v>0.4</v>
      </c>
      <c r="FW122" s="225">
        <f t="shared" si="270"/>
        <v>0.4</v>
      </c>
      <c r="FX122" s="225">
        <f t="shared" si="270"/>
        <v>0.4</v>
      </c>
      <c r="FY122" s="225">
        <f t="shared" si="270"/>
        <v>0.4</v>
      </c>
      <c r="FZ122" s="225">
        <f t="shared" si="270"/>
        <v>0.4</v>
      </c>
      <c r="GA122" s="225">
        <f t="shared" si="270"/>
        <v>0.4</v>
      </c>
      <c r="GB122" s="225">
        <f t="shared" si="270"/>
        <v>0.4</v>
      </c>
      <c r="GC122" s="225">
        <f t="shared" si="270"/>
        <v>0.4</v>
      </c>
      <c r="GD122" s="225">
        <f t="shared" si="270"/>
        <v>0.4</v>
      </c>
      <c r="GE122" s="225">
        <f t="shared" si="270"/>
        <v>0.4</v>
      </c>
      <c r="GF122" s="225">
        <f t="shared" si="270"/>
        <v>0.4</v>
      </c>
      <c r="GG122" s="225">
        <f t="shared" si="270"/>
        <v>0.4</v>
      </c>
      <c r="GH122" s="225">
        <f t="shared" si="270"/>
        <v>0.4</v>
      </c>
      <c r="GI122" s="225">
        <f t="shared" si="270"/>
        <v>0.4</v>
      </c>
      <c r="GJ122" s="225">
        <f t="shared" si="270"/>
        <v>0.4</v>
      </c>
      <c r="GK122" s="225">
        <f t="shared" si="270"/>
        <v>0.4</v>
      </c>
      <c r="GL122" s="225">
        <f t="shared" si="270"/>
        <v>0.4</v>
      </c>
      <c r="GM122" s="225">
        <f t="shared" si="270"/>
        <v>0.4</v>
      </c>
      <c r="GN122" s="225">
        <f t="shared" si="270"/>
        <v>0.4</v>
      </c>
      <c r="GO122" s="225">
        <f t="shared" si="270"/>
        <v>0.4</v>
      </c>
      <c r="GP122" s="225">
        <f t="shared" si="270"/>
        <v>0.4</v>
      </c>
      <c r="GQ122" s="225">
        <f t="shared" si="270"/>
        <v>0.4</v>
      </c>
      <c r="GR122" s="225">
        <f t="shared" si="270"/>
        <v>0.4</v>
      </c>
      <c r="GS122" s="225">
        <f t="shared" si="270"/>
        <v>0.4</v>
      </c>
      <c r="GT122" s="225">
        <f t="shared" ref="GT122:HY122" si="271">($S56-$R56)*(GT$66-$R$7)/($S$7-$R$7)+$R56</f>
        <v>0.4</v>
      </c>
      <c r="GU122" s="225">
        <f t="shared" si="271"/>
        <v>0.4</v>
      </c>
      <c r="GV122" s="225">
        <f t="shared" si="271"/>
        <v>0.4</v>
      </c>
      <c r="GW122" s="225">
        <f t="shared" si="271"/>
        <v>0.4</v>
      </c>
      <c r="GX122" s="225">
        <f t="shared" si="271"/>
        <v>0.4</v>
      </c>
      <c r="GY122" s="225">
        <f t="shared" si="271"/>
        <v>0.4</v>
      </c>
      <c r="GZ122" s="225">
        <f t="shared" si="271"/>
        <v>0.4</v>
      </c>
      <c r="HA122" s="225">
        <f t="shared" si="271"/>
        <v>0.4</v>
      </c>
      <c r="HB122" s="225">
        <f t="shared" si="271"/>
        <v>0.4</v>
      </c>
      <c r="HC122" s="225">
        <f t="shared" si="271"/>
        <v>0.4</v>
      </c>
      <c r="HD122" s="225">
        <f t="shared" si="271"/>
        <v>0.4</v>
      </c>
      <c r="HE122" s="225">
        <f t="shared" si="271"/>
        <v>0.4</v>
      </c>
      <c r="HF122" s="225">
        <f t="shared" si="271"/>
        <v>0.4</v>
      </c>
      <c r="HG122" s="225">
        <f t="shared" si="271"/>
        <v>0.4</v>
      </c>
      <c r="HH122" s="225">
        <f t="shared" si="271"/>
        <v>0.4</v>
      </c>
      <c r="HI122" s="225">
        <f t="shared" si="271"/>
        <v>0.4</v>
      </c>
      <c r="HJ122" s="225">
        <f t="shared" si="271"/>
        <v>0.4</v>
      </c>
      <c r="HK122" s="225">
        <f t="shared" si="271"/>
        <v>0.4</v>
      </c>
      <c r="HL122" s="225">
        <f t="shared" si="271"/>
        <v>0.4</v>
      </c>
      <c r="HM122" s="225">
        <f t="shared" si="271"/>
        <v>0.4</v>
      </c>
      <c r="HN122" s="225">
        <f t="shared" si="271"/>
        <v>0.4</v>
      </c>
      <c r="HO122" s="225">
        <f t="shared" si="271"/>
        <v>0.4</v>
      </c>
      <c r="HP122" s="225">
        <f t="shared" si="271"/>
        <v>0.4</v>
      </c>
      <c r="HQ122" s="225">
        <f t="shared" si="271"/>
        <v>0.4</v>
      </c>
      <c r="HR122" s="225">
        <f t="shared" si="271"/>
        <v>0.4</v>
      </c>
      <c r="HS122" s="225">
        <f t="shared" si="271"/>
        <v>0.4</v>
      </c>
      <c r="HT122" s="225">
        <f t="shared" si="271"/>
        <v>0.4</v>
      </c>
      <c r="HU122" s="225">
        <f t="shared" si="271"/>
        <v>0.4</v>
      </c>
      <c r="HV122" s="225">
        <f t="shared" si="271"/>
        <v>0.4</v>
      </c>
      <c r="HW122" s="225">
        <f t="shared" si="271"/>
        <v>0.4</v>
      </c>
      <c r="HX122" s="225">
        <f t="shared" si="271"/>
        <v>0.4</v>
      </c>
      <c r="HY122" s="225">
        <f t="shared" si="271"/>
        <v>0.4</v>
      </c>
      <c r="HZ122" s="225">
        <f t="shared" ref="HZ122:IN122" si="272">($S56-$R56)*(HZ$66-$R$7)/($S$7-$R$7)+$R56</f>
        <v>0.4</v>
      </c>
      <c r="IA122" s="225">
        <f t="shared" si="272"/>
        <v>0.4</v>
      </c>
      <c r="IB122" s="225">
        <f t="shared" si="272"/>
        <v>0.4</v>
      </c>
      <c r="IC122" s="225">
        <f t="shared" si="272"/>
        <v>0.4</v>
      </c>
      <c r="ID122" s="225">
        <f t="shared" si="272"/>
        <v>0.4</v>
      </c>
      <c r="IE122" s="225">
        <f t="shared" si="272"/>
        <v>0.4</v>
      </c>
      <c r="IF122" s="225">
        <f t="shared" si="272"/>
        <v>0.4</v>
      </c>
      <c r="IG122" s="225">
        <f t="shared" si="272"/>
        <v>0.4</v>
      </c>
      <c r="IH122" s="225">
        <f t="shared" si="272"/>
        <v>0.4</v>
      </c>
      <c r="II122" s="225">
        <f t="shared" si="272"/>
        <v>0.4</v>
      </c>
      <c r="IJ122" s="225">
        <f t="shared" si="272"/>
        <v>0.4</v>
      </c>
      <c r="IK122" s="225">
        <f t="shared" si="272"/>
        <v>0.4</v>
      </c>
      <c r="IL122" s="225">
        <f t="shared" si="272"/>
        <v>0.4</v>
      </c>
      <c r="IM122" s="225">
        <f t="shared" si="272"/>
        <v>0.4</v>
      </c>
      <c r="IN122" s="225">
        <f t="shared" si="272"/>
        <v>0.4</v>
      </c>
      <c r="IO122" s="221"/>
    </row>
    <row r="123" spans="2:249">
      <c r="B123" s="21"/>
      <c r="C123" s="156"/>
      <c r="D123" s="224">
        <f>($E56-$D56)*(D$66-$D$7)/($E$7-$D$7)+$D56</f>
        <v>0</v>
      </c>
      <c r="E123" s="224">
        <f t="shared" si="268"/>
        <v>0</v>
      </c>
      <c r="F123" s="224">
        <f t="shared" si="268"/>
        <v>0</v>
      </c>
      <c r="G123" s="224">
        <f t="shared" si="268"/>
        <v>0</v>
      </c>
      <c r="H123" s="224">
        <f t="shared" si="268"/>
        <v>0</v>
      </c>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56"/>
      <c r="BY123" s="156"/>
      <c r="BZ123" s="156"/>
      <c r="CA123" s="156"/>
      <c r="CB123" s="156"/>
      <c r="CC123" s="156"/>
      <c r="CD123" s="156"/>
      <c r="CE123" s="157"/>
      <c r="CG123" s="21" t="s">
        <v>223</v>
      </c>
      <c r="CH123" s="198"/>
      <c r="CI123" s="198">
        <f t="shared" ref="CI123:DV123" si="273">($L57-$K57)*(CI$66-$K$7)/($L$7-$K$7)+$K57</f>
        <v>2.08</v>
      </c>
      <c r="CJ123" s="198">
        <f t="shared" si="273"/>
        <v>2.08</v>
      </c>
      <c r="CK123" s="198">
        <f t="shared" si="273"/>
        <v>2.08</v>
      </c>
      <c r="CL123" s="198">
        <f t="shared" si="273"/>
        <v>2.08</v>
      </c>
      <c r="CM123" s="198">
        <f t="shared" si="273"/>
        <v>2.08</v>
      </c>
      <c r="CN123" s="198">
        <f t="shared" si="273"/>
        <v>2.08</v>
      </c>
      <c r="CO123" s="198">
        <f t="shared" si="273"/>
        <v>2.08</v>
      </c>
      <c r="CP123" s="198">
        <f t="shared" si="273"/>
        <v>2.08</v>
      </c>
      <c r="CQ123" s="198">
        <f t="shared" si="273"/>
        <v>2.08</v>
      </c>
      <c r="CR123" s="198">
        <f t="shared" si="273"/>
        <v>2.08</v>
      </c>
      <c r="CS123" s="198">
        <f t="shared" si="273"/>
        <v>2.08</v>
      </c>
      <c r="CT123" s="198">
        <f t="shared" si="273"/>
        <v>2.08</v>
      </c>
      <c r="CU123" s="198">
        <f t="shared" si="273"/>
        <v>2.08</v>
      </c>
      <c r="CV123" s="198">
        <f t="shared" si="273"/>
        <v>2.08</v>
      </c>
      <c r="CW123" s="198">
        <f t="shared" si="273"/>
        <v>2.08</v>
      </c>
      <c r="CX123" s="198">
        <f t="shared" si="273"/>
        <v>2.08</v>
      </c>
      <c r="CY123" s="198">
        <f t="shared" si="273"/>
        <v>2.08</v>
      </c>
      <c r="CZ123" s="198">
        <f t="shared" si="273"/>
        <v>2.08</v>
      </c>
      <c r="DA123" s="198">
        <f t="shared" si="273"/>
        <v>2.08</v>
      </c>
      <c r="DB123" s="198">
        <f t="shared" si="273"/>
        <v>2.08</v>
      </c>
      <c r="DC123" s="198">
        <f t="shared" si="273"/>
        <v>2.08</v>
      </c>
      <c r="DD123" s="198">
        <f t="shared" si="273"/>
        <v>2.08</v>
      </c>
      <c r="DE123" s="198">
        <f t="shared" si="273"/>
        <v>2.08</v>
      </c>
      <c r="DF123" s="198">
        <f t="shared" si="273"/>
        <v>2.08</v>
      </c>
      <c r="DG123" s="198">
        <f t="shared" si="273"/>
        <v>2.08</v>
      </c>
      <c r="DH123" s="198">
        <f t="shared" si="273"/>
        <v>2.08</v>
      </c>
      <c r="DI123" s="198">
        <f t="shared" si="273"/>
        <v>2.08</v>
      </c>
      <c r="DJ123" s="198">
        <f t="shared" si="273"/>
        <v>2.08</v>
      </c>
      <c r="DK123" s="198">
        <f t="shared" si="273"/>
        <v>2.08</v>
      </c>
      <c r="DL123" s="198">
        <f t="shared" si="273"/>
        <v>2.08</v>
      </c>
      <c r="DM123" s="198">
        <f t="shared" si="273"/>
        <v>2.08</v>
      </c>
      <c r="DN123" s="198">
        <f t="shared" si="273"/>
        <v>2.08</v>
      </c>
      <c r="DO123" s="198">
        <f t="shared" si="273"/>
        <v>2.08</v>
      </c>
      <c r="DP123" s="198">
        <f t="shared" si="273"/>
        <v>2.08</v>
      </c>
      <c r="DQ123" s="198">
        <f t="shared" si="273"/>
        <v>2.08</v>
      </c>
      <c r="DR123" s="198">
        <f t="shared" si="273"/>
        <v>2.08</v>
      </c>
      <c r="DS123" s="198">
        <f t="shared" si="273"/>
        <v>2.08</v>
      </c>
      <c r="DT123" s="198">
        <f t="shared" si="273"/>
        <v>2.08</v>
      </c>
      <c r="DU123" s="198">
        <f t="shared" si="273"/>
        <v>2.08</v>
      </c>
      <c r="DV123" s="198">
        <f t="shared" si="273"/>
        <v>2.08</v>
      </c>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L123" s="21" t="s">
        <v>223</v>
      </c>
      <c r="FM123" s="22"/>
      <c r="FN123" s="225">
        <f t="shared" ref="FN123:GS123" si="274">($S57-$R57)*(FN$66-$R$7)/($S$7-$R$7)+$R57</f>
        <v>2.08</v>
      </c>
      <c r="FO123" s="225">
        <f t="shared" si="274"/>
        <v>2.08</v>
      </c>
      <c r="FP123" s="225">
        <f t="shared" si="274"/>
        <v>2.08</v>
      </c>
      <c r="FQ123" s="225">
        <f t="shared" si="274"/>
        <v>2.08</v>
      </c>
      <c r="FR123" s="225">
        <f t="shared" si="274"/>
        <v>2.08</v>
      </c>
      <c r="FS123" s="225">
        <f t="shared" si="274"/>
        <v>2.08</v>
      </c>
      <c r="FT123" s="225">
        <f t="shared" si="274"/>
        <v>2.08</v>
      </c>
      <c r="FU123" s="225">
        <f t="shared" si="274"/>
        <v>2.08</v>
      </c>
      <c r="FV123" s="225">
        <f t="shared" si="274"/>
        <v>2.08</v>
      </c>
      <c r="FW123" s="225">
        <f t="shared" si="274"/>
        <v>2.08</v>
      </c>
      <c r="FX123" s="225">
        <f t="shared" si="274"/>
        <v>2.08</v>
      </c>
      <c r="FY123" s="225">
        <f t="shared" si="274"/>
        <v>2.08</v>
      </c>
      <c r="FZ123" s="225">
        <f t="shared" si="274"/>
        <v>2.08</v>
      </c>
      <c r="GA123" s="225">
        <f t="shared" si="274"/>
        <v>2.08</v>
      </c>
      <c r="GB123" s="225">
        <f t="shared" si="274"/>
        <v>2.08</v>
      </c>
      <c r="GC123" s="225">
        <f t="shared" si="274"/>
        <v>2.08</v>
      </c>
      <c r="GD123" s="225">
        <f t="shared" si="274"/>
        <v>2.08</v>
      </c>
      <c r="GE123" s="225">
        <f t="shared" si="274"/>
        <v>2.08</v>
      </c>
      <c r="GF123" s="225">
        <f t="shared" si="274"/>
        <v>2.08</v>
      </c>
      <c r="GG123" s="225">
        <f t="shared" si="274"/>
        <v>2.08</v>
      </c>
      <c r="GH123" s="225">
        <f t="shared" si="274"/>
        <v>2.08</v>
      </c>
      <c r="GI123" s="225">
        <f t="shared" si="274"/>
        <v>2.08</v>
      </c>
      <c r="GJ123" s="225">
        <f t="shared" si="274"/>
        <v>2.08</v>
      </c>
      <c r="GK123" s="225">
        <f t="shared" si="274"/>
        <v>2.08</v>
      </c>
      <c r="GL123" s="225">
        <f t="shared" si="274"/>
        <v>2.08</v>
      </c>
      <c r="GM123" s="225">
        <f t="shared" si="274"/>
        <v>2.08</v>
      </c>
      <c r="GN123" s="225">
        <f t="shared" si="274"/>
        <v>2.08</v>
      </c>
      <c r="GO123" s="225">
        <f t="shared" si="274"/>
        <v>2.08</v>
      </c>
      <c r="GP123" s="225">
        <f t="shared" si="274"/>
        <v>2.08</v>
      </c>
      <c r="GQ123" s="225">
        <f t="shared" si="274"/>
        <v>2.08</v>
      </c>
      <c r="GR123" s="225">
        <f t="shared" si="274"/>
        <v>2.08</v>
      </c>
      <c r="GS123" s="225">
        <f t="shared" si="274"/>
        <v>2.08</v>
      </c>
      <c r="GT123" s="225">
        <f t="shared" ref="GT123:HY123" si="275">($S57-$R57)*(GT$66-$R$7)/($S$7-$R$7)+$R57</f>
        <v>2.08</v>
      </c>
      <c r="GU123" s="225">
        <f t="shared" si="275"/>
        <v>2.08</v>
      </c>
      <c r="GV123" s="225">
        <f t="shared" si="275"/>
        <v>2.08</v>
      </c>
      <c r="GW123" s="225">
        <f t="shared" si="275"/>
        <v>2.08</v>
      </c>
      <c r="GX123" s="225">
        <f t="shared" si="275"/>
        <v>2.08</v>
      </c>
      <c r="GY123" s="225">
        <f t="shared" si="275"/>
        <v>2.08</v>
      </c>
      <c r="GZ123" s="225">
        <f t="shared" si="275"/>
        <v>2.08</v>
      </c>
      <c r="HA123" s="225">
        <f t="shared" si="275"/>
        <v>2.08</v>
      </c>
      <c r="HB123" s="225">
        <f t="shared" si="275"/>
        <v>2.08</v>
      </c>
      <c r="HC123" s="225">
        <f t="shared" si="275"/>
        <v>2.08</v>
      </c>
      <c r="HD123" s="225">
        <f t="shared" si="275"/>
        <v>2.08</v>
      </c>
      <c r="HE123" s="225">
        <f t="shared" si="275"/>
        <v>2.08</v>
      </c>
      <c r="HF123" s="225">
        <f t="shared" si="275"/>
        <v>2.08</v>
      </c>
      <c r="HG123" s="225">
        <f t="shared" si="275"/>
        <v>2.08</v>
      </c>
      <c r="HH123" s="225">
        <f t="shared" si="275"/>
        <v>2.08</v>
      </c>
      <c r="HI123" s="225">
        <f t="shared" si="275"/>
        <v>2.08</v>
      </c>
      <c r="HJ123" s="225">
        <f t="shared" si="275"/>
        <v>2.08</v>
      </c>
      <c r="HK123" s="225">
        <f t="shared" si="275"/>
        <v>2.08</v>
      </c>
      <c r="HL123" s="225">
        <f t="shared" si="275"/>
        <v>2.08</v>
      </c>
      <c r="HM123" s="225">
        <f t="shared" si="275"/>
        <v>2.08</v>
      </c>
      <c r="HN123" s="225">
        <f t="shared" si="275"/>
        <v>2.08</v>
      </c>
      <c r="HO123" s="225">
        <f t="shared" si="275"/>
        <v>2.08</v>
      </c>
      <c r="HP123" s="225">
        <f t="shared" si="275"/>
        <v>2.08</v>
      </c>
      <c r="HQ123" s="225">
        <f t="shared" si="275"/>
        <v>2.08</v>
      </c>
      <c r="HR123" s="225">
        <f t="shared" si="275"/>
        <v>2.08</v>
      </c>
      <c r="HS123" s="225">
        <f t="shared" si="275"/>
        <v>2.08</v>
      </c>
      <c r="HT123" s="225">
        <f t="shared" si="275"/>
        <v>2.08</v>
      </c>
      <c r="HU123" s="225">
        <f t="shared" si="275"/>
        <v>2.08</v>
      </c>
      <c r="HV123" s="225">
        <f t="shared" si="275"/>
        <v>2.08</v>
      </c>
      <c r="HW123" s="225">
        <f t="shared" si="275"/>
        <v>2.08</v>
      </c>
      <c r="HX123" s="225">
        <f t="shared" si="275"/>
        <v>2.08</v>
      </c>
      <c r="HY123" s="225">
        <f t="shared" si="275"/>
        <v>2.08</v>
      </c>
      <c r="HZ123" s="225">
        <f t="shared" ref="HZ123:IN123" si="276">($S57-$R57)*(HZ$66-$R$7)/($S$7-$R$7)+$R57</f>
        <v>2.08</v>
      </c>
      <c r="IA123" s="225">
        <f t="shared" si="276"/>
        <v>2.08</v>
      </c>
      <c r="IB123" s="225">
        <f t="shared" si="276"/>
        <v>2.08</v>
      </c>
      <c r="IC123" s="225">
        <f t="shared" si="276"/>
        <v>2.08</v>
      </c>
      <c r="ID123" s="225">
        <f t="shared" si="276"/>
        <v>2.08</v>
      </c>
      <c r="IE123" s="225">
        <f t="shared" si="276"/>
        <v>2.08</v>
      </c>
      <c r="IF123" s="225">
        <f t="shared" si="276"/>
        <v>2.08</v>
      </c>
      <c r="IG123" s="225">
        <f t="shared" si="276"/>
        <v>2.08</v>
      </c>
      <c r="IH123" s="225">
        <f t="shared" si="276"/>
        <v>2.08</v>
      </c>
      <c r="II123" s="225">
        <f t="shared" si="276"/>
        <v>2.08</v>
      </c>
      <c r="IJ123" s="225">
        <f t="shared" si="276"/>
        <v>2.08</v>
      </c>
      <c r="IK123" s="225">
        <f t="shared" si="276"/>
        <v>2.08</v>
      </c>
      <c r="IL123" s="225">
        <f t="shared" si="276"/>
        <v>2.08</v>
      </c>
      <c r="IM123" s="225">
        <f t="shared" si="276"/>
        <v>2.08</v>
      </c>
      <c r="IN123" s="225">
        <f t="shared" si="276"/>
        <v>2.08</v>
      </c>
      <c r="IO123" s="221"/>
    </row>
    <row r="124" spans="2:249">
      <c r="B124" s="273"/>
      <c r="C124" s="156"/>
      <c r="D124" s="224">
        <f>($E57-$D57)*(D$66-$D$7)/($E$7-$D$7)+$D57</f>
        <v>0</v>
      </c>
      <c r="E124" s="224">
        <f t="shared" si="268"/>
        <v>0</v>
      </c>
      <c r="F124" s="224">
        <f t="shared" si="268"/>
        <v>0</v>
      </c>
      <c r="G124" s="224">
        <f t="shared" si="268"/>
        <v>0</v>
      </c>
      <c r="H124" s="224">
        <f t="shared" si="268"/>
        <v>0</v>
      </c>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156"/>
      <c r="AY124" s="156"/>
      <c r="AZ124" s="156"/>
      <c r="BA124" s="156"/>
      <c r="BB124" s="156"/>
      <c r="BC124" s="156"/>
      <c r="BD124" s="156"/>
      <c r="BE124" s="156"/>
      <c r="BF124" s="156"/>
      <c r="BG124" s="156"/>
      <c r="BH124" s="156"/>
      <c r="BI124" s="156"/>
      <c r="BJ124" s="156"/>
      <c r="BK124" s="156"/>
      <c r="BL124" s="156"/>
      <c r="BM124" s="156"/>
      <c r="BN124" s="156"/>
      <c r="BO124" s="156"/>
      <c r="BP124" s="156"/>
      <c r="BQ124" s="156"/>
      <c r="BR124" s="156"/>
      <c r="BS124" s="156"/>
      <c r="BT124" s="156"/>
      <c r="BU124" s="156"/>
      <c r="BV124" s="156"/>
      <c r="BW124" s="156"/>
      <c r="BX124" s="156"/>
      <c r="BY124" s="156"/>
      <c r="BZ124" s="156"/>
      <c r="CA124" s="156"/>
      <c r="CB124" s="156"/>
      <c r="CC124" s="156"/>
      <c r="CD124" s="156"/>
      <c r="CE124" s="157"/>
      <c r="CG124" s="273" t="s">
        <v>220</v>
      </c>
      <c r="CH124" s="198"/>
      <c r="CI124" s="198">
        <f t="shared" ref="CI124:DV124" si="277">($L58-$K58)*(CI$66-$K$7)/($L$7-$K$7)+$K58</f>
        <v>0.4</v>
      </c>
      <c r="CJ124" s="198">
        <f t="shared" si="277"/>
        <v>0.4</v>
      </c>
      <c r="CK124" s="198">
        <f t="shared" si="277"/>
        <v>0.4</v>
      </c>
      <c r="CL124" s="198">
        <f t="shared" si="277"/>
        <v>0.4</v>
      </c>
      <c r="CM124" s="198">
        <f t="shared" si="277"/>
        <v>0.4</v>
      </c>
      <c r="CN124" s="198">
        <f t="shared" si="277"/>
        <v>0.4</v>
      </c>
      <c r="CO124" s="198">
        <f t="shared" si="277"/>
        <v>0.4</v>
      </c>
      <c r="CP124" s="198">
        <f t="shared" si="277"/>
        <v>0.4</v>
      </c>
      <c r="CQ124" s="198">
        <f t="shared" si="277"/>
        <v>0.4</v>
      </c>
      <c r="CR124" s="198">
        <f t="shared" si="277"/>
        <v>0.4</v>
      </c>
      <c r="CS124" s="198">
        <f t="shared" si="277"/>
        <v>0.4</v>
      </c>
      <c r="CT124" s="198">
        <f t="shared" si="277"/>
        <v>0.4</v>
      </c>
      <c r="CU124" s="198">
        <f t="shared" si="277"/>
        <v>0.4</v>
      </c>
      <c r="CV124" s="198">
        <f t="shared" si="277"/>
        <v>0.4</v>
      </c>
      <c r="CW124" s="198">
        <f t="shared" si="277"/>
        <v>0.4</v>
      </c>
      <c r="CX124" s="198">
        <f t="shared" si="277"/>
        <v>0.4</v>
      </c>
      <c r="CY124" s="198">
        <f t="shared" si="277"/>
        <v>0.4</v>
      </c>
      <c r="CZ124" s="198">
        <f t="shared" si="277"/>
        <v>0.4</v>
      </c>
      <c r="DA124" s="198">
        <f t="shared" si="277"/>
        <v>0.4</v>
      </c>
      <c r="DB124" s="198">
        <f t="shared" si="277"/>
        <v>0.4</v>
      </c>
      <c r="DC124" s="198">
        <f t="shared" si="277"/>
        <v>0.4</v>
      </c>
      <c r="DD124" s="198">
        <f t="shared" si="277"/>
        <v>0.4</v>
      </c>
      <c r="DE124" s="198">
        <f t="shared" si="277"/>
        <v>0.4</v>
      </c>
      <c r="DF124" s="198">
        <f t="shared" si="277"/>
        <v>0.4</v>
      </c>
      <c r="DG124" s="198">
        <f t="shared" si="277"/>
        <v>0.4</v>
      </c>
      <c r="DH124" s="198">
        <f t="shared" si="277"/>
        <v>0.4</v>
      </c>
      <c r="DI124" s="198">
        <f t="shared" si="277"/>
        <v>0.4</v>
      </c>
      <c r="DJ124" s="198">
        <f t="shared" si="277"/>
        <v>0.4</v>
      </c>
      <c r="DK124" s="198">
        <f t="shared" si="277"/>
        <v>0.4</v>
      </c>
      <c r="DL124" s="198">
        <f t="shared" si="277"/>
        <v>0.4</v>
      </c>
      <c r="DM124" s="198">
        <f t="shared" si="277"/>
        <v>0.4</v>
      </c>
      <c r="DN124" s="198">
        <f t="shared" si="277"/>
        <v>0.4</v>
      </c>
      <c r="DO124" s="198">
        <f t="shared" si="277"/>
        <v>0.4</v>
      </c>
      <c r="DP124" s="198">
        <f t="shared" si="277"/>
        <v>0.4</v>
      </c>
      <c r="DQ124" s="198">
        <f t="shared" si="277"/>
        <v>0.4</v>
      </c>
      <c r="DR124" s="198">
        <f t="shared" si="277"/>
        <v>0.4</v>
      </c>
      <c r="DS124" s="198">
        <f t="shared" si="277"/>
        <v>0.4</v>
      </c>
      <c r="DT124" s="198">
        <f t="shared" si="277"/>
        <v>0.4</v>
      </c>
      <c r="DU124" s="198">
        <f t="shared" si="277"/>
        <v>0.4</v>
      </c>
      <c r="DV124" s="198">
        <f t="shared" si="277"/>
        <v>0.4</v>
      </c>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L124" s="273" t="s">
        <v>220</v>
      </c>
      <c r="FM124" s="22"/>
      <c r="FN124" s="225">
        <f t="shared" ref="FN124:GS124" si="278">($S58-$R58)*(FN$66-$R$7)/($S$7-$R$7)+$R58</f>
        <v>0.4</v>
      </c>
      <c r="FO124" s="225">
        <f t="shared" si="278"/>
        <v>0.4</v>
      </c>
      <c r="FP124" s="225">
        <f t="shared" si="278"/>
        <v>0.4</v>
      </c>
      <c r="FQ124" s="225">
        <f t="shared" si="278"/>
        <v>0.4</v>
      </c>
      <c r="FR124" s="225">
        <f t="shared" si="278"/>
        <v>0.4</v>
      </c>
      <c r="FS124" s="225">
        <f t="shared" si="278"/>
        <v>0.4</v>
      </c>
      <c r="FT124" s="225">
        <f t="shared" si="278"/>
        <v>0.4</v>
      </c>
      <c r="FU124" s="225">
        <f t="shared" si="278"/>
        <v>0.4</v>
      </c>
      <c r="FV124" s="225">
        <f t="shared" si="278"/>
        <v>0.4</v>
      </c>
      <c r="FW124" s="225">
        <f t="shared" si="278"/>
        <v>0.4</v>
      </c>
      <c r="FX124" s="225">
        <f t="shared" si="278"/>
        <v>0.4</v>
      </c>
      <c r="FY124" s="225">
        <f t="shared" si="278"/>
        <v>0.4</v>
      </c>
      <c r="FZ124" s="225">
        <f t="shared" si="278"/>
        <v>0.4</v>
      </c>
      <c r="GA124" s="225">
        <f t="shared" si="278"/>
        <v>0.4</v>
      </c>
      <c r="GB124" s="225">
        <f t="shared" si="278"/>
        <v>0.4</v>
      </c>
      <c r="GC124" s="225">
        <f t="shared" si="278"/>
        <v>0.4</v>
      </c>
      <c r="GD124" s="225">
        <f t="shared" si="278"/>
        <v>0.4</v>
      </c>
      <c r="GE124" s="225">
        <f t="shared" si="278"/>
        <v>0.4</v>
      </c>
      <c r="GF124" s="225">
        <f t="shared" si="278"/>
        <v>0.4</v>
      </c>
      <c r="GG124" s="225">
        <f t="shared" si="278"/>
        <v>0.4</v>
      </c>
      <c r="GH124" s="225">
        <f t="shared" si="278"/>
        <v>0.4</v>
      </c>
      <c r="GI124" s="225">
        <f t="shared" si="278"/>
        <v>0.4</v>
      </c>
      <c r="GJ124" s="225">
        <f t="shared" si="278"/>
        <v>0.4</v>
      </c>
      <c r="GK124" s="225">
        <f t="shared" si="278"/>
        <v>0.4</v>
      </c>
      <c r="GL124" s="225">
        <f t="shared" si="278"/>
        <v>0.4</v>
      </c>
      <c r="GM124" s="225">
        <f t="shared" si="278"/>
        <v>0.4</v>
      </c>
      <c r="GN124" s="225">
        <f t="shared" si="278"/>
        <v>0.4</v>
      </c>
      <c r="GO124" s="225">
        <f t="shared" si="278"/>
        <v>0.4</v>
      </c>
      <c r="GP124" s="225">
        <f t="shared" si="278"/>
        <v>0.4</v>
      </c>
      <c r="GQ124" s="225">
        <f t="shared" si="278"/>
        <v>0.4</v>
      </c>
      <c r="GR124" s="225">
        <f t="shared" si="278"/>
        <v>0.4</v>
      </c>
      <c r="GS124" s="225">
        <f t="shared" si="278"/>
        <v>0.4</v>
      </c>
      <c r="GT124" s="225">
        <f t="shared" ref="GT124:HY124" si="279">($S58-$R58)*(GT$66-$R$7)/($S$7-$R$7)+$R58</f>
        <v>0.4</v>
      </c>
      <c r="GU124" s="225">
        <f t="shared" si="279"/>
        <v>0.4</v>
      </c>
      <c r="GV124" s="225">
        <f t="shared" si="279"/>
        <v>0.4</v>
      </c>
      <c r="GW124" s="225">
        <f t="shared" si="279"/>
        <v>0.4</v>
      </c>
      <c r="GX124" s="225">
        <f t="shared" si="279"/>
        <v>0.4</v>
      </c>
      <c r="GY124" s="225">
        <f t="shared" si="279"/>
        <v>0.4</v>
      </c>
      <c r="GZ124" s="225">
        <f t="shared" si="279"/>
        <v>0.4</v>
      </c>
      <c r="HA124" s="225">
        <f t="shared" si="279"/>
        <v>0.4</v>
      </c>
      <c r="HB124" s="225">
        <f t="shared" si="279"/>
        <v>0.4</v>
      </c>
      <c r="HC124" s="225">
        <f t="shared" si="279"/>
        <v>0.4</v>
      </c>
      <c r="HD124" s="225">
        <f t="shared" si="279"/>
        <v>0.4</v>
      </c>
      <c r="HE124" s="225">
        <f t="shared" si="279"/>
        <v>0.4</v>
      </c>
      <c r="HF124" s="225">
        <f t="shared" si="279"/>
        <v>0.4</v>
      </c>
      <c r="HG124" s="225">
        <f t="shared" si="279"/>
        <v>0.4</v>
      </c>
      <c r="HH124" s="225">
        <f t="shared" si="279"/>
        <v>0.4</v>
      </c>
      <c r="HI124" s="225">
        <f t="shared" si="279"/>
        <v>0.4</v>
      </c>
      <c r="HJ124" s="225">
        <f t="shared" si="279"/>
        <v>0.4</v>
      </c>
      <c r="HK124" s="225">
        <f t="shared" si="279"/>
        <v>0.4</v>
      </c>
      <c r="HL124" s="225">
        <f t="shared" si="279"/>
        <v>0.4</v>
      </c>
      <c r="HM124" s="225">
        <f t="shared" si="279"/>
        <v>0.4</v>
      </c>
      <c r="HN124" s="225">
        <f t="shared" si="279"/>
        <v>0.4</v>
      </c>
      <c r="HO124" s="225">
        <f t="shared" si="279"/>
        <v>0.4</v>
      </c>
      <c r="HP124" s="225">
        <f t="shared" si="279"/>
        <v>0.4</v>
      </c>
      <c r="HQ124" s="225">
        <f t="shared" si="279"/>
        <v>0.4</v>
      </c>
      <c r="HR124" s="225">
        <f t="shared" si="279"/>
        <v>0.4</v>
      </c>
      <c r="HS124" s="225">
        <f t="shared" si="279"/>
        <v>0.4</v>
      </c>
      <c r="HT124" s="225">
        <f t="shared" si="279"/>
        <v>0.4</v>
      </c>
      <c r="HU124" s="225">
        <f t="shared" si="279"/>
        <v>0.4</v>
      </c>
      <c r="HV124" s="225">
        <f t="shared" si="279"/>
        <v>0.4</v>
      </c>
      <c r="HW124" s="225">
        <f t="shared" si="279"/>
        <v>0.4</v>
      </c>
      <c r="HX124" s="225">
        <f t="shared" si="279"/>
        <v>0.4</v>
      </c>
      <c r="HY124" s="225">
        <f t="shared" si="279"/>
        <v>0.4</v>
      </c>
      <c r="HZ124" s="225">
        <f t="shared" ref="HZ124:IN124" si="280">($S58-$R58)*(HZ$66-$R$7)/($S$7-$R$7)+$R58</f>
        <v>0.4</v>
      </c>
      <c r="IA124" s="225">
        <f t="shared" si="280"/>
        <v>0.4</v>
      </c>
      <c r="IB124" s="225">
        <f t="shared" si="280"/>
        <v>0.4</v>
      </c>
      <c r="IC124" s="225">
        <f t="shared" si="280"/>
        <v>0.4</v>
      </c>
      <c r="ID124" s="225">
        <f t="shared" si="280"/>
        <v>0.4</v>
      </c>
      <c r="IE124" s="225">
        <f t="shared" si="280"/>
        <v>0.4</v>
      </c>
      <c r="IF124" s="225">
        <f t="shared" si="280"/>
        <v>0.4</v>
      </c>
      <c r="IG124" s="225">
        <f t="shared" si="280"/>
        <v>0.4</v>
      </c>
      <c r="IH124" s="225">
        <f t="shared" si="280"/>
        <v>0.4</v>
      </c>
      <c r="II124" s="225">
        <f t="shared" si="280"/>
        <v>0.4</v>
      </c>
      <c r="IJ124" s="225">
        <f t="shared" si="280"/>
        <v>0.4</v>
      </c>
      <c r="IK124" s="225">
        <f t="shared" si="280"/>
        <v>0.4</v>
      </c>
      <c r="IL124" s="225">
        <f t="shared" si="280"/>
        <v>0.4</v>
      </c>
      <c r="IM124" s="225">
        <f t="shared" si="280"/>
        <v>0.4</v>
      </c>
      <c r="IN124" s="225">
        <f t="shared" si="280"/>
        <v>0.4</v>
      </c>
      <c r="IO124" s="221"/>
    </row>
    <row r="125" spans="2:249">
      <c r="B125" s="277"/>
      <c r="C125" s="156"/>
      <c r="D125" s="224">
        <f>($E58-$D58)*(D$66-$D$7)/($E$7-$D$7)+$D58</f>
        <v>0</v>
      </c>
      <c r="E125" s="224">
        <f t="shared" si="268"/>
        <v>0</v>
      </c>
      <c r="F125" s="224">
        <f t="shared" si="268"/>
        <v>0</v>
      </c>
      <c r="G125" s="224">
        <f t="shared" si="268"/>
        <v>0</v>
      </c>
      <c r="H125" s="224">
        <f t="shared" si="268"/>
        <v>0</v>
      </c>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156"/>
      <c r="AY125" s="156"/>
      <c r="AZ125" s="156"/>
      <c r="BA125" s="156"/>
      <c r="BB125" s="156"/>
      <c r="BC125" s="156"/>
      <c r="BD125" s="156"/>
      <c r="BE125" s="156"/>
      <c r="BF125" s="156"/>
      <c r="BG125" s="156"/>
      <c r="BH125" s="156"/>
      <c r="BI125" s="156"/>
      <c r="BJ125" s="156"/>
      <c r="BK125" s="156"/>
      <c r="BL125" s="156"/>
      <c r="BM125" s="156"/>
      <c r="BN125" s="156"/>
      <c r="BO125" s="156"/>
      <c r="BP125" s="156"/>
      <c r="BQ125" s="156"/>
      <c r="BR125" s="156"/>
      <c r="BS125" s="156"/>
      <c r="BT125" s="156"/>
      <c r="BU125" s="156"/>
      <c r="BV125" s="156"/>
      <c r="BW125" s="156"/>
      <c r="BX125" s="156"/>
      <c r="BY125" s="156"/>
      <c r="BZ125" s="156"/>
      <c r="CA125" s="156"/>
      <c r="CB125" s="156"/>
      <c r="CC125" s="156"/>
      <c r="CD125" s="156"/>
      <c r="CE125" s="157"/>
      <c r="CG125" s="147" t="s">
        <v>18</v>
      </c>
      <c r="CH125" s="198"/>
      <c r="CI125" s="198">
        <f t="shared" ref="CI125:DV125" si="281">($L59-$K59)*(CI$66-$K$7)/($L$7-$K$7)+$K59</f>
        <v>0</v>
      </c>
      <c r="CJ125" s="198">
        <f t="shared" si="281"/>
        <v>0</v>
      </c>
      <c r="CK125" s="198">
        <f t="shared" si="281"/>
        <v>0</v>
      </c>
      <c r="CL125" s="198">
        <f t="shared" si="281"/>
        <v>0</v>
      </c>
      <c r="CM125" s="198">
        <f t="shared" si="281"/>
        <v>0</v>
      </c>
      <c r="CN125" s="198">
        <f t="shared" si="281"/>
        <v>0</v>
      </c>
      <c r="CO125" s="198">
        <f t="shared" si="281"/>
        <v>0</v>
      </c>
      <c r="CP125" s="198">
        <f t="shared" si="281"/>
        <v>0</v>
      </c>
      <c r="CQ125" s="198">
        <f t="shared" si="281"/>
        <v>0</v>
      </c>
      <c r="CR125" s="198">
        <f t="shared" si="281"/>
        <v>0</v>
      </c>
      <c r="CS125" s="198">
        <f t="shared" si="281"/>
        <v>0</v>
      </c>
      <c r="CT125" s="198">
        <f t="shared" si="281"/>
        <v>0</v>
      </c>
      <c r="CU125" s="198">
        <f t="shared" si="281"/>
        <v>0</v>
      </c>
      <c r="CV125" s="198">
        <f t="shared" si="281"/>
        <v>0</v>
      </c>
      <c r="CW125" s="198">
        <f t="shared" si="281"/>
        <v>0</v>
      </c>
      <c r="CX125" s="198">
        <f t="shared" si="281"/>
        <v>0</v>
      </c>
      <c r="CY125" s="198">
        <f t="shared" si="281"/>
        <v>0</v>
      </c>
      <c r="CZ125" s="198">
        <f t="shared" si="281"/>
        <v>0</v>
      </c>
      <c r="DA125" s="198">
        <f t="shared" si="281"/>
        <v>0</v>
      </c>
      <c r="DB125" s="198">
        <f t="shared" si="281"/>
        <v>0</v>
      </c>
      <c r="DC125" s="198">
        <f t="shared" si="281"/>
        <v>0</v>
      </c>
      <c r="DD125" s="198">
        <f t="shared" si="281"/>
        <v>0</v>
      </c>
      <c r="DE125" s="198">
        <f t="shared" si="281"/>
        <v>0</v>
      </c>
      <c r="DF125" s="198">
        <f t="shared" si="281"/>
        <v>0</v>
      </c>
      <c r="DG125" s="198">
        <f t="shared" si="281"/>
        <v>0</v>
      </c>
      <c r="DH125" s="198">
        <f t="shared" si="281"/>
        <v>0</v>
      </c>
      <c r="DI125" s="198">
        <f t="shared" si="281"/>
        <v>0</v>
      </c>
      <c r="DJ125" s="198">
        <f t="shared" si="281"/>
        <v>0</v>
      </c>
      <c r="DK125" s="198">
        <f t="shared" si="281"/>
        <v>0</v>
      </c>
      <c r="DL125" s="198">
        <f t="shared" si="281"/>
        <v>0</v>
      </c>
      <c r="DM125" s="198">
        <f t="shared" si="281"/>
        <v>0</v>
      </c>
      <c r="DN125" s="198">
        <f t="shared" si="281"/>
        <v>0</v>
      </c>
      <c r="DO125" s="198">
        <f t="shared" si="281"/>
        <v>0</v>
      </c>
      <c r="DP125" s="198">
        <f t="shared" si="281"/>
        <v>0</v>
      </c>
      <c r="DQ125" s="198">
        <f t="shared" si="281"/>
        <v>0</v>
      </c>
      <c r="DR125" s="198">
        <f t="shared" si="281"/>
        <v>0</v>
      </c>
      <c r="DS125" s="198">
        <f t="shared" si="281"/>
        <v>0</v>
      </c>
      <c r="DT125" s="198">
        <f t="shared" si="281"/>
        <v>0</v>
      </c>
      <c r="DU125" s="198">
        <f t="shared" si="281"/>
        <v>0</v>
      </c>
      <c r="DV125" s="198">
        <f t="shared" si="281"/>
        <v>0</v>
      </c>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L125" s="147" t="s">
        <v>18</v>
      </c>
      <c r="FM125" s="22"/>
      <c r="FN125" s="225">
        <f t="shared" ref="FN125:GS125" si="282">($S59-$R59)*(FN$66-$R$7)/($S$7-$R$7)+$R59</f>
        <v>0</v>
      </c>
      <c r="FO125" s="225">
        <f t="shared" si="282"/>
        <v>0</v>
      </c>
      <c r="FP125" s="225">
        <f t="shared" si="282"/>
        <v>0</v>
      </c>
      <c r="FQ125" s="225">
        <f t="shared" si="282"/>
        <v>0</v>
      </c>
      <c r="FR125" s="225">
        <f t="shared" si="282"/>
        <v>0</v>
      </c>
      <c r="FS125" s="225">
        <f t="shared" si="282"/>
        <v>0</v>
      </c>
      <c r="FT125" s="225">
        <f t="shared" si="282"/>
        <v>0</v>
      </c>
      <c r="FU125" s="225">
        <f t="shared" si="282"/>
        <v>0</v>
      </c>
      <c r="FV125" s="225">
        <f t="shared" si="282"/>
        <v>0</v>
      </c>
      <c r="FW125" s="225">
        <f t="shared" si="282"/>
        <v>0</v>
      </c>
      <c r="FX125" s="225">
        <f t="shared" si="282"/>
        <v>0</v>
      </c>
      <c r="FY125" s="225">
        <f t="shared" si="282"/>
        <v>0</v>
      </c>
      <c r="FZ125" s="225">
        <f t="shared" si="282"/>
        <v>0</v>
      </c>
      <c r="GA125" s="225">
        <f t="shared" si="282"/>
        <v>0</v>
      </c>
      <c r="GB125" s="225">
        <f t="shared" si="282"/>
        <v>0</v>
      </c>
      <c r="GC125" s="225">
        <f t="shared" si="282"/>
        <v>0</v>
      </c>
      <c r="GD125" s="225">
        <f t="shared" si="282"/>
        <v>0</v>
      </c>
      <c r="GE125" s="225">
        <f t="shared" si="282"/>
        <v>0</v>
      </c>
      <c r="GF125" s="225">
        <f t="shared" si="282"/>
        <v>0</v>
      </c>
      <c r="GG125" s="225">
        <f t="shared" si="282"/>
        <v>0</v>
      </c>
      <c r="GH125" s="225">
        <f t="shared" si="282"/>
        <v>0</v>
      </c>
      <c r="GI125" s="225">
        <f t="shared" si="282"/>
        <v>0</v>
      </c>
      <c r="GJ125" s="225">
        <f t="shared" si="282"/>
        <v>0</v>
      </c>
      <c r="GK125" s="225">
        <f t="shared" si="282"/>
        <v>0</v>
      </c>
      <c r="GL125" s="225">
        <f t="shared" si="282"/>
        <v>0</v>
      </c>
      <c r="GM125" s="225">
        <f t="shared" si="282"/>
        <v>0</v>
      </c>
      <c r="GN125" s="225">
        <f t="shared" si="282"/>
        <v>0</v>
      </c>
      <c r="GO125" s="225">
        <f t="shared" si="282"/>
        <v>0</v>
      </c>
      <c r="GP125" s="225">
        <f t="shared" si="282"/>
        <v>0</v>
      </c>
      <c r="GQ125" s="225">
        <f t="shared" si="282"/>
        <v>0</v>
      </c>
      <c r="GR125" s="225">
        <f t="shared" si="282"/>
        <v>0</v>
      </c>
      <c r="GS125" s="225">
        <f t="shared" si="282"/>
        <v>0</v>
      </c>
      <c r="GT125" s="225">
        <f t="shared" ref="GT125:HY125" si="283">($S59-$R59)*(GT$66-$R$7)/($S$7-$R$7)+$R59</f>
        <v>0</v>
      </c>
      <c r="GU125" s="225">
        <f t="shared" si="283"/>
        <v>0</v>
      </c>
      <c r="GV125" s="225">
        <f t="shared" si="283"/>
        <v>0</v>
      </c>
      <c r="GW125" s="225">
        <f t="shared" si="283"/>
        <v>0</v>
      </c>
      <c r="GX125" s="225">
        <f t="shared" si="283"/>
        <v>0</v>
      </c>
      <c r="GY125" s="225">
        <f t="shared" si="283"/>
        <v>0</v>
      </c>
      <c r="GZ125" s="225">
        <f t="shared" si="283"/>
        <v>0</v>
      </c>
      <c r="HA125" s="225">
        <f t="shared" si="283"/>
        <v>0</v>
      </c>
      <c r="HB125" s="225">
        <f t="shared" si="283"/>
        <v>0</v>
      </c>
      <c r="HC125" s="225">
        <f t="shared" si="283"/>
        <v>0</v>
      </c>
      <c r="HD125" s="225">
        <f t="shared" si="283"/>
        <v>0</v>
      </c>
      <c r="HE125" s="225">
        <f t="shared" si="283"/>
        <v>0</v>
      </c>
      <c r="HF125" s="225">
        <f t="shared" si="283"/>
        <v>0</v>
      </c>
      <c r="HG125" s="225">
        <f t="shared" si="283"/>
        <v>0</v>
      </c>
      <c r="HH125" s="225">
        <f t="shared" si="283"/>
        <v>0</v>
      </c>
      <c r="HI125" s="225">
        <f t="shared" si="283"/>
        <v>0</v>
      </c>
      <c r="HJ125" s="225">
        <f t="shared" si="283"/>
        <v>0</v>
      </c>
      <c r="HK125" s="225">
        <f t="shared" si="283"/>
        <v>0</v>
      </c>
      <c r="HL125" s="225">
        <f t="shared" si="283"/>
        <v>0</v>
      </c>
      <c r="HM125" s="225">
        <f t="shared" si="283"/>
        <v>0</v>
      </c>
      <c r="HN125" s="225">
        <f t="shared" si="283"/>
        <v>0</v>
      </c>
      <c r="HO125" s="225">
        <f t="shared" si="283"/>
        <v>0</v>
      </c>
      <c r="HP125" s="225">
        <f t="shared" si="283"/>
        <v>0</v>
      </c>
      <c r="HQ125" s="225">
        <f t="shared" si="283"/>
        <v>0</v>
      </c>
      <c r="HR125" s="225">
        <f t="shared" si="283"/>
        <v>0</v>
      </c>
      <c r="HS125" s="225">
        <f t="shared" si="283"/>
        <v>0</v>
      </c>
      <c r="HT125" s="225">
        <f t="shared" si="283"/>
        <v>0</v>
      </c>
      <c r="HU125" s="225">
        <f t="shared" si="283"/>
        <v>0</v>
      </c>
      <c r="HV125" s="225">
        <f t="shared" si="283"/>
        <v>0</v>
      </c>
      <c r="HW125" s="225">
        <f t="shared" si="283"/>
        <v>0</v>
      </c>
      <c r="HX125" s="225">
        <f t="shared" si="283"/>
        <v>0</v>
      </c>
      <c r="HY125" s="225">
        <f t="shared" si="283"/>
        <v>0</v>
      </c>
      <c r="HZ125" s="225">
        <f t="shared" ref="HZ125:IN125" si="284">($S59-$R59)*(HZ$66-$R$7)/($S$7-$R$7)+$R59</f>
        <v>0</v>
      </c>
      <c r="IA125" s="225">
        <f t="shared" si="284"/>
        <v>0</v>
      </c>
      <c r="IB125" s="225">
        <f t="shared" si="284"/>
        <v>0</v>
      </c>
      <c r="IC125" s="225">
        <f t="shared" si="284"/>
        <v>0</v>
      </c>
      <c r="ID125" s="225">
        <f t="shared" si="284"/>
        <v>0</v>
      </c>
      <c r="IE125" s="225">
        <f t="shared" si="284"/>
        <v>0</v>
      </c>
      <c r="IF125" s="225">
        <f t="shared" si="284"/>
        <v>0</v>
      </c>
      <c r="IG125" s="225">
        <f t="shared" si="284"/>
        <v>0</v>
      </c>
      <c r="IH125" s="225">
        <f t="shared" si="284"/>
        <v>0</v>
      </c>
      <c r="II125" s="225">
        <f t="shared" si="284"/>
        <v>0</v>
      </c>
      <c r="IJ125" s="225">
        <f t="shared" si="284"/>
        <v>0</v>
      </c>
      <c r="IK125" s="225">
        <f t="shared" si="284"/>
        <v>0</v>
      </c>
      <c r="IL125" s="225">
        <f t="shared" si="284"/>
        <v>0</v>
      </c>
      <c r="IM125" s="225">
        <f t="shared" si="284"/>
        <v>0</v>
      </c>
      <c r="IN125" s="225">
        <f t="shared" si="284"/>
        <v>0</v>
      </c>
      <c r="IO125" s="221"/>
    </row>
    <row r="126" spans="2:249" ht="15" thickBot="1">
      <c r="B126" s="277"/>
      <c r="C126" s="158"/>
      <c r="D126" s="229"/>
      <c r="E126" s="229"/>
      <c r="F126" s="229"/>
      <c r="G126" s="229"/>
      <c r="H126" s="229"/>
      <c r="I126" s="229"/>
      <c r="J126" s="229"/>
      <c r="K126" s="229"/>
      <c r="L126" s="229"/>
      <c r="M126" s="229"/>
      <c r="N126" s="229"/>
      <c r="O126" s="229"/>
      <c r="P126" s="229"/>
      <c r="Q126" s="229"/>
      <c r="R126" s="229"/>
      <c r="S126" s="229"/>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9"/>
      <c r="CG126" s="33"/>
      <c r="CH126" s="204"/>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L126" s="33"/>
      <c r="FM126" s="34"/>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1"/>
    </row>
    <row r="127" spans="2:24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row>
    <row r="128" spans="2:249" ht="15" thickBo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CH128" t="s">
        <v>124</v>
      </c>
      <c r="FW128" t="s">
        <v>124</v>
      </c>
      <c r="FX128" t="s">
        <v>124</v>
      </c>
    </row>
    <row r="129" spans="2:253">
      <c r="B129" s="39" t="s">
        <v>39</v>
      </c>
      <c r="C129" s="19"/>
      <c r="D129" s="160"/>
      <c r="E129" s="160"/>
      <c r="F129" s="160"/>
      <c r="G129" s="160"/>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291"/>
      <c r="CG129" s="39" t="s">
        <v>39</v>
      </c>
      <c r="CH129" s="19"/>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1"/>
      <c r="FL129" s="39" t="s">
        <v>39</v>
      </c>
      <c r="FM129" s="19"/>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c r="IK129" s="160"/>
      <c r="IL129" s="160"/>
      <c r="IM129" s="160"/>
      <c r="IN129" s="160"/>
      <c r="IO129" s="161"/>
    </row>
    <row r="130" spans="2:253">
      <c r="B130" s="162" t="s">
        <v>47</v>
      </c>
      <c r="C130" s="22"/>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292"/>
      <c r="CG130" s="162" t="s">
        <v>47</v>
      </c>
      <c r="CH130" s="22"/>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4"/>
      <c r="FL130" s="162" t="s">
        <v>47</v>
      </c>
      <c r="FM130" s="22"/>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c r="IM130" s="163"/>
      <c r="IN130" s="163"/>
      <c r="IO130" s="164"/>
    </row>
    <row r="131" spans="2:253">
      <c r="B131" s="154" t="s">
        <v>46</v>
      </c>
      <c r="C131" s="22"/>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c r="BB131" s="163"/>
      <c r="BC131" s="163"/>
      <c r="BD131" s="163"/>
      <c r="BE131" s="163"/>
      <c r="BF131" s="163"/>
      <c r="BG131" s="163"/>
      <c r="BH131" s="163"/>
      <c r="BI131" s="163"/>
      <c r="BJ131" s="163"/>
      <c r="BK131" s="163"/>
      <c r="BL131" s="163"/>
      <c r="BM131" s="163"/>
      <c r="BN131" s="163"/>
      <c r="BO131" s="163"/>
      <c r="BP131" s="163"/>
      <c r="BQ131" s="163"/>
      <c r="BR131" s="163"/>
      <c r="BS131" s="163"/>
      <c r="BT131" s="163"/>
      <c r="BU131" s="163"/>
      <c r="BV131" s="163"/>
      <c r="BW131" s="163"/>
      <c r="BX131" s="163"/>
      <c r="BY131" s="163"/>
      <c r="BZ131" s="163"/>
      <c r="CA131" s="163"/>
      <c r="CB131" s="163"/>
      <c r="CC131" s="163"/>
      <c r="CD131" s="163"/>
      <c r="CE131" s="292"/>
      <c r="CG131" s="154" t="s">
        <v>46</v>
      </c>
      <c r="CH131" s="22"/>
      <c r="CI131" s="163"/>
      <c r="CJ131" s="163"/>
      <c r="CK131" s="163"/>
      <c r="CL131" s="163"/>
      <c r="CM131" s="163"/>
      <c r="CN131" s="163"/>
      <c r="CO131" s="163"/>
      <c r="CP131" s="163"/>
      <c r="CQ131" s="163"/>
      <c r="CR131" s="163"/>
      <c r="CS131" s="163"/>
      <c r="CT131" s="163"/>
      <c r="CU131" s="163"/>
      <c r="CV131" s="163"/>
      <c r="CW131" s="163"/>
      <c r="CX131" s="163"/>
      <c r="CY131" s="163"/>
      <c r="CZ131" s="163"/>
      <c r="DA131" s="163"/>
      <c r="DB131" s="163"/>
      <c r="DC131" s="163"/>
      <c r="DD131" s="163"/>
      <c r="DE131" s="163"/>
      <c r="DF131" s="163"/>
      <c r="DG131" s="163"/>
      <c r="DH131" s="163"/>
      <c r="DI131" s="163"/>
      <c r="DJ131" s="163"/>
      <c r="DK131" s="163"/>
      <c r="DL131" s="163"/>
      <c r="DM131" s="163"/>
      <c r="DN131" s="163"/>
      <c r="DO131" s="163"/>
      <c r="DP131" s="163"/>
      <c r="DQ131" s="163"/>
      <c r="DR131" s="163"/>
      <c r="DS131" s="163"/>
      <c r="DT131" s="163"/>
      <c r="DU131" s="163"/>
      <c r="DV131" s="163"/>
      <c r="DW131" s="163"/>
      <c r="DX131" s="163"/>
      <c r="DY131" s="163"/>
      <c r="DZ131" s="163"/>
      <c r="EA131" s="163"/>
      <c r="EB131" s="163"/>
      <c r="EC131" s="163"/>
      <c r="ED131" s="163"/>
      <c r="EE131" s="163"/>
      <c r="EF131" s="163"/>
      <c r="EG131" s="163"/>
      <c r="EH131" s="163"/>
      <c r="EI131" s="163"/>
      <c r="EJ131" s="163"/>
      <c r="EK131" s="163"/>
      <c r="EL131" s="163"/>
      <c r="EM131" s="163"/>
      <c r="EN131" s="163"/>
      <c r="EO131" s="163"/>
      <c r="EP131" s="163"/>
      <c r="EQ131" s="163"/>
      <c r="ER131" s="163"/>
      <c r="ES131" s="163"/>
      <c r="ET131" s="163"/>
      <c r="EU131" s="163"/>
      <c r="EV131" s="163"/>
      <c r="EW131" s="163"/>
      <c r="EX131" s="163"/>
      <c r="EY131" s="163"/>
      <c r="EZ131" s="163"/>
      <c r="FA131" s="163"/>
      <c r="FB131" s="163"/>
      <c r="FC131" s="163"/>
      <c r="FD131" s="163"/>
      <c r="FE131" s="163"/>
      <c r="FF131" s="163"/>
      <c r="FG131" s="163"/>
      <c r="FH131" s="163"/>
      <c r="FI131" s="163"/>
      <c r="FJ131" s="164"/>
      <c r="FL131" s="154" t="s">
        <v>46</v>
      </c>
      <c r="FM131" s="22"/>
      <c r="FN131" s="163"/>
      <c r="FO131" s="163"/>
      <c r="FP131" s="163"/>
      <c r="FQ131" s="163"/>
      <c r="FR131" s="163"/>
      <c r="FS131" s="163"/>
      <c r="FT131" s="163"/>
      <c r="FU131" s="163"/>
      <c r="FV131" s="163"/>
      <c r="FW131" s="163"/>
      <c r="FX131" s="163"/>
      <c r="FY131" s="163"/>
      <c r="FZ131" s="163"/>
      <c r="GA131" s="163"/>
      <c r="GB131" s="163"/>
      <c r="GC131" s="163"/>
      <c r="GD131" s="163"/>
      <c r="GE131" s="163"/>
      <c r="GF131" s="163"/>
      <c r="GG131" s="163"/>
      <c r="GH131" s="163"/>
      <c r="GI131" s="163"/>
      <c r="GJ131" s="163"/>
      <c r="GK131" s="163"/>
      <c r="GL131" s="163"/>
      <c r="GM131" s="163"/>
      <c r="GN131" s="163"/>
      <c r="GO131" s="163"/>
      <c r="GP131" s="163"/>
      <c r="GQ131" s="163"/>
      <c r="GR131" s="163"/>
      <c r="GS131" s="163"/>
      <c r="GT131" s="163"/>
      <c r="GU131" s="163"/>
      <c r="GV131" s="163"/>
      <c r="GW131" s="163"/>
      <c r="GX131" s="163"/>
      <c r="GY131" s="163"/>
      <c r="GZ131" s="163"/>
      <c r="HA131" s="163"/>
      <c r="HB131" s="163"/>
      <c r="HC131" s="163"/>
      <c r="HD131" s="163"/>
      <c r="HE131" s="163"/>
      <c r="HF131" s="163"/>
      <c r="HG131" s="163"/>
      <c r="HH131" s="163"/>
      <c r="HI131" s="163"/>
      <c r="HJ131" s="163"/>
      <c r="HK131" s="163"/>
      <c r="HL131" s="163"/>
      <c r="HM131" s="163"/>
      <c r="HN131" s="163"/>
      <c r="HO131" s="163"/>
      <c r="HP131" s="163"/>
      <c r="HQ131" s="163"/>
      <c r="HR131" s="163"/>
      <c r="HS131" s="163"/>
      <c r="HT131" s="163"/>
      <c r="HU131" s="163"/>
      <c r="HV131" s="163"/>
      <c r="HW131" s="163"/>
      <c r="HX131" s="163"/>
      <c r="HY131" s="163"/>
      <c r="HZ131" s="163"/>
      <c r="IA131" s="163"/>
      <c r="IB131" s="163"/>
      <c r="IC131" s="163"/>
      <c r="ID131" s="163"/>
      <c r="IE131" s="163"/>
      <c r="IF131" s="163"/>
      <c r="IG131" s="163"/>
      <c r="IH131" s="163"/>
      <c r="II131" s="163"/>
      <c r="IJ131" s="163"/>
      <c r="IK131" s="163"/>
      <c r="IL131" s="163"/>
      <c r="IM131" s="163"/>
      <c r="IN131" s="163"/>
      <c r="IO131" s="164"/>
    </row>
    <row r="132" spans="2:253">
      <c r="B132" s="154"/>
      <c r="C132" s="22"/>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292"/>
      <c r="CG132" s="154"/>
      <c r="CH132" s="22"/>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4"/>
      <c r="FL132" s="154"/>
      <c r="FM132" s="22"/>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63"/>
      <c r="HL132" s="163"/>
      <c r="HM132" s="163"/>
      <c r="HN132" s="163"/>
      <c r="HO132" s="163"/>
      <c r="HP132" s="163"/>
      <c r="HQ132" s="163"/>
      <c r="HR132" s="163"/>
      <c r="HS132" s="163"/>
      <c r="HT132" s="163"/>
      <c r="HU132" s="163"/>
      <c r="HV132" s="163"/>
      <c r="HW132" s="163"/>
      <c r="HX132" s="163"/>
      <c r="HY132" s="163"/>
      <c r="HZ132" s="163"/>
      <c r="IA132" s="163"/>
      <c r="IB132" s="163"/>
      <c r="IC132" s="163"/>
      <c r="ID132" s="163"/>
      <c r="IE132" s="163"/>
      <c r="IF132" s="163"/>
      <c r="IG132" s="163"/>
      <c r="IH132" s="163"/>
      <c r="II132" s="163"/>
      <c r="IJ132" s="163"/>
      <c r="IK132" s="163"/>
      <c r="IL132" s="163"/>
      <c r="IM132" s="163"/>
      <c r="IN132" s="163"/>
      <c r="IO132" s="164"/>
    </row>
    <row r="133" spans="2:253">
      <c r="B133" s="21" t="s">
        <v>225</v>
      </c>
      <c r="C133" s="58"/>
      <c r="D133" s="58">
        <f t="shared" ref="D133:AI133" si="285">D$113*(D114)+(D$98-D$113)*(D99)+(D$83-D$98)*(D84)+(D$68-D$83)*(D69)</f>
        <v>-2.9500000000000005E-2</v>
      </c>
      <c r="E133" s="58">
        <f t="shared" si="285"/>
        <v>-2.9500000000000005E-2</v>
      </c>
      <c r="F133" s="58">
        <f t="shared" si="285"/>
        <v>-2.9500000000000005E-2</v>
      </c>
      <c r="G133" s="58">
        <f t="shared" si="285"/>
        <v>-2.9500000000000005E-2</v>
      </c>
      <c r="H133" s="58">
        <f t="shared" si="285"/>
        <v>-2.9500000000000005E-2</v>
      </c>
      <c r="I133" s="58">
        <f t="shared" si="285"/>
        <v>-2.9500000000000005E-2</v>
      </c>
      <c r="J133" s="58">
        <f t="shared" si="285"/>
        <v>-2.9500000000000005E-2</v>
      </c>
      <c r="K133" s="58">
        <f t="shared" si="285"/>
        <v>-2.9500000000000005E-2</v>
      </c>
      <c r="L133" s="58">
        <f t="shared" si="285"/>
        <v>-2.9500000000000005E-2</v>
      </c>
      <c r="M133" s="58">
        <f t="shared" si="285"/>
        <v>-2.9500000000000005E-2</v>
      </c>
      <c r="N133" s="58">
        <f t="shared" si="285"/>
        <v>-2.9500000000000005E-2</v>
      </c>
      <c r="O133" s="58">
        <f t="shared" si="285"/>
        <v>-2.9500000000000005E-2</v>
      </c>
      <c r="P133" s="58">
        <f t="shared" si="285"/>
        <v>-2.9500000000000005E-2</v>
      </c>
      <c r="Q133" s="58">
        <f t="shared" si="285"/>
        <v>-2.9500000000000005E-2</v>
      </c>
      <c r="R133" s="58">
        <f t="shared" si="285"/>
        <v>-2.9500000000000005E-2</v>
      </c>
      <c r="S133" s="58">
        <f t="shared" si="285"/>
        <v>-2.9500000000000005E-2</v>
      </c>
      <c r="T133" s="58">
        <f t="shared" si="285"/>
        <v>-2.9500000000000005E-2</v>
      </c>
      <c r="U133" s="58">
        <f t="shared" si="285"/>
        <v>-2.9500000000000005E-2</v>
      </c>
      <c r="V133" s="58">
        <f t="shared" si="285"/>
        <v>-2.9500000000000005E-2</v>
      </c>
      <c r="W133" s="58">
        <f t="shared" si="285"/>
        <v>-2.9500000000000005E-2</v>
      </c>
      <c r="X133" s="58">
        <f t="shared" si="285"/>
        <v>-2.9500000000000005E-2</v>
      </c>
      <c r="Y133" s="58">
        <f t="shared" si="285"/>
        <v>-2.9500000000000005E-2</v>
      </c>
      <c r="Z133" s="58">
        <f t="shared" si="285"/>
        <v>-2.9500000000000005E-2</v>
      </c>
      <c r="AA133" s="58">
        <f t="shared" si="285"/>
        <v>-2.9500000000000005E-2</v>
      </c>
      <c r="AB133" s="58">
        <f t="shared" si="285"/>
        <v>-2.9500000000000005E-2</v>
      </c>
      <c r="AC133" s="58">
        <f t="shared" si="285"/>
        <v>-2.9500000000000005E-2</v>
      </c>
      <c r="AD133" s="58">
        <f t="shared" si="285"/>
        <v>-2.9500000000000005E-2</v>
      </c>
      <c r="AE133" s="58">
        <f t="shared" si="285"/>
        <v>-2.9500000000000005E-2</v>
      </c>
      <c r="AF133" s="58">
        <f t="shared" si="285"/>
        <v>-2.9500000000000005E-2</v>
      </c>
      <c r="AG133" s="58">
        <f t="shared" si="285"/>
        <v>-2.9500000000000005E-2</v>
      </c>
      <c r="AH133" s="58">
        <f t="shared" si="285"/>
        <v>-2.9660000000000006E-2</v>
      </c>
      <c r="AI133" s="58">
        <f t="shared" si="285"/>
        <v>-2.9820000000000006E-2</v>
      </c>
      <c r="AJ133" s="58">
        <f t="shared" ref="AJ133:BA133" si="286">AJ$113*(AJ114)+(AJ$98-AJ$113)*(AJ99)+(AJ$83-AJ$98)*(AJ84)+(AJ$68-AJ$83)*(AJ69)</f>
        <v>-2.9980000000000003E-2</v>
      </c>
      <c r="AK133" s="58">
        <f t="shared" si="286"/>
        <v>-3.0140000000000004E-2</v>
      </c>
      <c r="AL133" s="58">
        <f t="shared" si="286"/>
        <v>-3.0300000000000004E-2</v>
      </c>
      <c r="AM133" s="58">
        <f t="shared" si="286"/>
        <v>-3.0460000000000004E-2</v>
      </c>
      <c r="AN133" s="58">
        <f t="shared" si="286"/>
        <v>-3.0620000000000005E-2</v>
      </c>
      <c r="AO133" s="58">
        <f t="shared" si="286"/>
        <v>-3.0780000000000005E-2</v>
      </c>
      <c r="AP133" s="58">
        <f t="shared" si="286"/>
        <v>-3.0940000000000006E-2</v>
      </c>
      <c r="AQ133" s="58">
        <f t="shared" si="286"/>
        <v>-3.1100000000000006E-2</v>
      </c>
      <c r="AR133" s="58">
        <f t="shared" si="286"/>
        <v>-3.1260000000000003E-2</v>
      </c>
      <c r="AS133" s="58">
        <f t="shared" si="286"/>
        <v>-3.1420000000000003E-2</v>
      </c>
      <c r="AT133" s="58">
        <f t="shared" si="286"/>
        <v>-3.1580000000000004E-2</v>
      </c>
      <c r="AU133" s="58">
        <f t="shared" si="286"/>
        <v>-3.1740000000000004E-2</v>
      </c>
      <c r="AV133" s="58">
        <f t="shared" si="286"/>
        <v>-3.1900000000000005E-2</v>
      </c>
      <c r="AW133" s="58">
        <f t="shared" si="286"/>
        <v>-3.2060000000000005E-2</v>
      </c>
      <c r="AX133" s="58">
        <f t="shared" si="286"/>
        <v>-3.2220000000000006E-2</v>
      </c>
      <c r="AY133" s="58">
        <f t="shared" si="286"/>
        <v>-3.2380000000000006E-2</v>
      </c>
      <c r="AZ133" s="58">
        <f t="shared" si="286"/>
        <v>-3.2540000000000006E-2</v>
      </c>
      <c r="BA133" s="58">
        <f t="shared" si="286"/>
        <v>-3.2700000000000007E-2</v>
      </c>
      <c r="BB133" s="58">
        <f t="shared" ref="BB133:CE133" si="287">BB$113*BB114+(BB$98-BB$113)*BB99+(BB$83-BB$98)*BB84+(BB$68-BB$83)*BB69</f>
        <v>-3.2860000000000007E-2</v>
      </c>
      <c r="BC133" s="58">
        <f t="shared" si="287"/>
        <v>-3.3020000000000008E-2</v>
      </c>
      <c r="BD133" s="58">
        <f t="shared" si="287"/>
        <v>-3.3180000000000008E-2</v>
      </c>
      <c r="BE133" s="58">
        <f t="shared" si="287"/>
        <v>-3.3340000000000009E-2</v>
      </c>
      <c r="BF133" s="58">
        <f t="shared" si="287"/>
        <v>-3.3500000000000002E-2</v>
      </c>
      <c r="BG133" s="58">
        <f t="shared" si="287"/>
        <v>-3.3660000000000009E-2</v>
      </c>
      <c r="BH133" s="58">
        <f t="shared" si="287"/>
        <v>-3.3820000000000003E-2</v>
      </c>
      <c r="BI133" s="58">
        <f t="shared" si="287"/>
        <v>-3.3980000000000003E-2</v>
      </c>
      <c r="BJ133" s="58">
        <f t="shared" si="287"/>
        <v>-3.4140000000000004E-2</v>
      </c>
      <c r="BK133" s="58">
        <f t="shared" si="287"/>
        <v>-3.4300000000000004E-2</v>
      </c>
      <c r="BL133" s="58">
        <f t="shared" si="287"/>
        <v>-3.4460000000000005E-2</v>
      </c>
      <c r="BM133" s="58">
        <f t="shared" si="287"/>
        <v>-3.4620000000000005E-2</v>
      </c>
      <c r="BN133" s="58">
        <f t="shared" si="287"/>
        <v>-3.4780000000000005E-2</v>
      </c>
      <c r="BO133" s="58">
        <f t="shared" si="287"/>
        <v>-3.4940000000000006E-2</v>
      </c>
      <c r="BP133" s="58">
        <f t="shared" si="287"/>
        <v>-3.5100000000000006E-2</v>
      </c>
      <c r="BQ133" s="58">
        <f t="shared" si="287"/>
        <v>-3.5260000000000007E-2</v>
      </c>
      <c r="BR133" s="58">
        <f t="shared" si="287"/>
        <v>-3.5420000000000007E-2</v>
      </c>
      <c r="BS133" s="58">
        <f t="shared" si="287"/>
        <v>-3.5580000000000007E-2</v>
      </c>
      <c r="BT133" s="58">
        <f t="shared" si="287"/>
        <v>-3.5740000000000008E-2</v>
      </c>
      <c r="BU133" s="58">
        <f t="shared" si="287"/>
        <v>-3.5900000000000008E-2</v>
      </c>
      <c r="BV133" s="58">
        <f t="shared" si="287"/>
        <v>-3.6060000000000009E-2</v>
      </c>
      <c r="BW133" s="58">
        <f t="shared" si="287"/>
        <v>-3.6220000000000002E-2</v>
      </c>
      <c r="BX133" s="58">
        <f t="shared" si="287"/>
        <v>-3.6380000000000003E-2</v>
      </c>
      <c r="BY133" s="58">
        <f t="shared" si="287"/>
        <v>-3.6540000000000003E-2</v>
      </c>
      <c r="BZ133" s="58">
        <f t="shared" si="287"/>
        <v>-3.6700000000000003E-2</v>
      </c>
      <c r="CA133" s="58">
        <f t="shared" si="287"/>
        <v>-3.6860000000000004E-2</v>
      </c>
      <c r="CB133" s="58">
        <f t="shared" si="287"/>
        <v>-3.7020000000000004E-2</v>
      </c>
      <c r="CC133" s="58">
        <f t="shared" si="287"/>
        <v>-3.7180000000000005E-2</v>
      </c>
      <c r="CD133" s="58">
        <f t="shared" si="287"/>
        <v>-3.7340000000000005E-2</v>
      </c>
      <c r="CE133" s="293">
        <f t="shared" si="287"/>
        <v>-3.7500000000000006E-2</v>
      </c>
      <c r="CG133" s="21" t="s">
        <v>225</v>
      </c>
      <c r="CH133" s="58"/>
      <c r="CI133" s="58">
        <f t="shared" ref="CI133:DN133" si="288">CI$113*CI114+(CI$98-CI$113)*CI99+(CI$83-CI$98)*CI84+(CI$68-CI$83)*CI69</f>
        <v>-8.0999999999999996E-3</v>
      </c>
      <c r="CJ133" s="58">
        <f t="shared" si="288"/>
        <v>-8.0999999999999996E-3</v>
      </c>
      <c r="CK133" s="58">
        <f t="shared" si="288"/>
        <v>-8.0999999999999996E-3</v>
      </c>
      <c r="CL133" s="58">
        <f t="shared" si="288"/>
        <v>-8.0999999999999996E-3</v>
      </c>
      <c r="CM133" s="58">
        <f t="shared" si="288"/>
        <v>-8.0999999999999996E-3</v>
      </c>
      <c r="CN133" s="58">
        <f t="shared" si="288"/>
        <v>-8.0999999999999996E-3</v>
      </c>
      <c r="CO133" s="58">
        <f t="shared" si="288"/>
        <v>-8.0999999999999996E-3</v>
      </c>
      <c r="CP133" s="58">
        <f t="shared" si="288"/>
        <v>-8.0999999999999996E-3</v>
      </c>
      <c r="CQ133" s="58">
        <f t="shared" si="288"/>
        <v>-8.0999999999999996E-3</v>
      </c>
      <c r="CR133" s="58">
        <f t="shared" si="288"/>
        <v>-8.0999999999999996E-3</v>
      </c>
      <c r="CS133" s="58">
        <f t="shared" si="288"/>
        <v>-8.0999999999999996E-3</v>
      </c>
      <c r="CT133" s="58">
        <f t="shared" si="288"/>
        <v>-8.0999999999999996E-3</v>
      </c>
      <c r="CU133" s="58">
        <f t="shared" si="288"/>
        <v>-8.0999999999999996E-3</v>
      </c>
      <c r="CV133" s="58">
        <f t="shared" si="288"/>
        <v>-8.0999999999999996E-3</v>
      </c>
      <c r="CW133" s="58">
        <f t="shared" si="288"/>
        <v>-8.0999999999999996E-3</v>
      </c>
      <c r="CX133" s="58">
        <f t="shared" si="288"/>
        <v>-8.0999999999999996E-3</v>
      </c>
      <c r="CY133" s="58">
        <f t="shared" si="288"/>
        <v>-8.0999999999999996E-3</v>
      </c>
      <c r="CZ133" s="58">
        <f t="shared" si="288"/>
        <v>-8.0999999999999996E-3</v>
      </c>
      <c r="DA133" s="58">
        <f t="shared" si="288"/>
        <v>-8.0999999999999996E-3</v>
      </c>
      <c r="DB133" s="58">
        <f t="shared" si="288"/>
        <v>-8.0999999999999996E-3</v>
      </c>
      <c r="DC133" s="58">
        <f t="shared" si="288"/>
        <v>-8.0999999999999996E-3</v>
      </c>
      <c r="DD133" s="58">
        <f t="shared" si="288"/>
        <v>-8.0999999999999996E-3</v>
      </c>
      <c r="DE133" s="58">
        <f t="shared" si="288"/>
        <v>-8.0999999999999996E-3</v>
      </c>
      <c r="DF133" s="58">
        <f t="shared" si="288"/>
        <v>-8.0999999999999996E-3</v>
      </c>
      <c r="DG133" s="58">
        <f t="shared" si="288"/>
        <v>-8.0999999999999996E-3</v>
      </c>
      <c r="DH133" s="58">
        <f t="shared" si="288"/>
        <v>-8.0999999999999996E-3</v>
      </c>
      <c r="DI133" s="58">
        <f t="shared" si="288"/>
        <v>-8.0999999999999996E-3</v>
      </c>
      <c r="DJ133" s="58">
        <f t="shared" si="288"/>
        <v>-8.0999999999999996E-3</v>
      </c>
      <c r="DK133" s="58">
        <f t="shared" si="288"/>
        <v>-8.0999999999999996E-3</v>
      </c>
      <c r="DL133" s="58">
        <f t="shared" si="288"/>
        <v>-8.0999999999999996E-3</v>
      </c>
      <c r="DM133" s="58">
        <f t="shared" si="288"/>
        <v>-8.2050000000000005E-3</v>
      </c>
      <c r="DN133" s="58">
        <f t="shared" si="288"/>
        <v>-8.3100000000000014E-3</v>
      </c>
      <c r="DO133" s="58">
        <f t="shared" ref="DO133:ET133" si="289">DO$113*DO114+(DO$98-DO$113)*DO99+(DO$83-DO$98)*DO84+(DO$68-DO$83)*DO69</f>
        <v>-8.4150000000000006E-3</v>
      </c>
      <c r="DP133" s="58">
        <f t="shared" si="289"/>
        <v>-8.5200000000000015E-3</v>
      </c>
      <c r="DQ133" s="58">
        <f t="shared" si="289"/>
        <v>-8.6250000000000007E-3</v>
      </c>
      <c r="DR133" s="58">
        <f t="shared" si="289"/>
        <v>-8.7300000000000016E-3</v>
      </c>
      <c r="DS133" s="58">
        <f t="shared" si="289"/>
        <v>-8.8350000000000026E-3</v>
      </c>
      <c r="DT133" s="58">
        <f t="shared" si="289"/>
        <v>-8.94E-3</v>
      </c>
      <c r="DU133" s="58">
        <f t="shared" si="289"/>
        <v>-9.045000000000001E-3</v>
      </c>
      <c r="DV133" s="58">
        <f t="shared" si="289"/>
        <v>-9.1500000000000019E-3</v>
      </c>
      <c r="DW133" s="58">
        <f t="shared" si="289"/>
        <v>-9.2550000000000011E-3</v>
      </c>
      <c r="DX133" s="58">
        <f t="shared" si="289"/>
        <v>-9.3600000000000003E-3</v>
      </c>
      <c r="DY133" s="58">
        <f t="shared" si="289"/>
        <v>-9.4650000000000012E-3</v>
      </c>
      <c r="DZ133" s="58">
        <f t="shared" si="289"/>
        <v>-9.5700000000000021E-3</v>
      </c>
      <c r="EA133" s="58">
        <f t="shared" si="289"/>
        <v>-9.6749999999999996E-3</v>
      </c>
      <c r="EB133" s="58">
        <f t="shared" si="289"/>
        <v>-9.7800000000000005E-3</v>
      </c>
      <c r="EC133" s="58">
        <f t="shared" si="289"/>
        <v>-9.8850000000000014E-3</v>
      </c>
      <c r="ED133" s="58">
        <f t="shared" si="289"/>
        <v>-9.9900000000000006E-3</v>
      </c>
      <c r="EE133" s="58">
        <f t="shared" si="289"/>
        <v>-1.0095E-2</v>
      </c>
      <c r="EF133" s="58">
        <f t="shared" si="289"/>
        <v>-1.0200000000000001E-2</v>
      </c>
      <c r="EG133" s="58">
        <f t="shared" si="289"/>
        <v>-1.0305E-2</v>
      </c>
      <c r="EH133" s="58">
        <f t="shared" si="289"/>
        <v>-1.0410000000000001E-2</v>
      </c>
      <c r="EI133" s="58">
        <f t="shared" si="289"/>
        <v>-1.0515E-2</v>
      </c>
      <c r="EJ133" s="58">
        <f t="shared" si="289"/>
        <v>-1.0620000000000001E-2</v>
      </c>
      <c r="EK133" s="58">
        <f t="shared" si="289"/>
        <v>-1.0725E-2</v>
      </c>
      <c r="EL133" s="58">
        <f t="shared" si="289"/>
        <v>-1.0830000000000001E-2</v>
      </c>
      <c r="EM133" s="58">
        <f t="shared" si="289"/>
        <v>-1.0935E-2</v>
      </c>
      <c r="EN133" s="58">
        <f t="shared" si="289"/>
        <v>-1.1040000000000001E-2</v>
      </c>
      <c r="EO133" s="58">
        <f t="shared" si="289"/>
        <v>-1.1145E-2</v>
      </c>
      <c r="EP133" s="58">
        <f t="shared" si="289"/>
        <v>-1.1250000000000003E-2</v>
      </c>
      <c r="EQ133" s="58">
        <f t="shared" si="289"/>
        <v>-1.1355000000000001E-2</v>
      </c>
      <c r="ER133" s="58">
        <f t="shared" si="289"/>
        <v>-1.1460000000000001E-2</v>
      </c>
      <c r="ES133" s="58">
        <f t="shared" si="289"/>
        <v>-1.1565000000000002E-2</v>
      </c>
      <c r="ET133" s="58">
        <f t="shared" si="289"/>
        <v>-1.1670000000000003E-2</v>
      </c>
      <c r="EU133" s="58">
        <f t="shared" ref="EU133:FJ133" si="290">EU$113*EU114+(EU$98-EU$113)*EU99+(EU$83-EU$98)*EU84+(EU$68-EU$83)*EU69</f>
        <v>-1.1775000000000001E-2</v>
      </c>
      <c r="EV133" s="58">
        <f t="shared" si="290"/>
        <v>-1.1880000000000002E-2</v>
      </c>
      <c r="EW133" s="58">
        <f t="shared" si="290"/>
        <v>-1.1985000000000001E-2</v>
      </c>
      <c r="EX133" s="58">
        <f t="shared" si="290"/>
        <v>-1.209E-2</v>
      </c>
      <c r="EY133" s="58">
        <f t="shared" si="290"/>
        <v>-1.2195000000000001E-2</v>
      </c>
      <c r="EZ133" s="58">
        <f t="shared" si="290"/>
        <v>-1.2300000000000002E-2</v>
      </c>
      <c r="FA133" s="58">
        <f t="shared" si="290"/>
        <v>-1.2404999999999999E-2</v>
      </c>
      <c r="FB133" s="58">
        <f t="shared" si="290"/>
        <v>-1.251E-2</v>
      </c>
      <c r="FC133" s="58">
        <f t="shared" si="290"/>
        <v>-1.2615000000000001E-2</v>
      </c>
      <c r="FD133" s="58">
        <f t="shared" si="290"/>
        <v>-1.272E-2</v>
      </c>
      <c r="FE133" s="58">
        <f t="shared" si="290"/>
        <v>-1.2825E-2</v>
      </c>
      <c r="FF133" s="58">
        <f t="shared" si="290"/>
        <v>-1.2930000000000001E-2</v>
      </c>
      <c r="FG133" s="58">
        <f t="shared" si="290"/>
        <v>-1.3035000000000001E-2</v>
      </c>
      <c r="FH133" s="58">
        <f t="shared" si="290"/>
        <v>-1.3140000000000001E-2</v>
      </c>
      <c r="FI133" s="58">
        <f t="shared" si="290"/>
        <v>-1.3245E-2</v>
      </c>
      <c r="FJ133" s="59">
        <f t="shared" si="290"/>
        <v>-1.3350000000000001E-2</v>
      </c>
      <c r="FL133" s="21" t="s">
        <v>225</v>
      </c>
      <c r="FM133" s="58"/>
      <c r="FN133" s="58">
        <f t="shared" ref="FN133:HF133" si="291">FN$113*FN114+(FN$98-FN$113)*FN99+(FN$83-FN$98)*FN84+(FN$68-FN$83)*FN69</f>
        <v>-7.8900000000000012E-3</v>
      </c>
      <c r="FO133" s="58">
        <f t="shared" si="291"/>
        <v>-7.8200000000000006E-3</v>
      </c>
      <c r="FP133" s="58">
        <f t="shared" si="291"/>
        <v>-7.7499999999999999E-3</v>
      </c>
      <c r="FQ133" s="58">
        <f t="shared" si="291"/>
        <v>-7.6800000000000002E-3</v>
      </c>
      <c r="FR133" s="58">
        <f t="shared" si="291"/>
        <v>-7.6100000000000004E-3</v>
      </c>
      <c r="FS133" s="58">
        <f t="shared" si="291"/>
        <v>-7.5399999999999998E-3</v>
      </c>
      <c r="FT133" s="58">
        <f t="shared" si="291"/>
        <v>-7.4700000000000001E-3</v>
      </c>
      <c r="FU133" s="58">
        <f t="shared" si="291"/>
        <v>-7.4000000000000003E-3</v>
      </c>
      <c r="FV133" s="58">
        <f t="shared" si="291"/>
        <v>-7.3300000000000006E-3</v>
      </c>
      <c r="FW133" s="58">
        <f t="shared" si="291"/>
        <v>-7.2600000000000008E-3</v>
      </c>
      <c r="FX133" s="58">
        <f t="shared" si="291"/>
        <v>-7.1900000000000002E-3</v>
      </c>
      <c r="FY133" s="58">
        <f t="shared" si="291"/>
        <v>-7.1200000000000005E-3</v>
      </c>
      <c r="FZ133" s="58">
        <f t="shared" si="291"/>
        <v>-7.0500000000000007E-3</v>
      </c>
      <c r="GA133" s="58">
        <f t="shared" si="291"/>
        <v>-6.980000000000001E-3</v>
      </c>
      <c r="GB133" s="58">
        <f t="shared" si="291"/>
        <v>-6.9100000000000003E-3</v>
      </c>
      <c r="GC133" s="58">
        <f t="shared" si="291"/>
        <v>-6.8400000000000006E-3</v>
      </c>
      <c r="GD133" s="58">
        <f t="shared" si="291"/>
        <v>-6.77E-3</v>
      </c>
      <c r="GE133" s="58">
        <f t="shared" si="291"/>
        <v>-6.7000000000000002E-3</v>
      </c>
      <c r="GF133" s="58">
        <f t="shared" si="291"/>
        <v>-6.6300000000000005E-3</v>
      </c>
      <c r="GG133" s="58">
        <f t="shared" si="291"/>
        <v>-6.5600000000000007E-3</v>
      </c>
      <c r="GH133" s="58">
        <f t="shared" si="291"/>
        <v>-6.4900000000000001E-3</v>
      </c>
      <c r="GI133" s="58">
        <f t="shared" si="291"/>
        <v>-6.4200000000000004E-3</v>
      </c>
      <c r="GJ133" s="58">
        <f t="shared" si="291"/>
        <v>-6.3499999999999997E-3</v>
      </c>
      <c r="GK133" s="58">
        <f t="shared" si="291"/>
        <v>-6.2800000000000009E-3</v>
      </c>
      <c r="GL133" s="58">
        <f t="shared" si="291"/>
        <v>-6.2100000000000002E-3</v>
      </c>
      <c r="GM133" s="58">
        <f t="shared" si="291"/>
        <v>-6.1400000000000005E-3</v>
      </c>
      <c r="GN133" s="58">
        <f t="shared" si="291"/>
        <v>-6.0700000000000007E-3</v>
      </c>
      <c r="GO133" s="58">
        <f t="shared" si="291"/>
        <v>-6.0000000000000001E-3</v>
      </c>
      <c r="GP133" s="58">
        <f t="shared" si="291"/>
        <v>-5.9300000000000004E-3</v>
      </c>
      <c r="GQ133" s="58">
        <f t="shared" si="291"/>
        <v>-5.8600000000000006E-3</v>
      </c>
      <c r="GR133" s="58">
        <f t="shared" si="291"/>
        <v>-5.79E-3</v>
      </c>
      <c r="GS133" s="58">
        <f t="shared" si="291"/>
        <v>-5.7200000000000003E-3</v>
      </c>
      <c r="GT133" s="58">
        <f t="shared" si="291"/>
        <v>-5.6500000000000005E-3</v>
      </c>
      <c r="GU133" s="58">
        <f t="shared" si="291"/>
        <v>-5.5799999999999999E-3</v>
      </c>
      <c r="GV133" s="58">
        <f t="shared" si="291"/>
        <v>-5.510000000000001E-3</v>
      </c>
      <c r="GW133" s="58">
        <f t="shared" si="291"/>
        <v>-5.4400000000000004E-3</v>
      </c>
      <c r="GX133" s="58">
        <f t="shared" si="291"/>
        <v>-5.3700000000000006E-3</v>
      </c>
      <c r="GY133" s="58">
        <f t="shared" si="291"/>
        <v>-5.3E-3</v>
      </c>
      <c r="GZ133" s="58">
        <f t="shared" si="291"/>
        <v>-5.2300000000000003E-3</v>
      </c>
      <c r="HA133" s="58">
        <f t="shared" si="291"/>
        <v>-5.1600000000000005E-3</v>
      </c>
      <c r="HB133" s="58">
        <f t="shared" si="291"/>
        <v>-5.0899999999999999E-3</v>
      </c>
      <c r="HC133" s="58">
        <f t="shared" si="291"/>
        <v>-5.0200000000000002E-3</v>
      </c>
      <c r="HD133" s="58">
        <f t="shared" si="291"/>
        <v>-4.9500000000000004E-3</v>
      </c>
      <c r="HE133" s="58">
        <f t="shared" si="291"/>
        <v>-4.8800000000000007E-3</v>
      </c>
      <c r="HF133" s="58">
        <f t="shared" si="291"/>
        <v>-4.81E-3</v>
      </c>
      <c r="HG133" s="280">
        <f t="shared" ref="HG133:IE133" si="292">HG$113*HG114+(HG$98-HG$113)*HG99+(HG$83-HG$98)*HG84+(HG$68-HG$83)*HG69</f>
        <v>-4.7400000000000003E-3</v>
      </c>
      <c r="HH133" s="280">
        <f t="shared" si="292"/>
        <v>-4.6700000000000005E-3</v>
      </c>
      <c r="HI133" s="280">
        <f t="shared" si="292"/>
        <v>-4.6000000000000008E-3</v>
      </c>
      <c r="HJ133" s="280">
        <f t="shared" si="292"/>
        <v>-4.530000000000001E-3</v>
      </c>
      <c r="HK133" s="280">
        <f t="shared" si="292"/>
        <v>-4.4600000000000004E-3</v>
      </c>
      <c r="HL133" s="280">
        <f t="shared" si="292"/>
        <v>-4.3899999999999998E-3</v>
      </c>
      <c r="HM133" s="280">
        <f t="shared" si="292"/>
        <v>-4.3200000000000001E-3</v>
      </c>
      <c r="HN133" s="280">
        <f t="shared" si="292"/>
        <v>-4.2500000000000003E-3</v>
      </c>
      <c r="HO133" s="280">
        <f t="shared" si="292"/>
        <v>-4.1799999999999997E-3</v>
      </c>
      <c r="HP133" s="280">
        <f t="shared" si="292"/>
        <v>-4.1100000000000008E-3</v>
      </c>
      <c r="HQ133" s="280">
        <f t="shared" si="292"/>
        <v>-4.0400000000000002E-3</v>
      </c>
      <c r="HR133" s="280">
        <f t="shared" si="292"/>
        <v>-3.9700000000000013E-3</v>
      </c>
      <c r="HS133" s="280">
        <f t="shared" si="292"/>
        <v>-3.8999999999999998E-3</v>
      </c>
      <c r="HT133" s="280">
        <f t="shared" si="292"/>
        <v>-3.8300000000000005E-3</v>
      </c>
      <c r="HU133" s="280">
        <f t="shared" si="292"/>
        <v>-3.7600000000000008E-3</v>
      </c>
      <c r="HV133" s="280">
        <f t="shared" si="292"/>
        <v>-3.6900000000000001E-3</v>
      </c>
      <c r="HW133" s="280">
        <f t="shared" si="292"/>
        <v>-3.62E-3</v>
      </c>
      <c r="HX133" s="280">
        <f t="shared" si="292"/>
        <v>-3.5500000000000006E-3</v>
      </c>
      <c r="HY133" s="280">
        <f t="shared" si="292"/>
        <v>-3.4800000000000005E-3</v>
      </c>
      <c r="HZ133" s="280">
        <f t="shared" si="292"/>
        <v>-3.4100000000000003E-3</v>
      </c>
      <c r="IA133" s="280">
        <f t="shared" si="292"/>
        <v>-3.3400000000000005E-3</v>
      </c>
      <c r="IB133" s="280">
        <f t="shared" si="292"/>
        <v>-2.4280000000000003E-2</v>
      </c>
      <c r="IC133" s="280" t="e">
        <f t="shared" si="292"/>
        <v>#VALUE!</v>
      </c>
      <c r="ID133" s="280">
        <f t="shared" si="292"/>
        <v>-2.4160000000000004E-2</v>
      </c>
      <c r="IE133" s="280">
        <f t="shared" si="292"/>
        <v>-3.8900000000000007E-3</v>
      </c>
      <c r="IF133" s="58">
        <f t="shared" ref="IF133:IO133" si="293">IF$113*IF114+(IF$98-IF$113)*IF99+(IF$83-IF$98)*IF84+(IF$68-IF$83)*IF69</f>
        <v>-3.82E-3</v>
      </c>
      <c r="IG133" s="58">
        <f t="shared" si="293"/>
        <v>-3.7500000000000003E-3</v>
      </c>
      <c r="IH133" s="58">
        <f t="shared" si="293"/>
        <v>-3.6800000000000005E-3</v>
      </c>
      <c r="II133" s="58">
        <f t="shared" si="293"/>
        <v>-3.6100000000000008E-3</v>
      </c>
      <c r="IJ133" s="58">
        <f t="shared" si="293"/>
        <v>-3.5400000000000006E-3</v>
      </c>
      <c r="IK133" s="58">
        <f t="shared" si="293"/>
        <v>-3.4700000000000004E-3</v>
      </c>
      <c r="IL133" s="58">
        <f t="shared" si="293"/>
        <v>-3.4000000000000011E-3</v>
      </c>
      <c r="IM133" s="58">
        <f t="shared" si="293"/>
        <v>-3.3300000000000001E-3</v>
      </c>
      <c r="IN133" s="58">
        <f t="shared" si="293"/>
        <v>-3.2600000000000007E-3</v>
      </c>
      <c r="IO133" s="59">
        <f t="shared" si="293"/>
        <v>-1.3350000000000001E-2</v>
      </c>
    </row>
    <row r="134" spans="2:253">
      <c r="B134" s="21" t="s">
        <v>224</v>
      </c>
      <c r="C134" s="58"/>
      <c r="D134" s="58">
        <f t="shared" ref="D134:AQ134" si="294">D$113*(D115)+(D$98-D$113)*(D100)+(D$83-D$98)*(D85)+(D$68-D$83)*(D70)</f>
        <v>-3.8500000000000006E-2</v>
      </c>
      <c r="E134" s="58">
        <f t="shared" si="294"/>
        <v>-3.8500000000000006E-2</v>
      </c>
      <c r="F134" s="58">
        <f t="shared" si="294"/>
        <v>-3.8500000000000006E-2</v>
      </c>
      <c r="G134" s="58">
        <f t="shared" si="294"/>
        <v>-3.8500000000000006E-2</v>
      </c>
      <c r="H134" s="58">
        <f t="shared" si="294"/>
        <v>-3.8500000000000006E-2</v>
      </c>
      <c r="I134" s="58">
        <f t="shared" si="294"/>
        <v>-3.8500000000000006E-2</v>
      </c>
      <c r="J134" s="58">
        <f t="shared" si="294"/>
        <v>-3.8500000000000006E-2</v>
      </c>
      <c r="K134" s="58">
        <f t="shared" si="294"/>
        <v>-3.8500000000000006E-2</v>
      </c>
      <c r="L134" s="58">
        <f t="shared" si="294"/>
        <v>-3.8500000000000006E-2</v>
      </c>
      <c r="M134" s="58">
        <f t="shared" si="294"/>
        <v>-3.8500000000000006E-2</v>
      </c>
      <c r="N134" s="58">
        <f t="shared" si="294"/>
        <v>-3.8500000000000006E-2</v>
      </c>
      <c r="O134" s="58">
        <f t="shared" si="294"/>
        <v>-3.8500000000000006E-2</v>
      </c>
      <c r="P134" s="58">
        <f t="shared" si="294"/>
        <v>-3.8500000000000006E-2</v>
      </c>
      <c r="Q134" s="58">
        <f t="shared" si="294"/>
        <v>-3.8500000000000006E-2</v>
      </c>
      <c r="R134" s="58">
        <f t="shared" si="294"/>
        <v>-3.8500000000000006E-2</v>
      </c>
      <c r="S134" s="58">
        <f t="shared" si="294"/>
        <v>-3.8500000000000006E-2</v>
      </c>
      <c r="T134" s="58">
        <f t="shared" si="294"/>
        <v>-3.8500000000000006E-2</v>
      </c>
      <c r="U134" s="58">
        <f t="shared" si="294"/>
        <v>-3.8500000000000006E-2</v>
      </c>
      <c r="V134" s="58">
        <f t="shared" si="294"/>
        <v>-3.8500000000000006E-2</v>
      </c>
      <c r="W134" s="58">
        <f t="shared" si="294"/>
        <v>-3.8500000000000006E-2</v>
      </c>
      <c r="X134" s="58">
        <f t="shared" si="294"/>
        <v>-3.8500000000000006E-2</v>
      </c>
      <c r="Y134" s="58">
        <f t="shared" si="294"/>
        <v>-3.8500000000000006E-2</v>
      </c>
      <c r="Z134" s="58">
        <f t="shared" si="294"/>
        <v>-3.8500000000000006E-2</v>
      </c>
      <c r="AA134" s="58">
        <f t="shared" si="294"/>
        <v>-3.8500000000000006E-2</v>
      </c>
      <c r="AB134" s="58">
        <f t="shared" si="294"/>
        <v>-3.8500000000000006E-2</v>
      </c>
      <c r="AC134" s="58">
        <f t="shared" si="294"/>
        <v>-3.8500000000000006E-2</v>
      </c>
      <c r="AD134" s="58">
        <f t="shared" si="294"/>
        <v>-3.8500000000000006E-2</v>
      </c>
      <c r="AE134" s="58">
        <f t="shared" si="294"/>
        <v>-3.8500000000000006E-2</v>
      </c>
      <c r="AF134" s="58">
        <f t="shared" si="294"/>
        <v>-3.8500000000000006E-2</v>
      </c>
      <c r="AG134" s="58">
        <f t="shared" si="294"/>
        <v>-3.8500000000000006E-2</v>
      </c>
      <c r="AH134" s="58">
        <f t="shared" si="294"/>
        <v>-3.8660000000000007E-2</v>
      </c>
      <c r="AI134" s="58">
        <f t="shared" si="294"/>
        <v>-3.8820000000000007E-2</v>
      </c>
      <c r="AJ134" s="58">
        <f t="shared" si="294"/>
        <v>-3.8980000000000008E-2</v>
      </c>
      <c r="AK134" s="58">
        <f t="shared" si="294"/>
        <v>-3.9140000000000008E-2</v>
      </c>
      <c r="AL134" s="58">
        <f t="shared" si="294"/>
        <v>-3.9300000000000009E-2</v>
      </c>
      <c r="AM134" s="58">
        <f t="shared" si="294"/>
        <v>-3.9460000000000009E-2</v>
      </c>
      <c r="AN134" s="58">
        <f t="shared" si="294"/>
        <v>-3.9620000000000002E-2</v>
      </c>
      <c r="AO134" s="58">
        <f t="shared" si="294"/>
        <v>-3.9780000000000003E-2</v>
      </c>
      <c r="AP134" s="58">
        <f t="shared" si="294"/>
        <v>-3.9940000000000003E-2</v>
      </c>
      <c r="AQ134" s="58">
        <f t="shared" si="294"/>
        <v>-4.0100000000000004E-2</v>
      </c>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293"/>
      <c r="CG134" s="21" t="s">
        <v>224</v>
      </c>
      <c r="CH134" s="58"/>
      <c r="CI134" s="58">
        <f t="shared" ref="CI134:DV134" si="295">CI$113*CI115+(CI$98-CI$113)*CI100+(CI$83-CI$98)*CI85+(CI$68-CI$83)*CI70</f>
        <v>-8.0999999999999996E-3</v>
      </c>
      <c r="CJ134" s="58">
        <f t="shared" si="295"/>
        <v>-8.0999999999999996E-3</v>
      </c>
      <c r="CK134" s="58">
        <f t="shared" si="295"/>
        <v>-8.0999999999999996E-3</v>
      </c>
      <c r="CL134" s="58">
        <f t="shared" si="295"/>
        <v>-8.0999999999999996E-3</v>
      </c>
      <c r="CM134" s="58">
        <f t="shared" si="295"/>
        <v>-8.0999999999999996E-3</v>
      </c>
      <c r="CN134" s="58">
        <f t="shared" si="295"/>
        <v>-8.0999999999999996E-3</v>
      </c>
      <c r="CO134" s="58">
        <f t="shared" si="295"/>
        <v>-8.0999999999999996E-3</v>
      </c>
      <c r="CP134" s="58">
        <f t="shared" si="295"/>
        <v>-8.0999999999999996E-3</v>
      </c>
      <c r="CQ134" s="58">
        <f t="shared" si="295"/>
        <v>-8.0999999999999996E-3</v>
      </c>
      <c r="CR134" s="58">
        <f t="shared" si="295"/>
        <v>-8.0999999999999996E-3</v>
      </c>
      <c r="CS134" s="58">
        <f t="shared" si="295"/>
        <v>-8.0999999999999996E-3</v>
      </c>
      <c r="CT134" s="58">
        <f t="shared" si="295"/>
        <v>-8.0999999999999996E-3</v>
      </c>
      <c r="CU134" s="58">
        <f t="shared" si="295"/>
        <v>-8.0999999999999996E-3</v>
      </c>
      <c r="CV134" s="58">
        <f t="shared" si="295"/>
        <v>-8.0999999999999996E-3</v>
      </c>
      <c r="CW134" s="58">
        <f t="shared" si="295"/>
        <v>-8.0999999999999996E-3</v>
      </c>
      <c r="CX134" s="58">
        <f t="shared" si="295"/>
        <v>-8.0999999999999996E-3</v>
      </c>
      <c r="CY134" s="58">
        <f t="shared" si="295"/>
        <v>-8.0999999999999996E-3</v>
      </c>
      <c r="CZ134" s="58">
        <f t="shared" si="295"/>
        <v>-8.0999999999999996E-3</v>
      </c>
      <c r="DA134" s="58">
        <f t="shared" si="295"/>
        <v>-8.0999999999999996E-3</v>
      </c>
      <c r="DB134" s="58">
        <f t="shared" si="295"/>
        <v>-8.0999999999999996E-3</v>
      </c>
      <c r="DC134" s="58">
        <f t="shared" si="295"/>
        <v>-8.0999999999999996E-3</v>
      </c>
      <c r="DD134" s="58">
        <f t="shared" si="295"/>
        <v>-8.0999999999999996E-3</v>
      </c>
      <c r="DE134" s="58">
        <f t="shared" si="295"/>
        <v>-8.0999999999999996E-3</v>
      </c>
      <c r="DF134" s="58">
        <f t="shared" si="295"/>
        <v>-8.0999999999999996E-3</v>
      </c>
      <c r="DG134" s="58">
        <f t="shared" si="295"/>
        <v>-8.0999999999999996E-3</v>
      </c>
      <c r="DH134" s="58">
        <f t="shared" si="295"/>
        <v>-8.0999999999999996E-3</v>
      </c>
      <c r="DI134" s="58">
        <f t="shared" si="295"/>
        <v>-8.0999999999999996E-3</v>
      </c>
      <c r="DJ134" s="58">
        <f t="shared" si="295"/>
        <v>-8.0999999999999996E-3</v>
      </c>
      <c r="DK134" s="58">
        <f t="shared" si="295"/>
        <v>-8.0999999999999996E-3</v>
      </c>
      <c r="DL134" s="58">
        <f t="shared" si="295"/>
        <v>-8.0999999999999996E-3</v>
      </c>
      <c r="DM134" s="58">
        <f t="shared" si="295"/>
        <v>-8.2050000000000005E-3</v>
      </c>
      <c r="DN134" s="58">
        <f t="shared" si="295"/>
        <v>-8.3100000000000014E-3</v>
      </c>
      <c r="DO134" s="58">
        <f t="shared" si="295"/>
        <v>-8.4150000000000006E-3</v>
      </c>
      <c r="DP134" s="58">
        <f t="shared" si="295"/>
        <v>-8.5200000000000015E-3</v>
      </c>
      <c r="DQ134" s="58">
        <f t="shared" si="295"/>
        <v>-8.6250000000000007E-3</v>
      </c>
      <c r="DR134" s="58">
        <f t="shared" si="295"/>
        <v>-8.7300000000000016E-3</v>
      </c>
      <c r="DS134" s="58">
        <f t="shared" si="295"/>
        <v>-8.8350000000000026E-3</v>
      </c>
      <c r="DT134" s="58">
        <f t="shared" si="295"/>
        <v>-8.94E-3</v>
      </c>
      <c r="DU134" s="58">
        <f t="shared" si="295"/>
        <v>-9.045000000000001E-3</v>
      </c>
      <c r="DV134" s="58">
        <f t="shared" si="295"/>
        <v>-9.1500000000000019E-3</v>
      </c>
      <c r="DW134" s="58">
        <f t="shared" ref="DW134:FJ134" si="296">DW$113*DW115+(DW$98-DW$113)*DW100+(DW$83-DW$98)*DW85+(DW$68-DW$83)*DW70</f>
        <v>0</v>
      </c>
      <c r="DX134" s="58">
        <f t="shared" si="296"/>
        <v>0</v>
      </c>
      <c r="DY134" s="58">
        <f t="shared" si="296"/>
        <v>0</v>
      </c>
      <c r="DZ134" s="58">
        <f t="shared" si="296"/>
        <v>0</v>
      </c>
      <c r="EA134" s="58">
        <f t="shared" si="296"/>
        <v>0</v>
      </c>
      <c r="EB134" s="58">
        <f t="shared" si="296"/>
        <v>0</v>
      </c>
      <c r="EC134" s="58">
        <f t="shared" si="296"/>
        <v>0</v>
      </c>
      <c r="ED134" s="58">
        <f t="shared" si="296"/>
        <v>0</v>
      </c>
      <c r="EE134" s="58">
        <f t="shared" si="296"/>
        <v>0</v>
      </c>
      <c r="EF134" s="58">
        <f t="shared" si="296"/>
        <v>0</v>
      </c>
      <c r="EG134" s="58">
        <f t="shared" si="296"/>
        <v>0</v>
      </c>
      <c r="EH134" s="58">
        <f t="shared" si="296"/>
        <v>0</v>
      </c>
      <c r="EI134" s="58">
        <f t="shared" si="296"/>
        <v>0</v>
      </c>
      <c r="EJ134" s="58">
        <f t="shared" si="296"/>
        <v>0</v>
      </c>
      <c r="EK134" s="58">
        <f t="shared" si="296"/>
        <v>0</v>
      </c>
      <c r="EL134" s="58">
        <f t="shared" si="296"/>
        <v>0</v>
      </c>
      <c r="EM134" s="58">
        <f t="shared" si="296"/>
        <v>0</v>
      </c>
      <c r="EN134" s="58">
        <f t="shared" si="296"/>
        <v>0</v>
      </c>
      <c r="EO134" s="58">
        <f t="shared" si="296"/>
        <v>0</v>
      </c>
      <c r="EP134" s="58">
        <f t="shared" si="296"/>
        <v>0</v>
      </c>
      <c r="EQ134" s="58">
        <f t="shared" si="296"/>
        <v>0</v>
      </c>
      <c r="ER134" s="58">
        <f t="shared" si="296"/>
        <v>0</v>
      </c>
      <c r="ES134" s="58">
        <f t="shared" si="296"/>
        <v>0</v>
      </c>
      <c r="ET134" s="58">
        <f t="shared" si="296"/>
        <v>0</v>
      </c>
      <c r="EU134" s="58">
        <f t="shared" si="296"/>
        <v>0</v>
      </c>
      <c r="EV134" s="58">
        <f t="shared" si="296"/>
        <v>0</v>
      </c>
      <c r="EW134" s="58">
        <f t="shared" si="296"/>
        <v>0</v>
      </c>
      <c r="EX134" s="58">
        <f t="shared" si="296"/>
        <v>0</v>
      </c>
      <c r="EY134" s="58">
        <f t="shared" si="296"/>
        <v>0</v>
      </c>
      <c r="EZ134" s="58">
        <f t="shared" si="296"/>
        <v>0</v>
      </c>
      <c r="FA134" s="58">
        <f t="shared" si="296"/>
        <v>0</v>
      </c>
      <c r="FB134" s="58">
        <f t="shared" si="296"/>
        <v>0</v>
      </c>
      <c r="FC134" s="58">
        <f t="shared" si="296"/>
        <v>0</v>
      </c>
      <c r="FD134" s="58">
        <f t="shared" si="296"/>
        <v>0</v>
      </c>
      <c r="FE134" s="58">
        <f t="shared" si="296"/>
        <v>0</v>
      </c>
      <c r="FF134" s="58">
        <f t="shared" si="296"/>
        <v>0</v>
      </c>
      <c r="FG134" s="58">
        <f t="shared" si="296"/>
        <v>0</v>
      </c>
      <c r="FH134" s="58">
        <f t="shared" si="296"/>
        <v>0</v>
      </c>
      <c r="FI134" s="58">
        <f t="shared" si="296"/>
        <v>0</v>
      </c>
      <c r="FJ134" s="59">
        <f t="shared" si="296"/>
        <v>0</v>
      </c>
      <c r="FL134" s="21" t="s">
        <v>224</v>
      </c>
      <c r="FM134" s="58"/>
      <c r="FN134" s="58">
        <f t="shared" ref="FN134:HF134" si="297">FN$113*FN115+(FN$98-FN$113)*FN100+(FN$83-FN$98)*FN85+(FN$68-FN$83)*FN70</f>
        <v>-7.8900000000000012E-3</v>
      </c>
      <c r="FO134" s="58">
        <f t="shared" si="297"/>
        <v>-7.8200000000000006E-3</v>
      </c>
      <c r="FP134" s="58">
        <f t="shared" si="297"/>
        <v>-7.7499999999999999E-3</v>
      </c>
      <c r="FQ134" s="58">
        <f t="shared" si="297"/>
        <v>-7.6800000000000002E-3</v>
      </c>
      <c r="FR134" s="58">
        <f t="shared" si="297"/>
        <v>-7.6100000000000004E-3</v>
      </c>
      <c r="FS134" s="58">
        <f t="shared" si="297"/>
        <v>-7.5399999999999998E-3</v>
      </c>
      <c r="FT134" s="58">
        <f t="shared" si="297"/>
        <v>-7.4700000000000001E-3</v>
      </c>
      <c r="FU134" s="58">
        <f t="shared" si="297"/>
        <v>-7.4000000000000003E-3</v>
      </c>
      <c r="FV134" s="58">
        <f t="shared" si="297"/>
        <v>-7.3300000000000006E-3</v>
      </c>
      <c r="FW134" s="58">
        <f t="shared" si="297"/>
        <v>-7.2600000000000008E-3</v>
      </c>
      <c r="FX134" s="58">
        <f t="shared" si="297"/>
        <v>-7.1900000000000002E-3</v>
      </c>
      <c r="FY134" s="58">
        <f t="shared" si="297"/>
        <v>-7.1200000000000005E-3</v>
      </c>
      <c r="FZ134" s="58">
        <f t="shared" si="297"/>
        <v>-7.0500000000000007E-3</v>
      </c>
      <c r="GA134" s="58">
        <f t="shared" si="297"/>
        <v>-6.980000000000001E-3</v>
      </c>
      <c r="GB134" s="58">
        <f t="shared" si="297"/>
        <v>-6.9100000000000003E-3</v>
      </c>
      <c r="GC134" s="58">
        <f t="shared" si="297"/>
        <v>-6.8400000000000006E-3</v>
      </c>
      <c r="GD134" s="58">
        <f t="shared" si="297"/>
        <v>-6.77E-3</v>
      </c>
      <c r="GE134" s="58">
        <f t="shared" si="297"/>
        <v>-6.7000000000000002E-3</v>
      </c>
      <c r="GF134" s="58">
        <f t="shared" si="297"/>
        <v>-6.6300000000000005E-3</v>
      </c>
      <c r="GG134" s="58">
        <f t="shared" si="297"/>
        <v>-6.5600000000000007E-3</v>
      </c>
      <c r="GH134" s="58">
        <f t="shared" si="297"/>
        <v>-6.4900000000000001E-3</v>
      </c>
      <c r="GI134" s="58">
        <f t="shared" si="297"/>
        <v>-6.4200000000000004E-3</v>
      </c>
      <c r="GJ134" s="58">
        <f t="shared" si="297"/>
        <v>-6.3499999999999997E-3</v>
      </c>
      <c r="GK134" s="58">
        <f t="shared" si="297"/>
        <v>-6.2800000000000009E-3</v>
      </c>
      <c r="GL134" s="58">
        <f t="shared" si="297"/>
        <v>-6.2100000000000002E-3</v>
      </c>
      <c r="GM134" s="58">
        <f t="shared" si="297"/>
        <v>-6.1400000000000005E-3</v>
      </c>
      <c r="GN134" s="58">
        <f t="shared" si="297"/>
        <v>-6.0700000000000007E-3</v>
      </c>
      <c r="GO134" s="58">
        <f t="shared" si="297"/>
        <v>-6.0000000000000001E-3</v>
      </c>
      <c r="GP134" s="58">
        <f t="shared" si="297"/>
        <v>-5.9300000000000004E-3</v>
      </c>
      <c r="GQ134" s="58">
        <f t="shared" si="297"/>
        <v>-5.8600000000000006E-3</v>
      </c>
      <c r="GR134" s="58">
        <f t="shared" si="297"/>
        <v>-5.79E-3</v>
      </c>
      <c r="GS134" s="58">
        <f t="shared" si="297"/>
        <v>-5.7200000000000003E-3</v>
      </c>
      <c r="GT134" s="58">
        <f t="shared" si="297"/>
        <v>-5.6500000000000005E-3</v>
      </c>
      <c r="GU134" s="58">
        <f t="shared" si="297"/>
        <v>-5.5799999999999999E-3</v>
      </c>
      <c r="GV134" s="58">
        <f t="shared" si="297"/>
        <v>-5.510000000000001E-3</v>
      </c>
      <c r="GW134" s="58">
        <f t="shared" si="297"/>
        <v>-5.4400000000000004E-3</v>
      </c>
      <c r="GX134" s="58">
        <f t="shared" si="297"/>
        <v>-5.3700000000000006E-3</v>
      </c>
      <c r="GY134" s="58">
        <f t="shared" si="297"/>
        <v>-5.3E-3</v>
      </c>
      <c r="GZ134" s="58">
        <f t="shared" si="297"/>
        <v>-5.2300000000000003E-3</v>
      </c>
      <c r="HA134" s="58">
        <f t="shared" si="297"/>
        <v>-5.1600000000000005E-3</v>
      </c>
      <c r="HB134" s="58">
        <f t="shared" si="297"/>
        <v>-5.0899999999999999E-3</v>
      </c>
      <c r="HC134" s="58">
        <f t="shared" si="297"/>
        <v>-5.0200000000000002E-3</v>
      </c>
      <c r="HD134" s="58">
        <f t="shared" si="297"/>
        <v>-4.9500000000000004E-3</v>
      </c>
      <c r="HE134" s="58">
        <f t="shared" si="297"/>
        <v>-4.8800000000000007E-3</v>
      </c>
      <c r="HF134" s="58">
        <f t="shared" si="297"/>
        <v>-4.81E-3</v>
      </c>
      <c r="HG134" s="280">
        <f t="shared" ref="HG134:IO134" si="298">HG$113*HG115+(HG$98-HG$113)*HG100+(HG$83-HG$98)*HG85+(HG$68-HG$83)*HG70</f>
        <v>-4.7400000000000003E-3</v>
      </c>
      <c r="HH134" s="280">
        <f t="shared" si="298"/>
        <v>-4.6700000000000005E-3</v>
      </c>
      <c r="HI134" s="280">
        <f t="shared" si="298"/>
        <v>-4.6000000000000008E-3</v>
      </c>
      <c r="HJ134" s="280">
        <f t="shared" si="298"/>
        <v>-4.530000000000001E-3</v>
      </c>
      <c r="HK134" s="280">
        <f t="shared" si="298"/>
        <v>-4.4600000000000004E-3</v>
      </c>
      <c r="HL134" s="280">
        <f t="shared" si="298"/>
        <v>-4.3899999999999998E-3</v>
      </c>
      <c r="HM134" s="280">
        <f t="shared" si="298"/>
        <v>-4.3200000000000001E-3</v>
      </c>
      <c r="HN134" s="280">
        <f t="shared" si="298"/>
        <v>-4.2500000000000003E-3</v>
      </c>
      <c r="HO134" s="280">
        <f t="shared" si="298"/>
        <v>-4.1799999999999997E-3</v>
      </c>
      <c r="HP134" s="280">
        <f t="shared" si="298"/>
        <v>-4.1100000000000008E-3</v>
      </c>
      <c r="HQ134" s="280">
        <f t="shared" si="298"/>
        <v>-4.0400000000000002E-3</v>
      </c>
      <c r="HR134" s="280">
        <f t="shared" si="298"/>
        <v>-3.9700000000000013E-3</v>
      </c>
      <c r="HS134" s="280">
        <f t="shared" si="298"/>
        <v>-3.8999999999999998E-3</v>
      </c>
      <c r="HT134" s="280">
        <f t="shared" si="298"/>
        <v>-3.8300000000000005E-3</v>
      </c>
      <c r="HU134" s="280">
        <f t="shared" si="298"/>
        <v>-3.7600000000000008E-3</v>
      </c>
      <c r="HV134" s="280">
        <f t="shared" si="298"/>
        <v>-3.6900000000000001E-3</v>
      </c>
      <c r="HW134" s="280">
        <f t="shared" si="298"/>
        <v>-3.62E-3</v>
      </c>
      <c r="HX134" s="280">
        <f t="shared" si="298"/>
        <v>-3.5500000000000006E-3</v>
      </c>
      <c r="HY134" s="280">
        <f t="shared" si="298"/>
        <v>-3.4800000000000005E-3</v>
      </c>
      <c r="HZ134" s="280">
        <f t="shared" si="298"/>
        <v>-3.4100000000000003E-3</v>
      </c>
      <c r="IA134" s="280">
        <f t="shared" si="298"/>
        <v>-3.3400000000000005E-3</v>
      </c>
      <c r="IB134" s="280">
        <f t="shared" si="298"/>
        <v>-2.4280000000000003E-2</v>
      </c>
      <c r="IC134" s="280" t="e">
        <f t="shared" si="298"/>
        <v>#VALUE!</v>
      </c>
      <c r="ID134" s="280">
        <f t="shared" si="298"/>
        <v>-2.4160000000000004E-2</v>
      </c>
      <c r="IE134" s="280">
        <f t="shared" si="298"/>
        <v>-3.8900000000000007E-3</v>
      </c>
      <c r="IF134" s="58">
        <f t="shared" si="298"/>
        <v>-3.82E-3</v>
      </c>
      <c r="IG134" s="58">
        <f t="shared" si="298"/>
        <v>-3.7500000000000003E-3</v>
      </c>
      <c r="IH134" s="58">
        <f t="shared" si="298"/>
        <v>-3.6800000000000005E-3</v>
      </c>
      <c r="II134" s="58">
        <f t="shared" si="298"/>
        <v>-3.6100000000000008E-3</v>
      </c>
      <c r="IJ134" s="58">
        <f t="shared" si="298"/>
        <v>-3.5400000000000006E-3</v>
      </c>
      <c r="IK134" s="58">
        <f t="shared" si="298"/>
        <v>-3.4700000000000004E-3</v>
      </c>
      <c r="IL134" s="58">
        <f t="shared" si="298"/>
        <v>-3.4000000000000011E-3</v>
      </c>
      <c r="IM134" s="58">
        <f t="shared" si="298"/>
        <v>-3.3300000000000001E-3</v>
      </c>
      <c r="IN134" s="58">
        <f t="shared" si="298"/>
        <v>-3.2600000000000007E-3</v>
      </c>
      <c r="IO134" s="59">
        <f t="shared" si="298"/>
        <v>0</v>
      </c>
    </row>
    <row r="135" spans="2:253">
      <c r="B135" s="21" t="s">
        <v>226</v>
      </c>
      <c r="C135" s="58"/>
      <c r="D135" s="58">
        <f t="shared" ref="D135:AQ135" si="299">D$113*(D116)+(D$98-D$113)*(D101)+(D$83-D$98)*(D86)+(D$68-D$83)*(D71)</f>
        <v>-6.9000000000000008E-3</v>
      </c>
      <c r="E135" s="58">
        <f t="shared" si="299"/>
        <v>-6.9000000000000008E-3</v>
      </c>
      <c r="F135" s="58">
        <f t="shared" si="299"/>
        <v>-6.9000000000000008E-3</v>
      </c>
      <c r="G135" s="58">
        <f t="shared" si="299"/>
        <v>-6.9000000000000008E-3</v>
      </c>
      <c r="H135" s="58">
        <f t="shared" si="299"/>
        <v>-6.9000000000000008E-3</v>
      </c>
      <c r="I135" s="58">
        <f t="shared" si="299"/>
        <v>-6.9000000000000008E-3</v>
      </c>
      <c r="J135" s="58">
        <f t="shared" si="299"/>
        <v>-6.9000000000000008E-3</v>
      </c>
      <c r="K135" s="58">
        <f t="shared" si="299"/>
        <v>-6.9000000000000008E-3</v>
      </c>
      <c r="L135" s="58">
        <f t="shared" si="299"/>
        <v>-6.9000000000000008E-3</v>
      </c>
      <c r="M135" s="58">
        <f t="shared" si="299"/>
        <v>-6.9000000000000008E-3</v>
      </c>
      <c r="N135" s="58">
        <f t="shared" si="299"/>
        <v>-6.9000000000000008E-3</v>
      </c>
      <c r="O135" s="58">
        <f t="shared" si="299"/>
        <v>-6.9000000000000008E-3</v>
      </c>
      <c r="P135" s="58">
        <f t="shared" si="299"/>
        <v>-6.9000000000000008E-3</v>
      </c>
      <c r="Q135" s="58">
        <f t="shared" si="299"/>
        <v>-6.9000000000000008E-3</v>
      </c>
      <c r="R135" s="58">
        <f t="shared" si="299"/>
        <v>-6.9000000000000008E-3</v>
      </c>
      <c r="S135" s="58">
        <f t="shared" si="299"/>
        <v>-6.9000000000000008E-3</v>
      </c>
      <c r="T135" s="58">
        <f t="shared" si="299"/>
        <v>-6.9000000000000008E-3</v>
      </c>
      <c r="U135" s="58">
        <f t="shared" si="299"/>
        <v>-6.9000000000000008E-3</v>
      </c>
      <c r="V135" s="58">
        <f t="shared" si="299"/>
        <v>-6.9000000000000008E-3</v>
      </c>
      <c r="W135" s="58">
        <f t="shared" si="299"/>
        <v>-6.9000000000000008E-3</v>
      </c>
      <c r="X135" s="58">
        <f t="shared" si="299"/>
        <v>-6.9000000000000008E-3</v>
      </c>
      <c r="Y135" s="58">
        <f t="shared" si="299"/>
        <v>-6.9000000000000008E-3</v>
      </c>
      <c r="Z135" s="58">
        <f t="shared" si="299"/>
        <v>-6.9000000000000008E-3</v>
      </c>
      <c r="AA135" s="58">
        <f t="shared" si="299"/>
        <v>-6.9000000000000008E-3</v>
      </c>
      <c r="AB135" s="58">
        <f t="shared" si="299"/>
        <v>-6.9000000000000008E-3</v>
      </c>
      <c r="AC135" s="58">
        <f t="shared" si="299"/>
        <v>-6.9000000000000008E-3</v>
      </c>
      <c r="AD135" s="58">
        <f t="shared" si="299"/>
        <v>-6.9000000000000008E-3</v>
      </c>
      <c r="AE135" s="58">
        <f t="shared" si="299"/>
        <v>-6.9000000000000008E-3</v>
      </c>
      <c r="AF135" s="58">
        <f t="shared" si="299"/>
        <v>-6.9000000000000008E-3</v>
      </c>
      <c r="AG135" s="58">
        <f t="shared" si="299"/>
        <v>-6.9000000000000008E-3</v>
      </c>
      <c r="AH135" s="58">
        <f t="shared" si="299"/>
        <v>-7.0600000000000012E-3</v>
      </c>
      <c r="AI135" s="58">
        <f t="shared" si="299"/>
        <v>-7.2200000000000007E-3</v>
      </c>
      <c r="AJ135" s="58">
        <f t="shared" si="299"/>
        <v>-7.3800000000000011E-3</v>
      </c>
      <c r="AK135" s="58">
        <f t="shared" si="299"/>
        <v>-7.5400000000000007E-3</v>
      </c>
      <c r="AL135" s="58">
        <f t="shared" si="299"/>
        <v>-7.7000000000000011E-3</v>
      </c>
      <c r="AM135" s="58">
        <f t="shared" si="299"/>
        <v>-7.8600000000000007E-3</v>
      </c>
      <c r="AN135" s="58">
        <f t="shared" si="299"/>
        <v>-8.0200000000000011E-3</v>
      </c>
      <c r="AO135" s="58">
        <f t="shared" si="299"/>
        <v>-8.1800000000000015E-3</v>
      </c>
      <c r="AP135" s="58">
        <f t="shared" si="299"/>
        <v>-8.3400000000000002E-3</v>
      </c>
      <c r="AQ135" s="58">
        <f t="shared" si="299"/>
        <v>-8.5000000000000006E-3</v>
      </c>
      <c r="AR135" s="58">
        <f t="shared" ref="AR135:CE135" si="300">AR$113*(AR116)+(AR$98-AR$113)*(AR101)+(AR$83-AR$98)*(AR86)+(AR$68-AR$83)*(AR71)</f>
        <v>-8.660000000000001E-3</v>
      </c>
      <c r="AS135" s="58">
        <f t="shared" si="300"/>
        <v>-5.9000000000000007E-3</v>
      </c>
      <c r="AT135" s="58">
        <f t="shared" si="300"/>
        <v>-5.9000000000000007E-3</v>
      </c>
      <c r="AU135" s="58">
        <f t="shared" si="300"/>
        <v>-5.9000000000000007E-3</v>
      </c>
      <c r="AV135" s="58">
        <f t="shared" si="300"/>
        <v>-5.9000000000000007E-3</v>
      </c>
      <c r="AW135" s="58">
        <f t="shared" si="300"/>
        <v>-5.9000000000000007E-3</v>
      </c>
      <c r="AX135" s="58">
        <f t="shared" si="300"/>
        <v>-5.9000000000000007E-3</v>
      </c>
      <c r="AY135" s="58">
        <f t="shared" si="300"/>
        <v>-5.9000000000000007E-3</v>
      </c>
      <c r="AZ135" s="58">
        <f t="shared" si="300"/>
        <v>-5.9000000000000007E-3</v>
      </c>
      <c r="BA135" s="58">
        <f t="shared" si="300"/>
        <v>-5.9000000000000007E-3</v>
      </c>
      <c r="BB135" s="58">
        <f t="shared" si="300"/>
        <v>-5.9000000000000007E-3</v>
      </c>
      <c r="BC135" s="58">
        <f t="shared" si="300"/>
        <v>-4.4000000000000003E-3</v>
      </c>
      <c r="BD135" s="58">
        <f t="shared" si="300"/>
        <v>-4.4000000000000003E-3</v>
      </c>
      <c r="BE135" s="58">
        <f t="shared" si="300"/>
        <v>-4.4000000000000003E-3</v>
      </c>
      <c r="BF135" s="58">
        <f t="shared" si="300"/>
        <v>-4.4000000000000003E-3</v>
      </c>
      <c r="BG135" s="58">
        <f t="shared" si="300"/>
        <v>-4.4000000000000003E-3</v>
      </c>
      <c r="BH135" s="58">
        <f t="shared" si="300"/>
        <v>-4.4000000000000003E-3</v>
      </c>
      <c r="BI135" s="58">
        <f t="shared" si="300"/>
        <v>-4.4000000000000003E-3</v>
      </c>
      <c r="BJ135" s="58">
        <f t="shared" si="300"/>
        <v>-4.4000000000000003E-3</v>
      </c>
      <c r="BK135" s="58">
        <f t="shared" si="300"/>
        <v>-4.4000000000000003E-3</v>
      </c>
      <c r="BL135" s="58">
        <f t="shared" si="300"/>
        <v>-4.4000000000000003E-3</v>
      </c>
      <c r="BM135" s="58">
        <f t="shared" si="300"/>
        <v>-4.4000000000000003E-3</v>
      </c>
      <c r="BN135" s="58">
        <f t="shared" si="300"/>
        <v>-4.4000000000000003E-3</v>
      </c>
      <c r="BO135" s="58">
        <f t="shared" si="300"/>
        <v>-4.4000000000000003E-3</v>
      </c>
      <c r="BP135" s="58">
        <f t="shared" si="300"/>
        <v>-4.4000000000000003E-3</v>
      </c>
      <c r="BQ135" s="58">
        <f t="shared" si="300"/>
        <v>-4.4000000000000003E-3</v>
      </c>
      <c r="BR135" s="58">
        <f t="shared" si="300"/>
        <v>-4.4000000000000003E-3</v>
      </c>
      <c r="BS135" s="58">
        <f t="shared" si="300"/>
        <v>-4.4000000000000003E-3</v>
      </c>
      <c r="BT135" s="58">
        <f t="shared" si="300"/>
        <v>-4.4000000000000003E-3</v>
      </c>
      <c r="BU135" s="58">
        <f t="shared" si="300"/>
        <v>-4.4000000000000003E-3</v>
      </c>
      <c r="BV135" s="58">
        <f t="shared" si="300"/>
        <v>-4.4000000000000003E-3</v>
      </c>
      <c r="BW135" s="58">
        <f t="shared" si="300"/>
        <v>-4.4000000000000003E-3</v>
      </c>
      <c r="BX135" s="58">
        <f t="shared" si="300"/>
        <v>-4.4000000000000003E-3</v>
      </c>
      <c r="BY135" s="58">
        <f t="shared" si="300"/>
        <v>-4.4000000000000003E-3</v>
      </c>
      <c r="BZ135" s="58">
        <f t="shared" si="300"/>
        <v>-4.4000000000000003E-3</v>
      </c>
      <c r="CA135" s="58">
        <f t="shared" si="300"/>
        <v>-4.4000000000000003E-3</v>
      </c>
      <c r="CB135" s="58">
        <f t="shared" si="300"/>
        <v>-4.4000000000000003E-3</v>
      </c>
      <c r="CC135" s="58">
        <f t="shared" si="300"/>
        <v>-4.4000000000000003E-3</v>
      </c>
      <c r="CD135" s="58">
        <f t="shared" si="300"/>
        <v>-4.4000000000000003E-3</v>
      </c>
      <c r="CE135" s="293">
        <f t="shared" si="300"/>
        <v>-2E-3</v>
      </c>
      <c r="CG135" s="21" t="s">
        <v>226</v>
      </c>
      <c r="CH135" s="58"/>
      <c r="CI135" s="58">
        <f t="shared" ref="CI135:DV135" si="301">CI$113*CI116+(CI$98-CI$113)*CI101+(CI$83-CI$98)*CI86+(CI$68-CI$83)*CI71</f>
        <v>0</v>
      </c>
      <c r="CJ135" s="58">
        <f t="shared" si="301"/>
        <v>0</v>
      </c>
      <c r="CK135" s="58">
        <f t="shared" si="301"/>
        <v>0</v>
      </c>
      <c r="CL135" s="58">
        <f t="shared" si="301"/>
        <v>0</v>
      </c>
      <c r="CM135" s="58">
        <f t="shared" si="301"/>
        <v>0</v>
      </c>
      <c r="CN135" s="58">
        <f t="shared" si="301"/>
        <v>0</v>
      </c>
      <c r="CO135" s="58">
        <f t="shared" si="301"/>
        <v>0</v>
      </c>
      <c r="CP135" s="58">
        <f t="shared" si="301"/>
        <v>0</v>
      </c>
      <c r="CQ135" s="58">
        <f t="shared" si="301"/>
        <v>0</v>
      </c>
      <c r="CR135" s="58">
        <f t="shared" si="301"/>
        <v>0</v>
      </c>
      <c r="CS135" s="58">
        <f t="shared" si="301"/>
        <v>0</v>
      </c>
      <c r="CT135" s="58">
        <f t="shared" si="301"/>
        <v>0</v>
      </c>
      <c r="CU135" s="58">
        <f t="shared" si="301"/>
        <v>0</v>
      </c>
      <c r="CV135" s="58">
        <f t="shared" si="301"/>
        <v>0</v>
      </c>
      <c r="CW135" s="58">
        <f t="shared" si="301"/>
        <v>0</v>
      </c>
      <c r="CX135" s="58">
        <f t="shared" si="301"/>
        <v>0</v>
      </c>
      <c r="CY135" s="58">
        <f t="shared" si="301"/>
        <v>0</v>
      </c>
      <c r="CZ135" s="58">
        <f t="shared" si="301"/>
        <v>0</v>
      </c>
      <c r="DA135" s="58">
        <f t="shared" si="301"/>
        <v>0</v>
      </c>
      <c r="DB135" s="58">
        <f t="shared" si="301"/>
        <v>0</v>
      </c>
      <c r="DC135" s="58">
        <f t="shared" si="301"/>
        <v>0</v>
      </c>
      <c r="DD135" s="58">
        <f t="shared" si="301"/>
        <v>0</v>
      </c>
      <c r="DE135" s="58">
        <f t="shared" si="301"/>
        <v>0</v>
      </c>
      <c r="DF135" s="58">
        <f t="shared" si="301"/>
        <v>0</v>
      </c>
      <c r="DG135" s="58">
        <f t="shared" si="301"/>
        <v>0</v>
      </c>
      <c r="DH135" s="58">
        <f t="shared" si="301"/>
        <v>0</v>
      </c>
      <c r="DI135" s="58">
        <f t="shared" si="301"/>
        <v>0</v>
      </c>
      <c r="DJ135" s="58">
        <f t="shared" si="301"/>
        <v>0</v>
      </c>
      <c r="DK135" s="58">
        <f t="shared" si="301"/>
        <v>0</v>
      </c>
      <c r="DL135" s="58">
        <f t="shared" si="301"/>
        <v>0</v>
      </c>
      <c r="DM135" s="58">
        <f t="shared" si="301"/>
        <v>0</v>
      </c>
      <c r="DN135" s="58">
        <f t="shared" si="301"/>
        <v>0</v>
      </c>
      <c r="DO135" s="58">
        <f t="shared" si="301"/>
        <v>0</v>
      </c>
      <c r="DP135" s="58">
        <f t="shared" si="301"/>
        <v>0</v>
      </c>
      <c r="DQ135" s="58">
        <f t="shared" si="301"/>
        <v>0</v>
      </c>
      <c r="DR135" s="58">
        <f t="shared" si="301"/>
        <v>0</v>
      </c>
      <c r="DS135" s="58">
        <f t="shared" si="301"/>
        <v>0</v>
      </c>
      <c r="DT135" s="58">
        <f t="shared" si="301"/>
        <v>0</v>
      </c>
      <c r="DU135" s="58">
        <f t="shared" si="301"/>
        <v>0</v>
      </c>
      <c r="DV135" s="58">
        <f t="shared" si="301"/>
        <v>0</v>
      </c>
      <c r="DW135" s="58">
        <f t="shared" ref="DW135:FJ135" si="302">DW$113*DW116+(DW$98-DW$113)*DW101+(DW$83-DW$98)*DW86+(DW$68-DW$83)*DW71</f>
        <v>0</v>
      </c>
      <c r="DX135" s="58">
        <f t="shared" si="302"/>
        <v>0</v>
      </c>
      <c r="DY135" s="58">
        <f t="shared" si="302"/>
        <v>0</v>
      </c>
      <c r="DZ135" s="58">
        <f t="shared" si="302"/>
        <v>0</v>
      </c>
      <c r="EA135" s="58">
        <f t="shared" si="302"/>
        <v>0</v>
      </c>
      <c r="EB135" s="58">
        <f t="shared" si="302"/>
        <v>0</v>
      </c>
      <c r="EC135" s="58">
        <f t="shared" si="302"/>
        <v>0</v>
      </c>
      <c r="ED135" s="58">
        <f t="shared" si="302"/>
        <v>0</v>
      </c>
      <c r="EE135" s="58">
        <f t="shared" si="302"/>
        <v>0</v>
      </c>
      <c r="EF135" s="58">
        <f t="shared" si="302"/>
        <v>0</v>
      </c>
      <c r="EG135" s="58">
        <f t="shared" si="302"/>
        <v>0</v>
      </c>
      <c r="EH135" s="58">
        <f t="shared" si="302"/>
        <v>0</v>
      </c>
      <c r="EI135" s="58">
        <f t="shared" si="302"/>
        <v>0</v>
      </c>
      <c r="EJ135" s="58">
        <f t="shared" si="302"/>
        <v>0</v>
      </c>
      <c r="EK135" s="58">
        <f t="shared" si="302"/>
        <v>0</v>
      </c>
      <c r="EL135" s="58">
        <f t="shared" si="302"/>
        <v>0</v>
      </c>
      <c r="EM135" s="58">
        <f t="shared" si="302"/>
        <v>0</v>
      </c>
      <c r="EN135" s="58">
        <f t="shared" si="302"/>
        <v>0</v>
      </c>
      <c r="EO135" s="58">
        <f t="shared" si="302"/>
        <v>0</v>
      </c>
      <c r="EP135" s="58">
        <f t="shared" si="302"/>
        <v>0</v>
      </c>
      <c r="EQ135" s="58">
        <f t="shared" si="302"/>
        <v>0</v>
      </c>
      <c r="ER135" s="58">
        <f t="shared" si="302"/>
        <v>0</v>
      </c>
      <c r="ES135" s="58">
        <f t="shared" si="302"/>
        <v>0</v>
      </c>
      <c r="ET135" s="58">
        <f t="shared" si="302"/>
        <v>0</v>
      </c>
      <c r="EU135" s="58">
        <f t="shared" si="302"/>
        <v>0</v>
      </c>
      <c r="EV135" s="58">
        <f t="shared" si="302"/>
        <v>0</v>
      </c>
      <c r="EW135" s="58">
        <f t="shared" si="302"/>
        <v>0</v>
      </c>
      <c r="EX135" s="58">
        <f t="shared" si="302"/>
        <v>0</v>
      </c>
      <c r="EY135" s="58">
        <f t="shared" si="302"/>
        <v>0</v>
      </c>
      <c r="EZ135" s="58">
        <f t="shared" si="302"/>
        <v>0</v>
      </c>
      <c r="FA135" s="58">
        <f t="shared" si="302"/>
        <v>0</v>
      </c>
      <c r="FB135" s="58">
        <f t="shared" si="302"/>
        <v>0</v>
      </c>
      <c r="FC135" s="58">
        <f t="shared" si="302"/>
        <v>0</v>
      </c>
      <c r="FD135" s="58">
        <f t="shared" si="302"/>
        <v>0</v>
      </c>
      <c r="FE135" s="58">
        <f t="shared" si="302"/>
        <v>0</v>
      </c>
      <c r="FF135" s="58">
        <f t="shared" si="302"/>
        <v>0</v>
      </c>
      <c r="FG135" s="58">
        <f t="shared" si="302"/>
        <v>0</v>
      </c>
      <c r="FH135" s="58">
        <f t="shared" si="302"/>
        <v>0</v>
      </c>
      <c r="FI135" s="58">
        <f t="shared" si="302"/>
        <v>0</v>
      </c>
      <c r="FJ135" s="59">
        <f t="shared" si="302"/>
        <v>0</v>
      </c>
      <c r="FL135" s="21" t="s">
        <v>226</v>
      </c>
      <c r="FM135" s="58"/>
      <c r="FN135" s="58">
        <f t="shared" ref="FN135:HF135" si="303">FN$113*FN116+(FN$98-FN$113)*FN101+(FN$83-FN$98)*FN86+(FN$68-FN$83)*FN71</f>
        <v>0</v>
      </c>
      <c r="FO135" s="58">
        <f t="shared" si="303"/>
        <v>0</v>
      </c>
      <c r="FP135" s="58">
        <f t="shared" si="303"/>
        <v>0</v>
      </c>
      <c r="FQ135" s="58">
        <f t="shared" si="303"/>
        <v>0</v>
      </c>
      <c r="FR135" s="58">
        <f t="shared" si="303"/>
        <v>0</v>
      </c>
      <c r="FS135" s="58">
        <f t="shared" si="303"/>
        <v>0</v>
      </c>
      <c r="FT135" s="58">
        <f t="shared" si="303"/>
        <v>0</v>
      </c>
      <c r="FU135" s="58">
        <f t="shared" si="303"/>
        <v>0</v>
      </c>
      <c r="FV135" s="58">
        <f t="shared" si="303"/>
        <v>0</v>
      </c>
      <c r="FW135" s="58">
        <f t="shared" si="303"/>
        <v>0</v>
      </c>
      <c r="FX135" s="58">
        <f t="shared" si="303"/>
        <v>0</v>
      </c>
      <c r="FY135" s="58">
        <f t="shared" si="303"/>
        <v>0</v>
      </c>
      <c r="FZ135" s="58">
        <f t="shared" si="303"/>
        <v>0</v>
      </c>
      <c r="GA135" s="58">
        <f t="shared" si="303"/>
        <v>0</v>
      </c>
      <c r="GB135" s="58">
        <f t="shared" si="303"/>
        <v>0</v>
      </c>
      <c r="GC135" s="58">
        <f t="shared" si="303"/>
        <v>0</v>
      </c>
      <c r="GD135" s="58">
        <f t="shared" si="303"/>
        <v>0</v>
      </c>
      <c r="GE135" s="58">
        <f t="shared" si="303"/>
        <v>0</v>
      </c>
      <c r="GF135" s="58">
        <f t="shared" si="303"/>
        <v>0</v>
      </c>
      <c r="GG135" s="58">
        <f t="shared" si="303"/>
        <v>0</v>
      </c>
      <c r="GH135" s="58">
        <f t="shared" si="303"/>
        <v>0</v>
      </c>
      <c r="GI135" s="58">
        <f t="shared" si="303"/>
        <v>0</v>
      </c>
      <c r="GJ135" s="58">
        <f t="shared" si="303"/>
        <v>0</v>
      </c>
      <c r="GK135" s="58">
        <f t="shared" si="303"/>
        <v>0</v>
      </c>
      <c r="GL135" s="58">
        <f t="shared" si="303"/>
        <v>0</v>
      </c>
      <c r="GM135" s="58">
        <f t="shared" si="303"/>
        <v>0</v>
      </c>
      <c r="GN135" s="58">
        <f t="shared" si="303"/>
        <v>0</v>
      </c>
      <c r="GO135" s="58">
        <f t="shared" si="303"/>
        <v>0</v>
      </c>
      <c r="GP135" s="58">
        <f t="shared" si="303"/>
        <v>0</v>
      </c>
      <c r="GQ135" s="58">
        <f t="shared" si="303"/>
        <v>0</v>
      </c>
      <c r="GR135" s="58">
        <f t="shared" si="303"/>
        <v>0</v>
      </c>
      <c r="GS135" s="58">
        <f t="shared" si="303"/>
        <v>0</v>
      </c>
      <c r="GT135" s="58">
        <f t="shared" si="303"/>
        <v>0</v>
      </c>
      <c r="GU135" s="58">
        <f t="shared" si="303"/>
        <v>0</v>
      </c>
      <c r="GV135" s="58">
        <f t="shared" si="303"/>
        <v>0</v>
      </c>
      <c r="GW135" s="58">
        <f t="shared" si="303"/>
        <v>0</v>
      </c>
      <c r="GX135" s="58">
        <f t="shared" si="303"/>
        <v>0</v>
      </c>
      <c r="GY135" s="58">
        <f t="shared" si="303"/>
        <v>0</v>
      </c>
      <c r="GZ135" s="58">
        <f t="shared" si="303"/>
        <v>0</v>
      </c>
      <c r="HA135" s="58">
        <f t="shared" si="303"/>
        <v>0</v>
      </c>
      <c r="HB135" s="58">
        <f t="shared" si="303"/>
        <v>0</v>
      </c>
      <c r="HC135" s="58">
        <f t="shared" si="303"/>
        <v>0</v>
      </c>
      <c r="HD135" s="58">
        <f t="shared" si="303"/>
        <v>0</v>
      </c>
      <c r="HE135" s="58">
        <f t="shared" si="303"/>
        <v>0</v>
      </c>
      <c r="HF135" s="58">
        <f t="shared" si="303"/>
        <v>0</v>
      </c>
      <c r="HG135" s="280">
        <f t="shared" ref="HG135:IO135" si="304">HG$113*HG116+(HG$98-HG$113)*HG101+(HG$83-HG$98)*HG86+(HG$68-HG$83)*HG71</f>
        <v>0</v>
      </c>
      <c r="HH135" s="280">
        <f t="shared" si="304"/>
        <v>0</v>
      </c>
      <c r="HI135" s="280">
        <f t="shared" si="304"/>
        <v>0</v>
      </c>
      <c r="HJ135" s="280">
        <f t="shared" si="304"/>
        <v>0</v>
      </c>
      <c r="HK135" s="280">
        <f t="shared" si="304"/>
        <v>0</v>
      </c>
      <c r="HL135" s="280">
        <f t="shared" si="304"/>
        <v>0</v>
      </c>
      <c r="HM135" s="280">
        <f t="shared" si="304"/>
        <v>0</v>
      </c>
      <c r="HN135" s="280">
        <f t="shared" si="304"/>
        <v>0</v>
      </c>
      <c r="HO135" s="280">
        <f t="shared" si="304"/>
        <v>0</v>
      </c>
      <c r="HP135" s="280">
        <f t="shared" si="304"/>
        <v>0</v>
      </c>
      <c r="HQ135" s="280">
        <f t="shared" si="304"/>
        <v>0</v>
      </c>
      <c r="HR135" s="280">
        <f t="shared" si="304"/>
        <v>0</v>
      </c>
      <c r="HS135" s="280">
        <f t="shared" si="304"/>
        <v>0</v>
      </c>
      <c r="HT135" s="280">
        <f t="shared" si="304"/>
        <v>0</v>
      </c>
      <c r="HU135" s="280">
        <f t="shared" si="304"/>
        <v>0</v>
      </c>
      <c r="HV135" s="280">
        <f t="shared" si="304"/>
        <v>0</v>
      </c>
      <c r="HW135" s="280">
        <f t="shared" si="304"/>
        <v>0</v>
      </c>
      <c r="HX135" s="280">
        <f t="shared" si="304"/>
        <v>0</v>
      </c>
      <c r="HY135" s="280">
        <f t="shared" si="304"/>
        <v>0</v>
      </c>
      <c r="HZ135" s="280">
        <f t="shared" si="304"/>
        <v>0</v>
      </c>
      <c r="IA135" s="280">
        <f t="shared" si="304"/>
        <v>0</v>
      </c>
      <c r="IB135" s="280">
        <f t="shared" si="304"/>
        <v>0</v>
      </c>
      <c r="IC135" s="280" t="e">
        <f t="shared" si="304"/>
        <v>#VALUE!</v>
      </c>
      <c r="ID135" s="280">
        <f t="shared" si="304"/>
        <v>0</v>
      </c>
      <c r="IE135" s="280">
        <f t="shared" si="304"/>
        <v>0</v>
      </c>
      <c r="IF135" s="58">
        <f t="shared" si="304"/>
        <v>0</v>
      </c>
      <c r="IG135" s="58">
        <f t="shared" si="304"/>
        <v>0</v>
      </c>
      <c r="IH135" s="58">
        <f t="shared" si="304"/>
        <v>0</v>
      </c>
      <c r="II135" s="58">
        <f t="shared" si="304"/>
        <v>0</v>
      </c>
      <c r="IJ135" s="58">
        <f t="shared" si="304"/>
        <v>0</v>
      </c>
      <c r="IK135" s="58">
        <f t="shared" si="304"/>
        <v>0</v>
      </c>
      <c r="IL135" s="58">
        <f t="shared" si="304"/>
        <v>0</v>
      </c>
      <c r="IM135" s="58">
        <f t="shared" si="304"/>
        <v>0</v>
      </c>
      <c r="IN135" s="58">
        <f t="shared" si="304"/>
        <v>0</v>
      </c>
      <c r="IO135" s="59">
        <f t="shared" si="304"/>
        <v>0</v>
      </c>
    </row>
    <row r="136" spans="2:253">
      <c r="B136" s="21" t="s">
        <v>227</v>
      </c>
      <c r="C136" s="58"/>
      <c r="D136" s="58">
        <f t="shared" ref="D136:AQ136" si="305">D$113*(D117)+(D$98-D$113)*(D102)+(D$83-D$98)*(D87)+(D$68-D$83)*(D72)</f>
        <v>-1.0900000000000002E-2</v>
      </c>
      <c r="E136" s="58">
        <f t="shared" si="305"/>
        <v>-1.0900000000000002E-2</v>
      </c>
      <c r="F136" s="58">
        <f t="shared" si="305"/>
        <v>-1.0900000000000002E-2</v>
      </c>
      <c r="G136" s="58">
        <f t="shared" si="305"/>
        <v>-1.0900000000000002E-2</v>
      </c>
      <c r="H136" s="58">
        <f t="shared" si="305"/>
        <v>-1.0900000000000002E-2</v>
      </c>
      <c r="I136" s="58">
        <f t="shared" si="305"/>
        <v>-1.0900000000000002E-2</v>
      </c>
      <c r="J136" s="58">
        <f t="shared" si="305"/>
        <v>-1.0900000000000002E-2</v>
      </c>
      <c r="K136" s="58">
        <f t="shared" si="305"/>
        <v>-1.0900000000000002E-2</v>
      </c>
      <c r="L136" s="58">
        <f t="shared" si="305"/>
        <v>-1.0900000000000002E-2</v>
      </c>
      <c r="M136" s="58">
        <f t="shared" si="305"/>
        <v>-1.0900000000000002E-2</v>
      </c>
      <c r="N136" s="58">
        <f t="shared" si="305"/>
        <v>-1.0900000000000002E-2</v>
      </c>
      <c r="O136" s="58">
        <f t="shared" si="305"/>
        <v>-1.0900000000000002E-2</v>
      </c>
      <c r="P136" s="58">
        <f t="shared" si="305"/>
        <v>-1.0900000000000002E-2</v>
      </c>
      <c r="Q136" s="58">
        <f t="shared" si="305"/>
        <v>-1.0900000000000002E-2</v>
      </c>
      <c r="R136" s="58">
        <f t="shared" si="305"/>
        <v>-1.0900000000000002E-2</v>
      </c>
      <c r="S136" s="58">
        <f t="shared" si="305"/>
        <v>-1.0900000000000002E-2</v>
      </c>
      <c r="T136" s="58">
        <f t="shared" si="305"/>
        <v>-1.0900000000000002E-2</v>
      </c>
      <c r="U136" s="58">
        <f t="shared" si="305"/>
        <v>-1.0900000000000002E-2</v>
      </c>
      <c r="V136" s="58">
        <f t="shared" si="305"/>
        <v>-1.0900000000000002E-2</v>
      </c>
      <c r="W136" s="58">
        <f t="shared" si="305"/>
        <v>-1.0900000000000002E-2</v>
      </c>
      <c r="X136" s="58">
        <f t="shared" si="305"/>
        <v>-1.0900000000000002E-2</v>
      </c>
      <c r="Y136" s="58">
        <f t="shared" si="305"/>
        <v>-1.0900000000000002E-2</v>
      </c>
      <c r="Z136" s="58">
        <f t="shared" si="305"/>
        <v>-1.0900000000000002E-2</v>
      </c>
      <c r="AA136" s="58">
        <f t="shared" si="305"/>
        <v>-1.0900000000000002E-2</v>
      </c>
      <c r="AB136" s="58">
        <f t="shared" si="305"/>
        <v>-1.0900000000000002E-2</v>
      </c>
      <c r="AC136" s="58">
        <f t="shared" si="305"/>
        <v>-1.0900000000000002E-2</v>
      </c>
      <c r="AD136" s="58">
        <f t="shared" si="305"/>
        <v>-1.0900000000000002E-2</v>
      </c>
      <c r="AE136" s="58">
        <f t="shared" si="305"/>
        <v>-1.0900000000000002E-2</v>
      </c>
      <c r="AF136" s="58">
        <f t="shared" si="305"/>
        <v>-1.0900000000000002E-2</v>
      </c>
      <c r="AG136" s="58">
        <f t="shared" si="305"/>
        <v>-1.0900000000000002E-2</v>
      </c>
      <c r="AH136" s="58">
        <f t="shared" si="305"/>
        <v>-1.1220000000000003E-2</v>
      </c>
      <c r="AI136" s="58">
        <f t="shared" si="305"/>
        <v>-1.1540000000000002E-2</v>
      </c>
      <c r="AJ136" s="58">
        <f t="shared" si="305"/>
        <v>-1.1860000000000002E-2</v>
      </c>
      <c r="AK136" s="58">
        <f t="shared" si="305"/>
        <v>-1.2180000000000002E-2</v>
      </c>
      <c r="AL136" s="58">
        <f t="shared" si="305"/>
        <v>-1.2500000000000002E-2</v>
      </c>
      <c r="AM136" s="58">
        <f t="shared" si="305"/>
        <v>-1.2820000000000002E-2</v>
      </c>
      <c r="AN136" s="58">
        <f t="shared" si="305"/>
        <v>-1.3140000000000002E-2</v>
      </c>
      <c r="AO136" s="58">
        <f t="shared" si="305"/>
        <v>-1.3460000000000003E-2</v>
      </c>
      <c r="AP136" s="58">
        <f t="shared" si="305"/>
        <v>-1.3780000000000002E-2</v>
      </c>
      <c r="AQ136" s="58">
        <f t="shared" si="305"/>
        <v>-1.4100000000000001E-2</v>
      </c>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293"/>
      <c r="CG136" s="21" t="s">
        <v>227</v>
      </c>
      <c r="CH136" s="58"/>
      <c r="CI136" s="58">
        <f t="shared" ref="CI136:DV136" si="306">CI$113*CI117+(CI$98-CI$113)*CI102+(CI$83-CI$98)*CI87+(CI$68-CI$83)*CI72</f>
        <v>0</v>
      </c>
      <c r="CJ136" s="58">
        <f t="shared" si="306"/>
        <v>0</v>
      </c>
      <c r="CK136" s="58">
        <f t="shared" si="306"/>
        <v>0</v>
      </c>
      <c r="CL136" s="58">
        <f t="shared" si="306"/>
        <v>0</v>
      </c>
      <c r="CM136" s="58">
        <f t="shared" si="306"/>
        <v>0</v>
      </c>
      <c r="CN136" s="58">
        <f t="shared" si="306"/>
        <v>0</v>
      </c>
      <c r="CO136" s="58">
        <f t="shared" si="306"/>
        <v>0</v>
      </c>
      <c r="CP136" s="58">
        <f t="shared" si="306"/>
        <v>0</v>
      </c>
      <c r="CQ136" s="58">
        <f t="shared" si="306"/>
        <v>0</v>
      </c>
      <c r="CR136" s="58">
        <f t="shared" si="306"/>
        <v>0</v>
      </c>
      <c r="CS136" s="58">
        <f t="shared" si="306"/>
        <v>0</v>
      </c>
      <c r="CT136" s="58">
        <f t="shared" si="306"/>
        <v>0</v>
      </c>
      <c r="CU136" s="58">
        <f t="shared" si="306"/>
        <v>0</v>
      </c>
      <c r="CV136" s="58">
        <f t="shared" si="306"/>
        <v>0</v>
      </c>
      <c r="CW136" s="58">
        <f t="shared" si="306"/>
        <v>0</v>
      </c>
      <c r="CX136" s="58">
        <f t="shared" si="306"/>
        <v>0</v>
      </c>
      <c r="CY136" s="58">
        <f t="shared" si="306"/>
        <v>0</v>
      </c>
      <c r="CZ136" s="58">
        <f t="shared" si="306"/>
        <v>0</v>
      </c>
      <c r="DA136" s="58">
        <f t="shared" si="306"/>
        <v>0</v>
      </c>
      <c r="DB136" s="58">
        <f t="shared" si="306"/>
        <v>0</v>
      </c>
      <c r="DC136" s="58">
        <f t="shared" si="306"/>
        <v>0</v>
      </c>
      <c r="DD136" s="58">
        <f t="shared" si="306"/>
        <v>0</v>
      </c>
      <c r="DE136" s="58">
        <f t="shared" si="306"/>
        <v>0</v>
      </c>
      <c r="DF136" s="58">
        <f t="shared" si="306"/>
        <v>0</v>
      </c>
      <c r="DG136" s="58">
        <f t="shared" si="306"/>
        <v>0</v>
      </c>
      <c r="DH136" s="58">
        <f t="shared" si="306"/>
        <v>0</v>
      </c>
      <c r="DI136" s="58">
        <f t="shared" si="306"/>
        <v>0</v>
      </c>
      <c r="DJ136" s="58">
        <f t="shared" si="306"/>
        <v>0</v>
      </c>
      <c r="DK136" s="58">
        <f t="shared" si="306"/>
        <v>0</v>
      </c>
      <c r="DL136" s="58">
        <f t="shared" si="306"/>
        <v>0</v>
      </c>
      <c r="DM136" s="58">
        <f t="shared" si="306"/>
        <v>0</v>
      </c>
      <c r="DN136" s="58">
        <f t="shared" si="306"/>
        <v>0</v>
      </c>
      <c r="DO136" s="58">
        <f t="shared" si="306"/>
        <v>0</v>
      </c>
      <c r="DP136" s="58">
        <f t="shared" si="306"/>
        <v>0</v>
      </c>
      <c r="DQ136" s="58">
        <f t="shared" si="306"/>
        <v>0</v>
      </c>
      <c r="DR136" s="58">
        <f t="shared" si="306"/>
        <v>0</v>
      </c>
      <c r="DS136" s="58">
        <f t="shared" si="306"/>
        <v>0</v>
      </c>
      <c r="DT136" s="58">
        <f t="shared" si="306"/>
        <v>0</v>
      </c>
      <c r="DU136" s="58">
        <f t="shared" si="306"/>
        <v>0</v>
      </c>
      <c r="DV136" s="58">
        <f t="shared" si="306"/>
        <v>0</v>
      </c>
      <c r="DW136" s="58">
        <f t="shared" ref="DW136:FJ136" si="307">DW$113*DW117+(DW$98-DW$113)*DW102+(DW$83-DW$98)*DW87+(DW$68-DW$83)*DW72</f>
        <v>0</v>
      </c>
      <c r="DX136" s="58">
        <f t="shared" si="307"/>
        <v>0</v>
      </c>
      <c r="DY136" s="58">
        <f t="shared" si="307"/>
        <v>0</v>
      </c>
      <c r="DZ136" s="58">
        <f t="shared" si="307"/>
        <v>0</v>
      </c>
      <c r="EA136" s="58">
        <f t="shared" si="307"/>
        <v>0</v>
      </c>
      <c r="EB136" s="58">
        <f t="shared" si="307"/>
        <v>0</v>
      </c>
      <c r="EC136" s="58">
        <f t="shared" si="307"/>
        <v>0</v>
      </c>
      <c r="ED136" s="58">
        <f t="shared" si="307"/>
        <v>0</v>
      </c>
      <c r="EE136" s="58">
        <f t="shared" si="307"/>
        <v>0</v>
      </c>
      <c r="EF136" s="58">
        <f t="shared" si="307"/>
        <v>0</v>
      </c>
      <c r="EG136" s="58">
        <f t="shared" si="307"/>
        <v>0</v>
      </c>
      <c r="EH136" s="58">
        <f t="shared" si="307"/>
        <v>0</v>
      </c>
      <c r="EI136" s="58">
        <f t="shared" si="307"/>
        <v>0</v>
      </c>
      <c r="EJ136" s="58">
        <f t="shared" si="307"/>
        <v>0</v>
      </c>
      <c r="EK136" s="58">
        <f t="shared" si="307"/>
        <v>0</v>
      </c>
      <c r="EL136" s="58">
        <f t="shared" si="307"/>
        <v>0</v>
      </c>
      <c r="EM136" s="58">
        <f t="shared" si="307"/>
        <v>0</v>
      </c>
      <c r="EN136" s="58">
        <f t="shared" si="307"/>
        <v>0</v>
      </c>
      <c r="EO136" s="58">
        <f t="shared" si="307"/>
        <v>0</v>
      </c>
      <c r="EP136" s="58">
        <f t="shared" si="307"/>
        <v>0</v>
      </c>
      <c r="EQ136" s="58">
        <f t="shared" si="307"/>
        <v>0</v>
      </c>
      <c r="ER136" s="58">
        <f t="shared" si="307"/>
        <v>0</v>
      </c>
      <c r="ES136" s="58">
        <f t="shared" si="307"/>
        <v>0</v>
      </c>
      <c r="ET136" s="58">
        <f t="shared" si="307"/>
        <v>0</v>
      </c>
      <c r="EU136" s="58">
        <f t="shared" si="307"/>
        <v>0</v>
      </c>
      <c r="EV136" s="58">
        <f t="shared" si="307"/>
        <v>0</v>
      </c>
      <c r="EW136" s="58">
        <f t="shared" si="307"/>
        <v>0</v>
      </c>
      <c r="EX136" s="58">
        <f t="shared" si="307"/>
        <v>0</v>
      </c>
      <c r="EY136" s="58">
        <f t="shared" si="307"/>
        <v>0</v>
      </c>
      <c r="EZ136" s="58">
        <f t="shared" si="307"/>
        <v>0</v>
      </c>
      <c r="FA136" s="58">
        <f t="shared" si="307"/>
        <v>0</v>
      </c>
      <c r="FB136" s="58">
        <f t="shared" si="307"/>
        <v>0</v>
      </c>
      <c r="FC136" s="58">
        <f t="shared" si="307"/>
        <v>0</v>
      </c>
      <c r="FD136" s="58">
        <f t="shared" si="307"/>
        <v>0</v>
      </c>
      <c r="FE136" s="58">
        <f t="shared" si="307"/>
        <v>0</v>
      </c>
      <c r="FF136" s="58">
        <f t="shared" si="307"/>
        <v>0</v>
      </c>
      <c r="FG136" s="58">
        <f t="shared" si="307"/>
        <v>0</v>
      </c>
      <c r="FH136" s="58">
        <f t="shared" si="307"/>
        <v>0</v>
      </c>
      <c r="FI136" s="58">
        <f t="shared" si="307"/>
        <v>0</v>
      </c>
      <c r="FJ136" s="59">
        <f t="shared" si="307"/>
        <v>0</v>
      </c>
      <c r="FL136" s="21" t="s">
        <v>227</v>
      </c>
      <c r="FM136" s="58"/>
      <c r="FN136" s="58">
        <f t="shared" ref="FN136:HF136" si="308">FN$113*FN117+(FN$98-FN$113)*FN102+(FN$83-FN$98)*FN87+(FN$68-FN$83)*FN72</f>
        <v>0</v>
      </c>
      <c r="FO136" s="58">
        <f t="shared" si="308"/>
        <v>0</v>
      </c>
      <c r="FP136" s="58">
        <f t="shared" si="308"/>
        <v>0</v>
      </c>
      <c r="FQ136" s="58">
        <f t="shared" si="308"/>
        <v>0</v>
      </c>
      <c r="FR136" s="58">
        <f t="shared" si="308"/>
        <v>0</v>
      </c>
      <c r="FS136" s="58">
        <f t="shared" si="308"/>
        <v>0</v>
      </c>
      <c r="FT136" s="58">
        <f t="shared" si="308"/>
        <v>0</v>
      </c>
      <c r="FU136" s="58">
        <f t="shared" si="308"/>
        <v>0</v>
      </c>
      <c r="FV136" s="58">
        <f t="shared" si="308"/>
        <v>0</v>
      </c>
      <c r="FW136" s="58">
        <f t="shared" si="308"/>
        <v>0</v>
      </c>
      <c r="FX136" s="58">
        <f t="shared" si="308"/>
        <v>0</v>
      </c>
      <c r="FY136" s="58">
        <f t="shared" si="308"/>
        <v>0</v>
      </c>
      <c r="FZ136" s="58">
        <f t="shared" si="308"/>
        <v>0</v>
      </c>
      <c r="GA136" s="58">
        <f t="shared" si="308"/>
        <v>0</v>
      </c>
      <c r="GB136" s="58">
        <f t="shared" si="308"/>
        <v>0</v>
      </c>
      <c r="GC136" s="58">
        <f t="shared" si="308"/>
        <v>0</v>
      </c>
      <c r="GD136" s="58">
        <f t="shared" si="308"/>
        <v>0</v>
      </c>
      <c r="GE136" s="58">
        <f t="shared" si="308"/>
        <v>0</v>
      </c>
      <c r="GF136" s="58">
        <f t="shared" si="308"/>
        <v>0</v>
      </c>
      <c r="GG136" s="58">
        <f t="shared" si="308"/>
        <v>0</v>
      </c>
      <c r="GH136" s="58">
        <f t="shared" si="308"/>
        <v>0</v>
      </c>
      <c r="GI136" s="58">
        <f t="shared" si="308"/>
        <v>0</v>
      </c>
      <c r="GJ136" s="58">
        <f t="shared" si="308"/>
        <v>0</v>
      </c>
      <c r="GK136" s="58">
        <f t="shared" si="308"/>
        <v>0</v>
      </c>
      <c r="GL136" s="58">
        <f t="shared" si="308"/>
        <v>0</v>
      </c>
      <c r="GM136" s="58">
        <f t="shared" si="308"/>
        <v>0</v>
      </c>
      <c r="GN136" s="58">
        <f t="shared" si="308"/>
        <v>0</v>
      </c>
      <c r="GO136" s="58">
        <f t="shared" si="308"/>
        <v>0</v>
      </c>
      <c r="GP136" s="58">
        <f t="shared" si="308"/>
        <v>0</v>
      </c>
      <c r="GQ136" s="58">
        <f t="shared" si="308"/>
        <v>0</v>
      </c>
      <c r="GR136" s="58">
        <f t="shared" si="308"/>
        <v>0</v>
      </c>
      <c r="GS136" s="58">
        <f t="shared" si="308"/>
        <v>0</v>
      </c>
      <c r="GT136" s="58">
        <f t="shared" si="308"/>
        <v>0</v>
      </c>
      <c r="GU136" s="58">
        <f t="shared" si="308"/>
        <v>0</v>
      </c>
      <c r="GV136" s="58">
        <f t="shared" si="308"/>
        <v>0</v>
      </c>
      <c r="GW136" s="58">
        <f t="shared" si="308"/>
        <v>0</v>
      </c>
      <c r="GX136" s="58">
        <f t="shared" si="308"/>
        <v>0</v>
      </c>
      <c r="GY136" s="58">
        <f t="shared" si="308"/>
        <v>0</v>
      </c>
      <c r="GZ136" s="58">
        <f t="shared" si="308"/>
        <v>0</v>
      </c>
      <c r="HA136" s="58">
        <f t="shared" si="308"/>
        <v>0</v>
      </c>
      <c r="HB136" s="58">
        <f t="shared" si="308"/>
        <v>0</v>
      </c>
      <c r="HC136" s="58">
        <f t="shared" si="308"/>
        <v>0</v>
      </c>
      <c r="HD136" s="58">
        <f t="shared" si="308"/>
        <v>0</v>
      </c>
      <c r="HE136" s="58">
        <f t="shared" si="308"/>
        <v>0</v>
      </c>
      <c r="HF136" s="58">
        <f t="shared" si="308"/>
        <v>0</v>
      </c>
      <c r="HG136" s="280">
        <f t="shared" ref="HG136:IO136" si="309">HG$113*HG117+(HG$98-HG$113)*HG102+(HG$83-HG$98)*HG87+(HG$68-HG$83)*HG72</f>
        <v>0</v>
      </c>
      <c r="HH136" s="280">
        <f t="shared" si="309"/>
        <v>0</v>
      </c>
      <c r="HI136" s="280">
        <f t="shared" si="309"/>
        <v>0</v>
      </c>
      <c r="HJ136" s="280">
        <f t="shared" si="309"/>
        <v>0</v>
      </c>
      <c r="HK136" s="280">
        <f t="shared" si="309"/>
        <v>0</v>
      </c>
      <c r="HL136" s="280">
        <f t="shared" si="309"/>
        <v>0</v>
      </c>
      <c r="HM136" s="280">
        <f t="shared" si="309"/>
        <v>0</v>
      </c>
      <c r="HN136" s="280">
        <f t="shared" si="309"/>
        <v>0</v>
      </c>
      <c r="HO136" s="280">
        <f t="shared" si="309"/>
        <v>0</v>
      </c>
      <c r="HP136" s="280">
        <f t="shared" si="309"/>
        <v>0</v>
      </c>
      <c r="HQ136" s="280">
        <f t="shared" si="309"/>
        <v>0</v>
      </c>
      <c r="HR136" s="280">
        <f t="shared" si="309"/>
        <v>0</v>
      </c>
      <c r="HS136" s="280">
        <f t="shared" si="309"/>
        <v>0</v>
      </c>
      <c r="HT136" s="280">
        <f t="shared" si="309"/>
        <v>0</v>
      </c>
      <c r="HU136" s="280">
        <f t="shared" si="309"/>
        <v>0</v>
      </c>
      <c r="HV136" s="280">
        <f t="shared" si="309"/>
        <v>0</v>
      </c>
      <c r="HW136" s="280">
        <f t="shared" si="309"/>
        <v>0</v>
      </c>
      <c r="HX136" s="280">
        <f t="shared" si="309"/>
        <v>0</v>
      </c>
      <c r="HY136" s="280">
        <f t="shared" si="309"/>
        <v>0</v>
      </c>
      <c r="HZ136" s="280">
        <f t="shared" si="309"/>
        <v>0</v>
      </c>
      <c r="IA136" s="280">
        <f t="shared" si="309"/>
        <v>0</v>
      </c>
      <c r="IB136" s="280">
        <f t="shared" si="309"/>
        <v>0</v>
      </c>
      <c r="IC136" s="280" t="e">
        <f t="shared" si="309"/>
        <v>#VALUE!</v>
      </c>
      <c r="ID136" s="280">
        <f t="shared" si="309"/>
        <v>0</v>
      </c>
      <c r="IE136" s="280">
        <f t="shared" si="309"/>
        <v>0</v>
      </c>
      <c r="IF136" s="58">
        <f t="shared" si="309"/>
        <v>0</v>
      </c>
      <c r="IG136" s="58">
        <f t="shared" si="309"/>
        <v>0</v>
      </c>
      <c r="IH136" s="58">
        <f t="shared" si="309"/>
        <v>0</v>
      </c>
      <c r="II136" s="58">
        <f t="shared" si="309"/>
        <v>0</v>
      </c>
      <c r="IJ136" s="58">
        <f t="shared" si="309"/>
        <v>0</v>
      </c>
      <c r="IK136" s="58">
        <f t="shared" si="309"/>
        <v>0</v>
      </c>
      <c r="IL136" s="58">
        <f t="shared" si="309"/>
        <v>0</v>
      </c>
      <c r="IM136" s="58">
        <f t="shared" si="309"/>
        <v>0</v>
      </c>
      <c r="IN136" s="58">
        <f t="shared" si="309"/>
        <v>0</v>
      </c>
      <c r="IO136" s="59">
        <f t="shared" si="309"/>
        <v>0</v>
      </c>
    </row>
    <row r="137" spans="2:253">
      <c r="B137" s="21" t="s">
        <v>228</v>
      </c>
      <c r="C137" s="58"/>
      <c r="D137" s="58">
        <f t="shared" ref="D137:AQ137" si="310">D$113*(D118)+(D$98-D$113)*(D103)+(D$83-D$98)*(D88)+(D$68-D$83)*(D73)</f>
        <v>-7.0000000000000001E-3</v>
      </c>
      <c r="E137" s="58">
        <f t="shared" si="310"/>
        <v>-7.0000000000000001E-3</v>
      </c>
      <c r="F137" s="58">
        <f t="shared" si="310"/>
        <v>-7.0000000000000001E-3</v>
      </c>
      <c r="G137" s="58">
        <f t="shared" si="310"/>
        <v>-7.0000000000000001E-3</v>
      </c>
      <c r="H137" s="58">
        <f t="shared" si="310"/>
        <v>-7.0000000000000001E-3</v>
      </c>
      <c r="I137" s="58">
        <f t="shared" si="310"/>
        <v>-7.0000000000000001E-3</v>
      </c>
      <c r="J137" s="58">
        <f t="shared" si="310"/>
        <v>-7.0000000000000001E-3</v>
      </c>
      <c r="K137" s="58">
        <f t="shared" si="310"/>
        <v>-7.0000000000000001E-3</v>
      </c>
      <c r="L137" s="58">
        <f t="shared" si="310"/>
        <v>-7.0000000000000001E-3</v>
      </c>
      <c r="M137" s="58">
        <f t="shared" si="310"/>
        <v>-7.0000000000000001E-3</v>
      </c>
      <c r="N137" s="58">
        <f t="shared" si="310"/>
        <v>-7.0000000000000001E-3</v>
      </c>
      <c r="O137" s="58">
        <f t="shared" si="310"/>
        <v>-7.0000000000000001E-3</v>
      </c>
      <c r="P137" s="58">
        <f t="shared" si="310"/>
        <v>-7.0000000000000001E-3</v>
      </c>
      <c r="Q137" s="58">
        <f t="shared" si="310"/>
        <v>-7.0000000000000001E-3</v>
      </c>
      <c r="R137" s="58">
        <f t="shared" si="310"/>
        <v>-7.0000000000000001E-3</v>
      </c>
      <c r="S137" s="58">
        <f t="shared" si="310"/>
        <v>-7.0000000000000001E-3</v>
      </c>
      <c r="T137" s="58">
        <f t="shared" si="310"/>
        <v>-7.0000000000000001E-3</v>
      </c>
      <c r="U137" s="58">
        <f t="shared" si="310"/>
        <v>-7.0000000000000001E-3</v>
      </c>
      <c r="V137" s="58">
        <f t="shared" si="310"/>
        <v>-7.0000000000000001E-3</v>
      </c>
      <c r="W137" s="58">
        <f t="shared" si="310"/>
        <v>-7.0000000000000001E-3</v>
      </c>
      <c r="X137" s="58">
        <f t="shared" si="310"/>
        <v>-7.0000000000000001E-3</v>
      </c>
      <c r="Y137" s="58">
        <f t="shared" si="310"/>
        <v>-7.0000000000000001E-3</v>
      </c>
      <c r="Z137" s="58">
        <f t="shared" si="310"/>
        <v>-7.0000000000000001E-3</v>
      </c>
      <c r="AA137" s="58">
        <f t="shared" si="310"/>
        <v>-7.0000000000000001E-3</v>
      </c>
      <c r="AB137" s="58">
        <f t="shared" si="310"/>
        <v>-7.0000000000000001E-3</v>
      </c>
      <c r="AC137" s="58">
        <f t="shared" si="310"/>
        <v>-7.0000000000000001E-3</v>
      </c>
      <c r="AD137" s="58">
        <f t="shared" si="310"/>
        <v>-7.0000000000000001E-3</v>
      </c>
      <c r="AE137" s="58">
        <f t="shared" si="310"/>
        <v>-7.0000000000000001E-3</v>
      </c>
      <c r="AF137" s="58">
        <f t="shared" si="310"/>
        <v>-7.0000000000000001E-3</v>
      </c>
      <c r="AG137" s="58">
        <f t="shared" si="310"/>
        <v>-7.0000000000000001E-3</v>
      </c>
      <c r="AH137" s="58">
        <f t="shared" si="310"/>
        <v>-7.1600000000000006E-3</v>
      </c>
      <c r="AI137" s="58">
        <f t="shared" si="310"/>
        <v>-7.3200000000000001E-3</v>
      </c>
      <c r="AJ137" s="58">
        <f t="shared" si="310"/>
        <v>-7.4800000000000005E-3</v>
      </c>
      <c r="AK137" s="58">
        <f t="shared" si="310"/>
        <v>-7.6400000000000001E-3</v>
      </c>
      <c r="AL137" s="58">
        <f t="shared" si="310"/>
        <v>-7.8000000000000005E-3</v>
      </c>
      <c r="AM137" s="58">
        <f t="shared" si="310"/>
        <v>-7.9600000000000001E-3</v>
      </c>
      <c r="AN137" s="58">
        <f t="shared" si="310"/>
        <v>-8.1200000000000005E-3</v>
      </c>
      <c r="AO137" s="58">
        <f t="shared" si="310"/>
        <v>-8.2800000000000009E-3</v>
      </c>
      <c r="AP137" s="58">
        <f t="shared" si="310"/>
        <v>-8.4399999999999996E-3</v>
      </c>
      <c r="AQ137" s="58">
        <f t="shared" si="310"/>
        <v>-8.6E-3</v>
      </c>
      <c r="AR137" s="58">
        <f t="shared" ref="AR137:BA137" si="311">AR$113*(AR117)+(AR$98-AR$113)*(AR102)+(AR$83-AR$98)*(AR87)+(AR$68-AR$83)*(AR72)</f>
        <v>-1.4420000000000002E-2</v>
      </c>
      <c r="AS137" s="58">
        <f t="shared" si="311"/>
        <v>-8.9000000000000017E-3</v>
      </c>
      <c r="AT137" s="58">
        <f t="shared" si="311"/>
        <v>-8.9000000000000017E-3</v>
      </c>
      <c r="AU137" s="58">
        <f t="shared" si="311"/>
        <v>-8.9000000000000017E-3</v>
      </c>
      <c r="AV137" s="58">
        <f t="shared" si="311"/>
        <v>-8.9000000000000017E-3</v>
      </c>
      <c r="AW137" s="58">
        <f t="shared" si="311"/>
        <v>-8.9000000000000017E-3</v>
      </c>
      <c r="AX137" s="58">
        <f t="shared" si="311"/>
        <v>-8.9000000000000017E-3</v>
      </c>
      <c r="AY137" s="58">
        <f t="shared" si="311"/>
        <v>-8.9000000000000017E-3</v>
      </c>
      <c r="AZ137" s="58">
        <f t="shared" si="311"/>
        <v>-8.9000000000000017E-3</v>
      </c>
      <c r="BA137" s="58">
        <f t="shared" si="311"/>
        <v>-8.9000000000000017E-3</v>
      </c>
      <c r="BB137" s="58"/>
      <c r="BC137" s="58"/>
      <c r="BD137" s="58"/>
      <c r="BE137" s="58"/>
      <c r="BF137" s="58"/>
      <c r="BG137" s="58"/>
      <c r="BH137" s="58"/>
      <c r="BI137" s="58"/>
      <c r="BJ137" s="58"/>
      <c r="BK137" s="58"/>
      <c r="BL137" s="58"/>
      <c r="BM137" s="58"/>
      <c r="BN137" s="58"/>
      <c r="BO137" s="58"/>
      <c r="BP137" s="58"/>
      <c r="BQ137" s="58"/>
      <c r="BR137" s="58"/>
      <c r="BS137" s="58"/>
      <c r="BT137" s="58"/>
      <c r="BU137" s="58"/>
      <c r="BV137" s="58"/>
      <c r="BW137" s="58"/>
      <c r="BX137" s="58"/>
      <c r="BY137" s="58"/>
      <c r="BZ137" s="58"/>
      <c r="CA137" s="58"/>
      <c r="CB137" s="58"/>
      <c r="CC137" s="58"/>
      <c r="CD137" s="58"/>
      <c r="CE137" s="293"/>
      <c r="CG137" s="21" t="s">
        <v>228</v>
      </c>
      <c r="CH137" s="58"/>
      <c r="CI137" s="58">
        <f t="shared" ref="CI137:DV137" si="312">CI$113*CI118+(CI$98-CI$113)*CI103+(CI$83-CI$98)*CI88+(CI$68-CI$83)*CI73</f>
        <v>-5.5000000000000014E-4</v>
      </c>
      <c r="CJ137" s="58">
        <f t="shared" si="312"/>
        <v>-5.5000000000000014E-4</v>
      </c>
      <c r="CK137" s="58">
        <f t="shared" si="312"/>
        <v>-5.5000000000000014E-4</v>
      </c>
      <c r="CL137" s="58">
        <f t="shared" si="312"/>
        <v>-5.5000000000000014E-4</v>
      </c>
      <c r="CM137" s="58">
        <f t="shared" si="312"/>
        <v>-5.5000000000000014E-4</v>
      </c>
      <c r="CN137" s="58">
        <f t="shared" si="312"/>
        <v>-5.5000000000000014E-4</v>
      </c>
      <c r="CO137" s="58">
        <f t="shared" si="312"/>
        <v>-5.5000000000000014E-4</v>
      </c>
      <c r="CP137" s="58">
        <f t="shared" si="312"/>
        <v>-5.5000000000000014E-4</v>
      </c>
      <c r="CQ137" s="58">
        <f t="shared" si="312"/>
        <v>-5.5000000000000014E-4</v>
      </c>
      <c r="CR137" s="58">
        <f t="shared" si="312"/>
        <v>-5.5000000000000014E-4</v>
      </c>
      <c r="CS137" s="58">
        <f t="shared" si="312"/>
        <v>-5.5000000000000014E-4</v>
      </c>
      <c r="CT137" s="58">
        <f t="shared" si="312"/>
        <v>-5.5000000000000014E-4</v>
      </c>
      <c r="CU137" s="58">
        <f t="shared" si="312"/>
        <v>-5.5000000000000014E-4</v>
      </c>
      <c r="CV137" s="58">
        <f t="shared" si="312"/>
        <v>-5.5000000000000014E-4</v>
      </c>
      <c r="CW137" s="58">
        <f t="shared" si="312"/>
        <v>-5.5000000000000014E-4</v>
      </c>
      <c r="CX137" s="58">
        <f t="shared" si="312"/>
        <v>-5.5000000000000014E-4</v>
      </c>
      <c r="CY137" s="58">
        <f t="shared" si="312"/>
        <v>-5.5000000000000014E-4</v>
      </c>
      <c r="CZ137" s="58">
        <f t="shared" si="312"/>
        <v>-5.5000000000000014E-4</v>
      </c>
      <c r="DA137" s="58">
        <f t="shared" si="312"/>
        <v>-5.5000000000000014E-4</v>
      </c>
      <c r="DB137" s="58">
        <f t="shared" si="312"/>
        <v>-5.5000000000000014E-4</v>
      </c>
      <c r="DC137" s="58">
        <f t="shared" si="312"/>
        <v>-5.5000000000000014E-4</v>
      </c>
      <c r="DD137" s="58">
        <f t="shared" si="312"/>
        <v>-5.5000000000000014E-4</v>
      </c>
      <c r="DE137" s="58">
        <f t="shared" si="312"/>
        <v>-5.5000000000000014E-4</v>
      </c>
      <c r="DF137" s="58">
        <f t="shared" si="312"/>
        <v>-5.5000000000000014E-4</v>
      </c>
      <c r="DG137" s="58">
        <f t="shared" si="312"/>
        <v>-5.5000000000000014E-4</v>
      </c>
      <c r="DH137" s="58">
        <f t="shared" si="312"/>
        <v>-5.5000000000000014E-4</v>
      </c>
      <c r="DI137" s="58">
        <f t="shared" si="312"/>
        <v>-5.5000000000000014E-4</v>
      </c>
      <c r="DJ137" s="58">
        <f t="shared" si="312"/>
        <v>-5.5000000000000014E-4</v>
      </c>
      <c r="DK137" s="58">
        <f t="shared" si="312"/>
        <v>-5.5000000000000014E-4</v>
      </c>
      <c r="DL137" s="58">
        <f t="shared" si="312"/>
        <v>-5.5000000000000014E-4</v>
      </c>
      <c r="DM137" s="58">
        <f t="shared" si="312"/>
        <v>-5.5000000000000014E-4</v>
      </c>
      <c r="DN137" s="58">
        <f t="shared" si="312"/>
        <v>-5.5000000000000014E-4</v>
      </c>
      <c r="DO137" s="58">
        <f t="shared" si="312"/>
        <v>-5.5000000000000014E-4</v>
      </c>
      <c r="DP137" s="58">
        <f t="shared" si="312"/>
        <v>-5.5000000000000014E-4</v>
      </c>
      <c r="DQ137" s="58">
        <f t="shared" si="312"/>
        <v>-5.5000000000000014E-4</v>
      </c>
      <c r="DR137" s="58">
        <f t="shared" si="312"/>
        <v>-5.5000000000000014E-4</v>
      </c>
      <c r="DS137" s="58">
        <f t="shared" si="312"/>
        <v>-5.5000000000000014E-4</v>
      </c>
      <c r="DT137" s="58">
        <f t="shared" si="312"/>
        <v>-5.5000000000000014E-4</v>
      </c>
      <c r="DU137" s="58">
        <f t="shared" si="312"/>
        <v>-5.5000000000000014E-4</v>
      </c>
      <c r="DV137" s="58">
        <f t="shared" si="312"/>
        <v>-5.5000000000000014E-4</v>
      </c>
      <c r="DW137" s="58">
        <f t="shared" ref="DW137:FJ137" si="313">DW$113*DW118+(DW$98-DW$113)*DW103+(DW$83-DW$98)*DW88+(DW$68-DW$83)*DW73</f>
        <v>-5.5000000000000014E-4</v>
      </c>
      <c r="DX137" s="58">
        <f t="shared" si="313"/>
        <v>-5.5000000000000014E-4</v>
      </c>
      <c r="DY137" s="58">
        <f t="shared" si="313"/>
        <v>-5.5000000000000014E-4</v>
      </c>
      <c r="DZ137" s="58">
        <f t="shared" si="313"/>
        <v>-5.5000000000000014E-4</v>
      </c>
      <c r="EA137" s="58">
        <f t="shared" si="313"/>
        <v>-5.5000000000000014E-4</v>
      </c>
      <c r="EB137" s="58">
        <f t="shared" si="313"/>
        <v>-5.5000000000000014E-4</v>
      </c>
      <c r="EC137" s="58">
        <f t="shared" si="313"/>
        <v>-5.5000000000000014E-4</v>
      </c>
      <c r="ED137" s="58">
        <f t="shared" si="313"/>
        <v>-5.5000000000000014E-4</v>
      </c>
      <c r="EE137" s="58">
        <f t="shared" si="313"/>
        <v>-5.5000000000000014E-4</v>
      </c>
      <c r="EF137" s="58">
        <f t="shared" si="313"/>
        <v>-5.5000000000000014E-4</v>
      </c>
      <c r="EG137" s="58">
        <f t="shared" si="313"/>
        <v>-5.5000000000000014E-4</v>
      </c>
      <c r="EH137" s="58">
        <f t="shared" si="313"/>
        <v>-5.5000000000000014E-4</v>
      </c>
      <c r="EI137" s="58">
        <f t="shared" si="313"/>
        <v>-5.5000000000000014E-4</v>
      </c>
      <c r="EJ137" s="58">
        <f t="shared" si="313"/>
        <v>-5.5000000000000014E-4</v>
      </c>
      <c r="EK137" s="58">
        <f t="shared" si="313"/>
        <v>-5.5000000000000014E-4</v>
      </c>
      <c r="EL137" s="58">
        <f t="shared" si="313"/>
        <v>-5.5000000000000014E-4</v>
      </c>
      <c r="EM137" s="58">
        <f t="shared" si="313"/>
        <v>-5.5000000000000014E-4</v>
      </c>
      <c r="EN137" s="58">
        <f t="shared" si="313"/>
        <v>-5.5000000000000014E-4</v>
      </c>
      <c r="EO137" s="58">
        <f t="shared" si="313"/>
        <v>-5.5000000000000014E-4</v>
      </c>
      <c r="EP137" s="58">
        <f t="shared" si="313"/>
        <v>-5.5000000000000014E-4</v>
      </c>
      <c r="EQ137" s="58">
        <f t="shared" si="313"/>
        <v>-5.5000000000000014E-4</v>
      </c>
      <c r="ER137" s="58">
        <f t="shared" si="313"/>
        <v>-5.5000000000000014E-4</v>
      </c>
      <c r="ES137" s="58">
        <f t="shared" si="313"/>
        <v>-5.5000000000000014E-4</v>
      </c>
      <c r="ET137" s="58">
        <f t="shared" si="313"/>
        <v>-5.5000000000000014E-4</v>
      </c>
      <c r="EU137" s="58">
        <f t="shared" si="313"/>
        <v>-5.5000000000000014E-4</v>
      </c>
      <c r="EV137" s="58">
        <f t="shared" si="313"/>
        <v>-5.5000000000000014E-4</v>
      </c>
      <c r="EW137" s="58">
        <f t="shared" si="313"/>
        <v>-5.5000000000000014E-4</v>
      </c>
      <c r="EX137" s="58">
        <f t="shared" si="313"/>
        <v>-5.5000000000000014E-4</v>
      </c>
      <c r="EY137" s="58">
        <f t="shared" si="313"/>
        <v>-5.5000000000000014E-4</v>
      </c>
      <c r="EZ137" s="58">
        <f t="shared" si="313"/>
        <v>-5.5000000000000014E-4</v>
      </c>
      <c r="FA137" s="58">
        <f t="shared" si="313"/>
        <v>-5.5000000000000014E-4</v>
      </c>
      <c r="FB137" s="58">
        <f t="shared" si="313"/>
        <v>-5.5000000000000014E-4</v>
      </c>
      <c r="FC137" s="58">
        <f t="shared" si="313"/>
        <v>-5.5000000000000014E-4</v>
      </c>
      <c r="FD137" s="58">
        <f t="shared" si="313"/>
        <v>-5.5000000000000014E-4</v>
      </c>
      <c r="FE137" s="58">
        <f t="shared" si="313"/>
        <v>-5.5000000000000014E-4</v>
      </c>
      <c r="FF137" s="58">
        <f t="shared" si="313"/>
        <v>-5.5000000000000014E-4</v>
      </c>
      <c r="FG137" s="58">
        <f t="shared" si="313"/>
        <v>-5.5000000000000014E-4</v>
      </c>
      <c r="FH137" s="58">
        <f t="shared" si="313"/>
        <v>-5.5000000000000014E-4</v>
      </c>
      <c r="FI137" s="58">
        <f t="shared" si="313"/>
        <v>-5.5000000000000014E-4</v>
      </c>
      <c r="FJ137" s="59">
        <f t="shared" si="313"/>
        <v>-5.5000000000000014E-4</v>
      </c>
      <c r="FL137" s="21" t="s">
        <v>228</v>
      </c>
      <c r="FM137" s="58"/>
      <c r="FN137" s="58">
        <f t="shared" ref="FN137:HF137" si="314">FN$113*FN118+(FN$98-FN$113)*FN103+(FN$83-FN$98)*FN88+(FN$68-FN$83)*FN73</f>
        <v>-5.083333333333334E-4</v>
      </c>
      <c r="FO137" s="58">
        <f t="shared" si="314"/>
        <v>-4.8999999999999998E-4</v>
      </c>
      <c r="FP137" s="58">
        <f t="shared" si="314"/>
        <v>-4.7166666666666668E-4</v>
      </c>
      <c r="FQ137" s="58">
        <f t="shared" si="314"/>
        <v>-4.5333333333333337E-4</v>
      </c>
      <c r="FR137" s="58">
        <f t="shared" si="314"/>
        <v>-4.3500000000000006E-4</v>
      </c>
      <c r="FS137" s="58">
        <f t="shared" si="314"/>
        <v>-4.1666666666666675E-4</v>
      </c>
      <c r="FT137" s="58">
        <f t="shared" si="314"/>
        <v>-3.9833333333333333E-4</v>
      </c>
      <c r="FU137" s="58">
        <f t="shared" si="314"/>
        <v>-3.8000000000000002E-4</v>
      </c>
      <c r="FV137" s="58">
        <f t="shared" si="314"/>
        <v>-3.6166666666666671E-4</v>
      </c>
      <c r="FW137" s="58">
        <f t="shared" si="314"/>
        <v>-3.433333333333334E-4</v>
      </c>
      <c r="FX137" s="58">
        <f t="shared" si="314"/>
        <v>-3.2500000000000004E-4</v>
      </c>
      <c r="FY137" s="58">
        <f t="shared" si="314"/>
        <v>-3.0666666666666668E-4</v>
      </c>
      <c r="FZ137" s="58">
        <f t="shared" si="314"/>
        <v>-2.8833333333333331E-4</v>
      </c>
      <c r="GA137" s="58">
        <f t="shared" si="314"/>
        <v>-2.7000000000000006E-4</v>
      </c>
      <c r="GB137" s="58">
        <f t="shared" si="314"/>
        <v>-2.5166666666666675E-4</v>
      </c>
      <c r="GC137" s="58">
        <f t="shared" si="314"/>
        <v>-2.3333333333333336E-4</v>
      </c>
      <c r="GD137" s="58">
        <f t="shared" si="314"/>
        <v>-2.1500000000000005E-4</v>
      </c>
      <c r="GE137" s="58">
        <f t="shared" si="314"/>
        <v>-1.9666666666666666E-4</v>
      </c>
      <c r="GF137" s="58">
        <f t="shared" si="314"/>
        <v>-1.7833333333333343E-4</v>
      </c>
      <c r="GG137" s="58">
        <f t="shared" si="314"/>
        <v>-1.6000000000000004E-4</v>
      </c>
      <c r="GH137" s="58">
        <f t="shared" si="314"/>
        <v>-1.416666666666667E-4</v>
      </c>
      <c r="GI137" s="58">
        <f t="shared" si="314"/>
        <v>-1.2333333333333337E-4</v>
      </c>
      <c r="GJ137" s="58">
        <f t="shared" si="314"/>
        <v>-1.0500000000000003E-4</v>
      </c>
      <c r="GK137" s="58">
        <f t="shared" si="314"/>
        <v>-8.6666666666666749E-5</v>
      </c>
      <c r="GL137" s="58">
        <f t="shared" si="314"/>
        <v>-6.8333333333333345E-5</v>
      </c>
      <c r="GM137" s="58">
        <f t="shared" si="314"/>
        <v>-5.0000000000000023E-5</v>
      </c>
      <c r="GN137" s="58">
        <f t="shared" si="314"/>
        <v>-3.16666666666667E-5</v>
      </c>
      <c r="GO137" s="58">
        <f t="shared" si="314"/>
        <v>-1.3333333333333377E-5</v>
      </c>
      <c r="GP137" s="58">
        <f t="shared" si="314"/>
        <v>5.0000000000000199E-6</v>
      </c>
      <c r="GQ137" s="58">
        <f t="shared" si="314"/>
        <v>2.3333333333333346E-5</v>
      </c>
      <c r="GR137" s="58">
        <f t="shared" si="314"/>
        <v>4.1666666666666652E-5</v>
      </c>
      <c r="GS137" s="58">
        <f t="shared" si="314"/>
        <v>5.9999999999999988E-5</v>
      </c>
      <c r="GT137" s="58">
        <f t="shared" si="314"/>
        <v>7.8333333333333304E-5</v>
      </c>
      <c r="GU137" s="58">
        <f t="shared" si="314"/>
        <v>9.6666666666666613E-5</v>
      </c>
      <c r="GV137" s="58">
        <f t="shared" si="314"/>
        <v>1.1499999999999995E-4</v>
      </c>
      <c r="GW137" s="58">
        <f t="shared" si="314"/>
        <v>1.3333333333333334E-4</v>
      </c>
      <c r="GX137" s="58">
        <f t="shared" si="314"/>
        <v>1.5166666666666659E-4</v>
      </c>
      <c r="GY137" s="58">
        <f t="shared" si="314"/>
        <v>1.699999999999999E-4</v>
      </c>
      <c r="GZ137" s="58">
        <f t="shared" si="314"/>
        <v>1.8833333333333338E-4</v>
      </c>
      <c r="HA137" s="58">
        <f t="shared" si="314"/>
        <v>2.0666666666666663E-4</v>
      </c>
      <c r="HB137" s="58">
        <f t="shared" si="314"/>
        <v>2.2499999999999997E-4</v>
      </c>
      <c r="HC137" s="58">
        <f t="shared" si="314"/>
        <v>2.433333333333333E-4</v>
      </c>
      <c r="HD137" s="58">
        <f t="shared" si="314"/>
        <v>2.6166666666666656E-4</v>
      </c>
      <c r="HE137" s="58">
        <f t="shared" si="314"/>
        <v>2.7999999999999998E-4</v>
      </c>
      <c r="HF137" s="58">
        <f t="shared" si="314"/>
        <v>2.9833333333333328E-4</v>
      </c>
      <c r="HG137" s="280">
        <f t="shared" ref="HG137:IO137" si="315">HG$113*HG118+(HG$98-HG$113)*HG103+(HG$83-HG$98)*HG88+(HG$68-HG$83)*HG73</f>
        <v>3.1666666666666659E-4</v>
      </c>
      <c r="HH137" s="280">
        <f t="shared" si="315"/>
        <v>3.3499999999999996E-4</v>
      </c>
      <c r="HI137" s="280">
        <f t="shared" si="315"/>
        <v>3.5333333333333321E-4</v>
      </c>
      <c r="HJ137" s="280">
        <f t="shared" si="315"/>
        <v>3.7166666666666658E-4</v>
      </c>
      <c r="HK137" s="280">
        <f t="shared" si="315"/>
        <v>3.8999999999999999E-4</v>
      </c>
      <c r="HL137" s="280">
        <f t="shared" si="315"/>
        <v>4.083333333333333E-4</v>
      </c>
      <c r="HM137" s="280">
        <f t="shared" si="315"/>
        <v>4.2666666666666667E-4</v>
      </c>
      <c r="HN137" s="280">
        <f t="shared" si="315"/>
        <v>4.4500000000000008E-4</v>
      </c>
      <c r="HO137" s="280">
        <f t="shared" si="315"/>
        <v>4.6333333333333328E-4</v>
      </c>
      <c r="HP137" s="280">
        <f t="shared" si="315"/>
        <v>4.816666666666667E-4</v>
      </c>
      <c r="HQ137" s="280">
        <f t="shared" si="315"/>
        <v>5.0000000000000001E-4</v>
      </c>
      <c r="HR137" s="280">
        <f t="shared" si="315"/>
        <v>5.183333333333331E-4</v>
      </c>
      <c r="HS137" s="280">
        <f t="shared" si="315"/>
        <v>5.3666666666666674E-4</v>
      </c>
      <c r="HT137" s="280">
        <f t="shared" si="315"/>
        <v>5.5499999999999994E-4</v>
      </c>
      <c r="HU137" s="280">
        <f t="shared" si="315"/>
        <v>5.7333333333333325E-4</v>
      </c>
      <c r="HV137" s="280">
        <f t="shared" si="315"/>
        <v>5.9166666666666666E-4</v>
      </c>
      <c r="HW137" s="280">
        <f t="shared" si="315"/>
        <v>6.1000000000000008E-4</v>
      </c>
      <c r="HX137" s="280">
        <f t="shared" si="315"/>
        <v>6.2833333333333317E-4</v>
      </c>
      <c r="HY137" s="280">
        <f t="shared" si="315"/>
        <v>6.466666666666667E-4</v>
      </c>
      <c r="HZ137" s="280">
        <f t="shared" si="315"/>
        <v>6.649999999999999E-4</v>
      </c>
      <c r="IA137" s="280">
        <f t="shared" si="315"/>
        <v>6.8333333333333332E-4</v>
      </c>
      <c r="IB137" s="280">
        <f t="shared" si="315"/>
        <v>-2.8000000000000004E-3</v>
      </c>
      <c r="IC137" s="280" t="e">
        <f t="shared" si="315"/>
        <v>#VALUE!</v>
      </c>
      <c r="ID137" s="280">
        <f t="shared" si="315"/>
        <v>-2.7666666666666673E-3</v>
      </c>
      <c r="IE137" s="280">
        <f t="shared" si="315"/>
        <v>6.1833333333333326E-4</v>
      </c>
      <c r="IF137" s="58">
        <f t="shared" si="315"/>
        <v>6.3666666666666667E-4</v>
      </c>
      <c r="IG137" s="58">
        <f t="shared" si="315"/>
        <v>6.5499999999999998E-4</v>
      </c>
      <c r="IH137" s="58">
        <f t="shared" si="315"/>
        <v>6.7333333333333329E-4</v>
      </c>
      <c r="II137" s="58">
        <f t="shared" si="315"/>
        <v>6.9166666666666649E-4</v>
      </c>
      <c r="IJ137" s="58">
        <f t="shared" si="315"/>
        <v>7.0999999999999991E-4</v>
      </c>
      <c r="IK137" s="58">
        <f t="shared" si="315"/>
        <v>7.2833333333333322E-4</v>
      </c>
      <c r="IL137" s="58">
        <f t="shared" si="315"/>
        <v>7.4666666666666642E-4</v>
      </c>
      <c r="IM137" s="58">
        <f t="shared" si="315"/>
        <v>7.6500000000000005E-4</v>
      </c>
      <c r="IN137" s="58">
        <f t="shared" si="315"/>
        <v>7.8333333333333326E-4</v>
      </c>
      <c r="IO137" s="59">
        <f t="shared" si="315"/>
        <v>-5.5000000000000014E-4</v>
      </c>
    </row>
    <row r="138" spans="2:253">
      <c r="B138" s="21" t="s">
        <v>229</v>
      </c>
      <c r="C138" s="22"/>
      <c r="D138" s="58">
        <f t="shared" ref="D138:AQ138" si="316">D$113*(D126)+(D$98-D$113)*(D104)+(D$83-D$98)*(D89)+(D$68-D$83)*(D74)</f>
        <v>5.2000000000000006E-3</v>
      </c>
      <c r="E138" s="58">
        <f t="shared" si="316"/>
        <v>5.2000000000000006E-3</v>
      </c>
      <c r="F138" s="58">
        <f t="shared" si="316"/>
        <v>5.2000000000000006E-3</v>
      </c>
      <c r="G138" s="58">
        <f t="shared" si="316"/>
        <v>5.2000000000000006E-3</v>
      </c>
      <c r="H138" s="58">
        <f t="shared" si="316"/>
        <v>5.2000000000000006E-3</v>
      </c>
      <c r="I138" s="58">
        <f t="shared" si="316"/>
        <v>5.2000000000000006E-3</v>
      </c>
      <c r="J138" s="58">
        <f t="shared" si="316"/>
        <v>5.2000000000000006E-3</v>
      </c>
      <c r="K138" s="58">
        <f t="shared" si="316"/>
        <v>5.2000000000000006E-3</v>
      </c>
      <c r="L138" s="58">
        <f t="shared" si="316"/>
        <v>5.2000000000000006E-3</v>
      </c>
      <c r="M138" s="58">
        <f t="shared" si="316"/>
        <v>5.2000000000000006E-3</v>
      </c>
      <c r="N138" s="58">
        <f t="shared" si="316"/>
        <v>5.2000000000000006E-3</v>
      </c>
      <c r="O138" s="58">
        <f t="shared" si="316"/>
        <v>5.2000000000000006E-3</v>
      </c>
      <c r="P138" s="58">
        <f t="shared" si="316"/>
        <v>5.2000000000000006E-3</v>
      </c>
      <c r="Q138" s="58">
        <f t="shared" si="316"/>
        <v>5.2000000000000006E-3</v>
      </c>
      <c r="R138" s="58">
        <f t="shared" si="316"/>
        <v>5.2000000000000006E-3</v>
      </c>
      <c r="S138" s="58">
        <f t="shared" si="316"/>
        <v>5.2000000000000006E-3</v>
      </c>
      <c r="T138" s="58">
        <f t="shared" si="316"/>
        <v>5.2000000000000006E-3</v>
      </c>
      <c r="U138" s="58">
        <f t="shared" si="316"/>
        <v>5.2000000000000006E-3</v>
      </c>
      <c r="V138" s="58">
        <f t="shared" si="316"/>
        <v>5.2000000000000006E-3</v>
      </c>
      <c r="W138" s="58">
        <f t="shared" si="316"/>
        <v>5.2000000000000006E-3</v>
      </c>
      <c r="X138" s="58">
        <f t="shared" si="316"/>
        <v>5.2000000000000006E-3</v>
      </c>
      <c r="Y138" s="58">
        <f t="shared" si="316"/>
        <v>5.2000000000000006E-3</v>
      </c>
      <c r="Z138" s="58">
        <f t="shared" si="316"/>
        <v>5.2000000000000006E-3</v>
      </c>
      <c r="AA138" s="58">
        <f t="shared" si="316"/>
        <v>5.2000000000000006E-3</v>
      </c>
      <c r="AB138" s="58">
        <f t="shared" si="316"/>
        <v>5.2000000000000006E-3</v>
      </c>
      <c r="AC138" s="58">
        <f t="shared" si="316"/>
        <v>5.2000000000000006E-3</v>
      </c>
      <c r="AD138" s="58">
        <f t="shared" si="316"/>
        <v>5.2000000000000006E-3</v>
      </c>
      <c r="AE138" s="58">
        <f t="shared" si="316"/>
        <v>5.2000000000000006E-3</v>
      </c>
      <c r="AF138" s="58">
        <f t="shared" si="316"/>
        <v>5.2000000000000006E-3</v>
      </c>
      <c r="AG138" s="58">
        <f t="shared" si="316"/>
        <v>5.2000000000000006E-3</v>
      </c>
      <c r="AH138" s="58">
        <f t="shared" si="316"/>
        <v>5.360000000000001E-3</v>
      </c>
      <c r="AI138" s="58">
        <f t="shared" si="316"/>
        <v>5.5200000000000006E-3</v>
      </c>
      <c r="AJ138" s="58">
        <f t="shared" si="316"/>
        <v>5.680000000000001E-3</v>
      </c>
      <c r="AK138" s="58">
        <f t="shared" si="316"/>
        <v>5.8400000000000006E-3</v>
      </c>
      <c r="AL138" s="58">
        <f t="shared" si="316"/>
        <v>6.000000000000001E-3</v>
      </c>
      <c r="AM138" s="58">
        <f t="shared" si="316"/>
        <v>6.1600000000000005E-3</v>
      </c>
      <c r="AN138" s="58">
        <f t="shared" si="316"/>
        <v>6.320000000000001E-3</v>
      </c>
      <c r="AO138" s="58">
        <f t="shared" si="316"/>
        <v>6.4800000000000014E-3</v>
      </c>
      <c r="AP138" s="58">
        <f t="shared" si="316"/>
        <v>6.6400000000000009E-3</v>
      </c>
      <c r="AQ138" s="58">
        <f t="shared" si="316"/>
        <v>6.8000000000000005E-3</v>
      </c>
      <c r="AR138" s="58">
        <f t="shared" ref="AR138:CE138" si="317">AR$113*AR118+(AR$98-AR$113)*AR103+(AR$83-AR$98)*AR88+(AR$68-AR$83)*AR73</f>
        <v>-8.7600000000000004E-3</v>
      </c>
      <c r="AS138" s="58">
        <f t="shared" si="317"/>
        <v>-8.9200000000000008E-3</v>
      </c>
      <c r="AT138" s="58">
        <f t="shared" si="317"/>
        <v>-9.0800000000000013E-3</v>
      </c>
      <c r="AU138" s="58">
        <f t="shared" si="317"/>
        <v>-9.2400000000000017E-3</v>
      </c>
      <c r="AV138" s="58">
        <f t="shared" si="317"/>
        <v>-9.4000000000000004E-3</v>
      </c>
      <c r="AW138" s="58">
        <f t="shared" si="317"/>
        <v>-9.5599999999999991E-3</v>
      </c>
      <c r="AX138" s="58">
        <f t="shared" si="317"/>
        <v>-9.7199999999999995E-3</v>
      </c>
      <c r="AY138" s="58">
        <f t="shared" si="317"/>
        <v>-9.8799999999999999E-3</v>
      </c>
      <c r="AZ138" s="58">
        <f t="shared" si="317"/>
        <v>-1.004E-2</v>
      </c>
      <c r="BA138" s="58">
        <f t="shared" si="317"/>
        <v>-1.0200000000000001E-2</v>
      </c>
      <c r="BB138" s="58">
        <f t="shared" si="317"/>
        <v>-1.0360000000000001E-2</v>
      </c>
      <c r="BC138" s="58">
        <f t="shared" si="317"/>
        <v>-1.0520000000000002E-2</v>
      </c>
      <c r="BD138" s="58">
        <f t="shared" si="317"/>
        <v>-1.0680000000000002E-2</v>
      </c>
      <c r="BE138" s="58">
        <f t="shared" si="317"/>
        <v>-1.0840000000000002E-2</v>
      </c>
      <c r="BF138" s="58">
        <f t="shared" si="317"/>
        <v>-1.1000000000000001E-2</v>
      </c>
      <c r="BG138" s="58">
        <f t="shared" si="317"/>
        <v>-1.1160000000000002E-2</v>
      </c>
      <c r="BH138" s="58">
        <f t="shared" si="317"/>
        <v>-1.1320000000000002E-2</v>
      </c>
      <c r="BI138" s="58">
        <f t="shared" si="317"/>
        <v>-1.1480000000000001E-2</v>
      </c>
      <c r="BJ138" s="58">
        <f t="shared" si="317"/>
        <v>-1.1640000000000001E-2</v>
      </c>
      <c r="BK138" s="58">
        <f t="shared" si="317"/>
        <v>-1.18E-2</v>
      </c>
      <c r="BL138" s="58">
        <f t="shared" si="317"/>
        <v>-1.196E-2</v>
      </c>
      <c r="BM138" s="58">
        <f t="shared" si="317"/>
        <v>-1.2120000000000001E-2</v>
      </c>
      <c r="BN138" s="58">
        <f t="shared" si="317"/>
        <v>-1.2279999999999999E-2</v>
      </c>
      <c r="BO138" s="58">
        <f t="shared" si="317"/>
        <v>-1.244E-2</v>
      </c>
      <c r="BP138" s="58">
        <f t="shared" si="317"/>
        <v>-1.26E-2</v>
      </c>
      <c r="BQ138" s="58">
        <f t="shared" si="317"/>
        <v>-1.2760000000000001E-2</v>
      </c>
      <c r="BR138" s="58">
        <f t="shared" si="317"/>
        <v>-1.2920000000000001E-2</v>
      </c>
      <c r="BS138" s="58">
        <f t="shared" si="317"/>
        <v>-1.3080000000000001E-2</v>
      </c>
      <c r="BT138" s="58">
        <f t="shared" si="317"/>
        <v>-1.3240000000000002E-2</v>
      </c>
      <c r="BU138" s="58">
        <f t="shared" si="317"/>
        <v>-1.3400000000000002E-2</v>
      </c>
      <c r="BV138" s="58">
        <f t="shared" si="317"/>
        <v>-1.3560000000000003E-2</v>
      </c>
      <c r="BW138" s="58">
        <f t="shared" si="317"/>
        <v>-1.3720000000000001E-2</v>
      </c>
      <c r="BX138" s="58">
        <f t="shared" si="317"/>
        <v>-1.388E-2</v>
      </c>
      <c r="BY138" s="58">
        <f t="shared" si="317"/>
        <v>-1.4040000000000002E-2</v>
      </c>
      <c r="BZ138" s="58">
        <f t="shared" si="317"/>
        <v>-1.4199999999999999E-2</v>
      </c>
      <c r="CA138" s="58">
        <f t="shared" si="317"/>
        <v>-1.4360000000000003E-2</v>
      </c>
      <c r="CB138" s="58">
        <f t="shared" si="317"/>
        <v>-1.452E-2</v>
      </c>
      <c r="CC138" s="58">
        <f t="shared" si="317"/>
        <v>-1.4680000000000002E-2</v>
      </c>
      <c r="CD138" s="58">
        <f t="shared" si="317"/>
        <v>-1.4840000000000001E-2</v>
      </c>
      <c r="CE138" s="293">
        <f t="shared" si="317"/>
        <v>-1.5000000000000001E-2</v>
      </c>
      <c r="CG138" s="21" t="s">
        <v>216</v>
      </c>
      <c r="CH138" s="22"/>
      <c r="CI138" s="280">
        <f t="shared" ref="CI138:DV138" si="318">CI$113*CI119+(CI$98-CI$113)*CI104+(CI$83-CI$98)*CI89+(CI$68-CI$83)*CI74</f>
        <v>5.1800000000000006E-3</v>
      </c>
      <c r="CJ138" s="280">
        <f t="shared" si="318"/>
        <v>5.1800000000000006E-3</v>
      </c>
      <c r="CK138" s="280">
        <f t="shared" si="318"/>
        <v>5.1800000000000006E-3</v>
      </c>
      <c r="CL138" s="280">
        <f t="shared" si="318"/>
        <v>5.1800000000000006E-3</v>
      </c>
      <c r="CM138" s="280">
        <f t="shared" si="318"/>
        <v>5.1800000000000006E-3</v>
      </c>
      <c r="CN138" s="280">
        <f t="shared" si="318"/>
        <v>5.1800000000000006E-3</v>
      </c>
      <c r="CO138" s="280">
        <f t="shared" si="318"/>
        <v>5.1800000000000006E-3</v>
      </c>
      <c r="CP138" s="280">
        <f t="shared" si="318"/>
        <v>5.1800000000000006E-3</v>
      </c>
      <c r="CQ138" s="280">
        <f t="shared" si="318"/>
        <v>5.1800000000000006E-3</v>
      </c>
      <c r="CR138" s="280">
        <f t="shared" si="318"/>
        <v>5.1800000000000006E-3</v>
      </c>
      <c r="CS138" s="280">
        <f t="shared" si="318"/>
        <v>5.1800000000000006E-3</v>
      </c>
      <c r="CT138" s="280">
        <f t="shared" si="318"/>
        <v>5.1800000000000006E-3</v>
      </c>
      <c r="CU138" s="280">
        <f t="shared" si="318"/>
        <v>5.1800000000000006E-3</v>
      </c>
      <c r="CV138" s="280">
        <f t="shared" si="318"/>
        <v>5.1800000000000006E-3</v>
      </c>
      <c r="CW138" s="280">
        <f t="shared" si="318"/>
        <v>5.1800000000000006E-3</v>
      </c>
      <c r="CX138" s="280">
        <f t="shared" si="318"/>
        <v>5.1800000000000006E-3</v>
      </c>
      <c r="CY138" s="280">
        <f t="shared" si="318"/>
        <v>5.1800000000000006E-3</v>
      </c>
      <c r="CZ138" s="280">
        <f t="shared" si="318"/>
        <v>5.1800000000000006E-3</v>
      </c>
      <c r="DA138" s="280">
        <f t="shared" si="318"/>
        <v>5.1800000000000006E-3</v>
      </c>
      <c r="DB138" s="280">
        <f t="shared" si="318"/>
        <v>5.1800000000000006E-3</v>
      </c>
      <c r="DC138" s="280">
        <f t="shared" si="318"/>
        <v>5.1800000000000006E-3</v>
      </c>
      <c r="DD138" s="280">
        <f t="shared" si="318"/>
        <v>5.1800000000000006E-3</v>
      </c>
      <c r="DE138" s="280">
        <f t="shared" si="318"/>
        <v>5.1800000000000006E-3</v>
      </c>
      <c r="DF138" s="280">
        <f t="shared" si="318"/>
        <v>5.1800000000000006E-3</v>
      </c>
      <c r="DG138" s="280">
        <f t="shared" si="318"/>
        <v>5.1800000000000006E-3</v>
      </c>
      <c r="DH138" s="280">
        <f t="shared" si="318"/>
        <v>5.1800000000000006E-3</v>
      </c>
      <c r="DI138" s="280">
        <f t="shared" si="318"/>
        <v>5.1800000000000006E-3</v>
      </c>
      <c r="DJ138" s="280">
        <f t="shared" si="318"/>
        <v>5.1800000000000006E-3</v>
      </c>
      <c r="DK138" s="280">
        <f t="shared" si="318"/>
        <v>5.1800000000000006E-3</v>
      </c>
      <c r="DL138" s="280">
        <f t="shared" si="318"/>
        <v>5.1800000000000006E-3</v>
      </c>
      <c r="DM138" s="280">
        <f t="shared" si="318"/>
        <v>5.1800000000000006E-3</v>
      </c>
      <c r="DN138" s="280">
        <f t="shared" si="318"/>
        <v>5.1800000000000006E-3</v>
      </c>
      <c r="DO138" s="280">
        <f t="shared" si="318"/>
        <v>5.1800000000000006E-3</v>
      </c>
      <c r="DP138" s="280">
        <f t="shared" si="318"/>
        <v>5.1800000000000006E-3</v>
      </c>
      <c r="DQ138" s="280">
        <f t="shared" si="318"/>
        <v>5.1800000000000006E-3</v>
      </c>
      <c r="DR138" s="280">
        <f t="shared" si="318"/>
        <v>5.1800000000000006E-3</v>
      </c>
      <c r="DS138" s="280">
        <f t="shared" si="318"/>
        <v>5.1800000000000006E-3</v>
      </c>
      <c r="DT138" s="280">
        <f t="shared" si="318"/>
        <v>5.1800000000000006E-3</v>
      </c>
      <c r="DU138" s="280">
        <f t="shared" si="318"/>
        <v>5.1800000000000006E-3</v>
      </c>
      <c r="DV138" s="280">
        <f t="shared" si="318"/>
        <v>5.1800000000000006E-3</v>
      </c>
      <c r="DW138" s="58">
        <f t="shared" ref="DW138:FJ138" si="319">DW$113*DW119+(DW$98-DW$113)*DW104+(DW$83-DW$98)*DW89+(DW$68-DW$83)*DW74</f>
        <v>0</v>
      </c>
      <c r="DX138" s="58">
        <f t="shared" si="319"/>
        <v>0</v>
      </c>
      <c r="DY138" s="58">
        <f t="shared" si="319"/>
        <v>0</v>
      </c>
      <c r="DZ138" s="58">
        <f t="shared" si="319"/>
        <v>0</v>
      </c>
      <c r="EA138" s="58">
        <f t="shared" si="319"/>
        <v>0</v>
      </c>
      <c r="EB138" s="58">
        <f t="shared" si="319"/>
        <v>0</v>
      </c>
      <c r="EC138" s="58">
        <f t="shared" si="319"/>
        <v>0</v>
      </c>
      <c r="ED138" s="58">
        <f t="shared" si="319"/>
        <v>0</v>
      </c>
      <c r="EE138" s="58">
        <f t="shared" si="319"/>
        <v>0</v>
      </c>
      <c r="EF138" s="58">
        <f t="shared" si="319"/>
        <v>0</v>
      </c>
      <c r="EG138" s="58">
        <f t="shared" si="319"/>
        <v>0</v>
      </c>
      <c r="EH138" s="58">
        <f t="shared" si="319"/>
        <v>0</v>
      </c>
      <c r="EI138" s="58">
        <f t="shared" si="319"/>
        <v>0</v>
      </c>
      <c r="EJ138" s="58">
        <f t="shared" si="319"/>
        <v>0</v>
      </c>
      <c r="EK138" s="58">
        <f t="shared" si="319"/>
        <v>0</v>
      </c>
      <c r="EL138" s="58">
        <f t="shared" si="319"/>
        <v>0</v>
      </c>
      <c r="EM138" s="58">
        <f t="shared" si="319"/>
        <v>0</v>
      </c>
      <c r="EN138" s="58">
        <f t="shared" si="319"/>
        <v>0</v>
      </c>
      <c r="EO138" s="58">
        <f t="shared" si="319"/>
        <v>0</v>
      </c>
      <c r="EP138" s="58">
        <f t="shared" si="319"/>
        <v>0</v>
      </c>
      <c r="EQ138" s="58">
        <f t="shared" si="319"/>
        <v>0</v>
      </c>
      <c r="ER138" s="58">
        <f t="shared" si="319"/>
        <v>0</v>
      </c>
      <c r="ES138" s="58">
        <f t="shared" si="319"/>
        <v>0</v>
      </c>
      <c r="ET138" s="58">
        <f t="shared" si="319"/>
        <v>0</v>
      </c>
      <c r="EU138" s="58">
        <f t="shared" si="319"/>
        <v>0</v>
      </c>
      <c r="EV138" s="58">
        <f t="shared" si="319"/>
        <v>0</v>
      </c>
      <c r="EW138" s="58">
        <f t="shared" si="319"/>
        <v>0</v>
      </c>
      <c r="EX138" s="58">
        <f t="shared" si="319"/>
        <v>0</v>
      </c>
      <c r="EY138" s="58">
        <f t="shared" si="319"/>
        <v>0</v>
      </c>
      <c r="EZ138" s="58">
        <f t="shared" si="319"/>
        <v>0</v>
      </c>
      <c r="FA138" s="58">
        <f t="shared" si="319"/>
        <v>0</v>
      </c>
      <c r="FB138" s="58">
        <f t="shared" si="319"/>
        <v>0</v>
      </c>
      <c r="FC138" s="58">
        <f t="shared" si="319"/>
        <v>0</v>
      </c>
      <c r="FD138" s="58">
        <f t="shared" si="319"/>
        <v>0</v>
      </c>
      <c r="FE138" s="58">
        <f t="shared" si="319"/>
        <v>0</v>
      </c>
      <c r="FF138" s="58">
        <f t="shared" si="319"/>
        <v>0</v>
      </c>
      <c r="FG138" s="58">
        <f t="shared" si="319"/>
        <v>0</v>
      </c>
      <c r="FH138" s="58">
        <f t="shared" si="319"/>
        <v>0</v>
      </c>
      <c r="FI138" s="58">
        <f t="shared" si="319"/>
        <v>0</v>
      </c>
      <c r="FJ138" s="59">
        <f t="shared" si="319"/>
        <v>0</v>
      </c>
      <c r="FK138" s="15"/>
      <c r="FL138" s="21" t="s">
        <v>216</v>
      </c>
      <c r="FM138" s="198"/>
      <c r="FN138" s="280">
        <f t="shared" ref="FN138:HF138" si="320">FN$113*FN119+(FN$98-FN$113)*FN104+(FN$83-FN$98)*FN89+(FN$68-FN$83)*FN74</f>
        <v>4.8922222222222223E-3</v>
      </c>
      <c r="FO138" s="280">
        <f t="shared" si="320"/>
        <v>4.719555555555555E-3</v>
      </c>
      <c r="FP138" s="280">
        <f t="shared" si="320"/>
        <v>4.5468888888888894E-3</v>
      </c>
      <c r="FQ138" s="280">
        <f t="shared" si="320"/>
        <v>4.3742222222222229E-3</v>
      </c>
      <c r="FR138" s="280">
        <f t="shared" si="320"/>
        <v>4.2015555555555556E-3</v>
      </c>
      <c r="FS138" s="280">
        <f t="shared" si="320"/>
        <v>4.0288888888888891E-3</v>
      </c>
      <c r="FT138" s="280">
        <f t="shared" si="320"/>
        <v>3.8562222222222227E-3</v>
      </c>
      <c r="FU138" s="280">
        <f t="shared" si="320"/>
        <v>3.6835555555555558E-3</v>
      </c>
      <c r="FV138" s="280">
        <f t="shared" si="320"/>
        <v>3.5108888888888889E-3</v>
      </c>
      <c r="FW138" s="280">
        <f t="shared" si="320"/>
        <v>3.3382222222222229E-3</v>
      </c>
      <c r="FX138" s="280">
        <f t="shared" si="320"/>
        <v>3.1655555555555556E-3</v>
      </c>
      <c r="FY138" s="280">
        <f t="shared" si="320"/>
        <v>2.9928888888888895E-3</v>
      </c>
      <c r="FZ138" s="280">
        <f t="shared" si="320"/>
        <v>2.8202222222222222E-3</v>
      </c>
      <c r="GA138" s="280">
        <f t="shared" si="320"/>
        <v>2.6475555555555558E-3</v>
      </c>
      <c r="GB138" s="280">
        <f t="shared" si="320"/>
        <v>2.4748888888888898E-3</v>
      </c>
      <c r="GC138" s="280">
        <f t="shared" si="320"/>
        <v>2.3022222222222224E-3</v>
      </c>
      <c r="GD138" s="280">
        <f t="shared" si="320"/>
        <v>2.129555555555556E-3</v>
      </c>
      <c r="GE138" s="280">
        <f t="shared" si="320"/>
        <v>1.9568888888888887E-3</v>
      </c>
      <c r="GF138" s="280">
        <f t="shared" si="320"/>
        <v>1.7842222222222228E-3</v>
      </c>
      <c r="GG138" s="280">
        <f t="shared" si="320"/>
        <v>1.6115555555555557E-3</v>
      </c>
      <c r="GH138" s="280">
        <f t="shared" si="320"/>
        <v>1.4388888888888893E-3</v>
      </c>
      <c r="GI138" s="280">
        <f t="shared" si="320"/>
        <v>1.2662222222222224E-3</v>
      </c>
      <c r="GJ138" s="280">
        <f t="shared" si="320"/>
        <v>1.0935555555555559E-3</v>
      </c>
      <c r="GK138" s="280">
        <f t="shared" si="320"/>
        <v>9.2088888888888971E-4</v>
      </c>
      <c r="GL138" s="280">
        <f t="shared" si="320"/>
        <v>7.4822222222222228E-4</v>
      </c>
      <c r="GM138" s="280">
        <f t="shared" si="320"/>
        <v>5.7555555555555593E-4</v>
      </c>
      <c r="GN138" s="280">
        <f t="shared" si="320"/>
        <v>4.0288888888888932E-4</v>
      </c>
      <c r="GO138" s="280">
        <f t="shared" si="320"/>
        <v>2.3022222222222281E-4</v>
      </c>
      <c r="GP138" s="280">
        <f t="shared" si="320"/>
        <v>5.7555555555555376E-5</v>
      </c>
      <c r="GQ138" s="280">
        <f t="shared" si="320"/>
        <v>-1.1511111111111116E-4</v>
      </c>
      <c r="GR138" s="280">
        <f t="shared" si="320"/>
        <v>-2.8777777777777764E-4</v>
      </c>
      <c r="GS138" s="280">
        <f t="shared" si="320"/>
        <v>-4.6044444444444426E-4</v>
      </c>
      <c r="GT138" s="280">
        <f t="shared" si="320"/>
        <v>-6.3311111111111077E-4</v>
      </c>
      <c r="GU138" s="280">
        <f t="shared" si="320"/>
        <v>-8.0577777777777722E-4</v>
      </c>
      <c r="GV138" s="280">
        <f t="shared" si="320"/>
        <v>-9.7844444444444368E-4</v>
      </c>
      <c r="GW138" s="280">
        <f t="shared" si="320"/>
        <v>-1.1511111111111112E-3</v>
      </c>
      <c r="GX138" s="280">
        <f t="shared" si="320"/>
        <v>-1.323777777777777E-3</v>
      </c>
      <c r="GY138" s="280">
        <f t="shared" si="320"/>
        <v>-1.4964444444444435E-3</v>
      </c>
      <c r="GZ138" s="280">
        <f t="shared" si="320"/>
        <v>-1.6691111111111117E-3</v>
      </c>
      <c r="HA138" s="280">
        <f t="shared" si="320"/>
        <v>-1.8417777777777773E-3</v>
      </c>
      <c r="HB138" s="280">
        <f t="shared" si="320"/>
        <v>-2.0144444444444441E-3</v>
      </c>
      <c r="HC138" s="280">
        <f t="shared" si="320"/>
        <v>-2.1871111111111106E-3</v>
      </c>
      <c r="HD138" s="280">
        <f t="shared" si="320"/>
        <v>-2.3597777777777766E-3</v>
      </c>
      <c r="HE138" s="280">
        <f t="shared" si="320"/>
        <v>-2.5324444444444444E-3</v>
      </c>
      <c r="HF138" s="280">
        <f t="shared" si="320"/>
        <v>-2.7051111111111108E-3</v>
      </c>
      <c r="HG138" s="280">
        <f t="shared" ref="HG138:IE138" si="321">HG$113*HG119+(HG$98-HG$113)*HG104+(HG$83-HG$98)*HG89+(HG$68-HG$83)*HG74</f>
        <v>-2.8777777777777773E-3</v>
      </c>
      <c r="HH138" s="280">
        <f t="shared" si="321"/>
        <v>-3.0504444444444437E-3</v>
      </c>
      <c r="HI138" s="280">
        <f t="shared" si="321"/>
        <v>-3.2231111111111098E-3</v>
      </c>
      <c r="HJ138" s="280">
        <f t="shared" si="321"/>
        <v>-3.3957777777777766E-3</v>
      </c>
      <c r="HK138" s="280">
        <f t="shared" si="321"/>
        <v>-3.5684444444444444E-3</v>
      </c>
      <c r="HL138" s="280">
        <f t="shared" si="321"/>
        <v>-3.7411111111111104E-3</v>
      </c>
      <c r="HM138" s="280">
        <f t="shared" si="321"/>
        <v>-3.9137777777777773E-3</v>
      </c>
      <c r="HN138" s="280">
        <f t="shared" si="321"/>
        <v>-4.0864444444444446E-3</v>
      </c>
      <c r="HO138" s="280">
        <f t="shared" si="321"/>
        <v>-4.2591111111111111E-3</v>
      </c>
      <c r="HP138" s="280">
        <f t="shared" si="321"/>
        <v>-4.4317777777777775E-3</v>
      </c>
      <c r="HQ138" s="280">
        <f t="shared" si="321"/>
        <v>-4.604444444444444E-3</v>
      </c>
      <c r="HR138" s="280">
        <f t="shared" si="321"/>
        <v>-4.7771111111111087E-3</v>
      </c>
      <c r="HS138" s="280">
        <f t="shared" si="321"/>
        <v>-4.9497777777777786E-3</v>
      </c>
      <c r="HT138" s="280">
        <f t="shared" si="321"/>
        <v>-5.1224444444444434E-3</v>
      </c>
      <c r="HU138" s="280">
        <f t="shared" si="321"/>
        <v>-5.2951111111111098E-3</v>
      </c>
      <c r="HV138" s="280">
        <f t="shared" si="321"/>
        <v>-5.467777777777778E-3</v>
      </c>
      <c r="HW138" s="280">
        <f t="shared" si="321"/>
        <v>-5.6404444444444445E-3</v>
      </c>
      <c r="HX138" s="280">
        <f t="shared" si="321"/>
        <v>-5.81311111111111E-3</v>
      </c>
      <c r="HY138" s="280">
        <f t="shared" si="321"/>
        <v>-5.9857777777777774E-3</v>
      </c>
      <c r="HZ138" s="280">
        <f t="shared" si="321"/>
        <v>-6.158444444444443E-3</v>
      </c>
      <c r="IA138" s="280">
        <f t="shared" si="321"/>
        <v>-6.3311111111111103E-3</v>
      </c>
      <c r="IB138" s="280">
        <f t="shared" si="321"/>
        <v>1.0771111111111113E-2</v>
      </c>
      <c r="IC138" s="280" t="e">
        <f t="shared" si="321"/>
        <v>#VALUE!</v>
      </c>
      <c r="ID138" s="280">
        <f t="shared" si="321"/>
        <v>1.0442222222222228E-2</v>
      </c>
      <c r="IE138" s="280">
        <f t="shared" si="321"/>
        <v>-6.3393333333333314E-3</v>
      </c>
      <c r="IF138" s="58">
        <f t="shared" ref="IF138:IO138" si="322">IF$113*IF119+(IF$98-IF$113)*IF104+(IF$83-IF$98)*IF89+(IF$68-IF$83)*IF74</f>
        <v>-6.5119999999999996E-3</v>
      </c>
      <c r="IG138" s="58">
        <f t="shared" si="322"/>
        <v>-6.6846666666666669E-3</v>
      </c>
      <c r="IH138" s="58">
        <f t="shared" si="322"/>
        <v>-6.8573333333333325E-3</v>
      </c>
      <c r="II138" s="58">
        <f t="shared" si="322"/>
        <v>-7.0299999999999989E-3</v>
      </c>
      <c r="IJ138" s="58">
        <f t="shared" si="322"/>
        <v>-7.2026666666666662E-3</v>
      </c>
      <c r="IK138" s="58">
        <f t="shared" si="322"/>
        <v>-7.3753333333333327E-3</v>
      </c>
      <c r="IL138" s="58">
        <f t="shared" si="322"/>
        <v>-7.5479999999999974E-3</v>
      </c>
      <c r="IM138" s="58">
        <f t="shared" si="322"/>
        <v>-7.7206666666666665E-3</v>
      </c>
      <c r="IN138" s="58">
        <f t="shared" si="322"/>
        <v>-7.8933333333333321E-3</v>
      </c>
      <c r="IO138" s="59">
        <f t="shared" si="322"/>
        <v>0</v>
      </c>
      <c r="IP138" s="15"/>
      <c r="IQ138" s="15"/>
      <c r="IR138" s="15"/>
      <c r="IS138" s="15"/>
    </row>
    <row r="139" spans="2:253">
      <c r="B139" s="273" t="s">
        <v>230</v>
      </c>
      <c r="C139" s="22"/>
      <c r="D139" s="58">
        <f t="shared" ref="D139:AQ139" si="323">D$113*(D127)+(D$98-D$113)*(D105)+(D$83-D$98)*(D90)+(D$68-D$83)*(D75)</f>
        <v>5.1000000000000004E-3</v>
      </c>
      <c r="E139" s="58">
        <f t="shared" si="323"/>
        <v>5.000000000000001E-3</v>
      </c>
      <c r="F139" s="58">
        <f t="shared" si="323"/>
        <v>4.9000000000000007E-3</v>
      </c>
      <c r="G139" s="58">
        <f t="shared" si="323"/>
        <v>4.8000000000000004E-3</v>
      </c>
      <c r="H139" s="58">
        <f t="shared" si="323"/>
        <v>4.7000000000000011E-3</v>
      </c>
      <c r="I139" s="58">
        <f t="shared" si="323"/>
        <v>4.6000000000000008E-3</v>
      </c>
      <c r="J139" s="58">
        <f t="shared" si="323"/>
        <v>4.5000000000000005E-3</v>
      </c>
      <c r="K139" s="58">
        <f t="shared" si="323"/>
        <v>4.4000000000000003E-3</v>
      </c>
      <c r="L139" s="58">
        <f t="shared" si="323"/>
        <v>4.3000000000000009E-3</v>
      </c>
      <c r="M139" s="58">
        <f t="shared" si="323"/>
        <v>4.2000000000000006E-3</v>
      </c>
      <c r="N139" s="58">
        <f t="shared" si="323"/>
        <v>4.1000000000000003E-3</v>
      </c>
      <c r="O139" s="58">
        <f t="shared" si="323"/>
        <v>4.000000000000001E-3</v>
      </c>
      <c r="P139" s="58">
        <f t="shared" si="323"/>
        <v>3.9000000000000007E-3</v>
      </c>
      <c r="Q139" s="58">
        <f t="shared" si="323"/>
        <v>3.8000000000000004E-3</v>
      </c>
      <c r="R139" s="58">
        <f t="shared" si="323"/>
        <v>3.7000000000000006E-3</v>
      </c>
      <c r="S139" s="58">
        <f t="shared" si="323"/>
        <v>3.6000000000000008E-3</v>
      </c>
      <c r="T139" s="58">
        <f t="shared" si="323"/>
        <v>3.5000000000000005E-3</v>
      </c>
      <c r="U139" s="58">
        <f t="shared" si="323"/>
        <v>3.4000000000000007E-3</v>
      </c>
      <c r="V139" s="58">
        <f t="shared" si="323"/>
        <v>3.3000000000000008E-3</v>
      </c>
      <c r="W139" s="58">
        <f t="shared" si="323"/>
        <v>3.2000000000000006E-3</v>
      </c>
      <c r="X139" s="58">
        <f t="shared" si="323"/>
        <v>3.1000000000000008E-3</v>
      </c>
      <c r="Y139" s="58">
        <f t="shared" si="323"/>
        <v>3.0000000000000009E-3</v>
      </c>
      <c r="Z139" s="58">
        <f t="shared" si="323"/>
        <v>2.9000000000000007E-3</v>
      </c>
      <c r="AA139" s="58">
        <f t="shared" si="323"/>
        <v>2.8000000000000004E-3</v>
      </c>
      <c r="AB139" s="58">
        <f t="shared" si="323"/>
        <v>2.7000000000000001E-3</v>
      </c>
      <c r="AC139" s="58">
        <f t="shared" si="323"/>
        <v>2.6000000000000007E-3</v>
      </c>
      <c r="AD139" s="58">
        <f t="shared" si="323"/>
        <v>2.5000000000000005E-3</v>
      </c>
      <c r="AE139" s="58">
        <f t="shared" si="323"/>
        <v>2.4000000000000002E-3</v>
      </c>
      <c r="AF139" s="58">
        <f t="shared" si="323"/>
        <v>2.3000000000000008E-3</v>
      </c>
      <c r="AG139" s="58">
        <f t="shared" si="323"/>
        <v>2.200000000000001E-3</v>
      </c>
      <c r="AH139" s="58">
        <f t="shared" si="323"/>
        <v>1.7640000000000004E-3</v>
      </c>
      <c r="AI139" s="58">
        <f t="shared" si="323"/>
        <v>1.2960000000000007E-3</v>
      </c>
      <c r="AJ139" s="58">
        <f t="shared" si="323"/>
        <v>7.9600000000000027E-4</v>
      </c>
      <c r="AK139" s="58">
        <f t="shared" si="323"/>
        <v>2.6400000000000035E-4</v>
      </c>
      <c r="AL139" s="58">
        <f t="shared" si="323"/>
        <v>-2.9999999999999992E-4</v>
      </c>
      <c r="AM139" s="58">
        <f t="shared" si="323"/>
        <v>-8.9599999999999923E-4</v>
      </c>
      <c r="AN139" s="58">
        <f t="shared" si="323"/>
        <v>-1.5240000000000002E-3</v>
      </c>
      <c r="AO139" s="58">
        <f t="shared" si="323"/>
        <v>-2.1839999999999993E-3</v>
      </c>
      <c r="AP139" s="58">
        <f t="shared" si="323"/>
        <v>-2.8759999999999992E-3</v>
      </c>
      <c r="AQ139" s="58">
        <f t="shared" si="323"/>
        <v>-3.599999999999999E-3</v>
      </c>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293"/>
      <c r="CG139" s="273" t="s">
        <v>217</v>
      </c>
      <c r="CH139" s="22"/>
      <c r="CI139" s="58">
        <f t="shared" ref="CI139:DV139" si="324">CI$113*CI120+(CI$98-CI$113)*CI105+(CI$83-CI$98)*CI90+(CI$68-CI$83)*CI75</f>
        <v>2.2000000000000006E-3</v>
      </c>
      <c r="CJ139" s="58">
        <f t="shared" si="324"/>
        <v>2.2000000000000006E-3</v>
      </c>
      <c r="CK139" s="58">
        <f t="shared" si="324"/>
        <v>2.2000000000000006E-3</v>
      </c>
      <c r="CL139" s="58">
        <f t="shared" si="324"/>
        <v>2.2000000000000006E-3</v>
      </c>
      <c r="CM139" s="58">
        <f t="shared" si="324"/>
        <v>2.2000000000000006E-3</v>
      </c>
      <c r="CN139" s="58">
        <f t="shared" si="324"/>
        <v>2.2000000000000006E-3</v>
      </c>
      <c r="CO139" s="58">
        <f t="shared" si="324"/>
        <v>2.2000000000000006E-3</v>
      </c>
      <c r="CP139" s="58">
        <f t="shared" si="324"/>
        <v>2.2000000000000006E-3</v>
      </c>
      <c r="CQ139" s="58">
        <f t="shared" si="324"/>
        <v>2.2000000000000006E-3</v>
      </c>
      <c r="CR139" s="58">
        <f t="shared" si="324"/>
        <v>2.2000000000000006E-3</v>
      </c>
      <c r="CS139" s="58">
        <f t="shared" si="324"/>
        <v>2.2000000000000006E-3</v>
      </c>
      <c r="CT139" s="58">
        <f t="shared" si="324"/>
        <v>2.2000000000000006E-3</v>
      </c>
      <c r="CU139" s="58">
        <f t="shared" si="324"/>
        <v>2.2000000000000006E-3</v>
      </c>
      <c r="CV139" s="58">
        <f t="shared" si="324"/>
        <v>2.2000000000000006E-3</v>
      </c>
      <c r="CW139" s="58">
        <f t="shared" si="324"/>
        <v>2.2000000000000006E-3</v>
      </c>
      <c r="CX139" s="58">
        <f t="shared" si="324"/>
        <v>2.2000000000000006E-3</v>
      </c>
      <c r="CY139" s="58">
        <f t="shared" si="324"/>
        <v>2.2000000000000006E-3</v>
      </c>
      <c r="CZ139" s="58">
        <f t="shared" si="324"/>
        <v>2.2000000000000006E-3</v>
      </c>
      <c r="DA139" s="58">
        <f t="shared" si="324"/>
        <v>2.2000000000000006E-3</v>
      </c>
      <c r="DB139" s="58">
        <f t="shared" si="324"/>
        <v>2.2000000000000006E-3</v>
      </c>
      <c r="DC139" s="58">
        <f t="shared" si="324"/>
        <v>2.2000000000000006E-3</v>
      </c>
      <c r="DD139" s="58">
        <f t="shared" si="324"/>
        <v>2.2000000000000006E-3</v>
      </c>
      <c r="DE139" s="58">
        <f t="shared" si="324"/>
        <v>2.2000000000000006E-3</v>
      </c>
      <c r="DF139" s="58">
        <f t="shared" si="324"/>
        <v>2.2000000000000006E-3</v>
      </c>
      <c r="DG139" s="58">
        <f t="shared" si="324"/>
        <v>2.2000000000000006E-3</v>
      </c>
      <c r="DH139" s="58">
        <f t="shared" si="324"/>
        <v>2.2000000000000006E-3</v>
      </c>
      <c r="DI139" s="58">
        <f t="shared" si="324"/>
        <v>2.2000000000000006E-3</v>
      </c>
      <c r="DJ139" s="58">
        <f t="shared" si="324"/>
        <v>2.2000000000000006E-3</v>
      </c>
      <c r="DK139" s="58">
        <f t="shared" si="324"/>
        <v>2.2000000000000006E-3</v>
      </c>
      <c r="DL139" s="58">
        <f t="shared" si="324"/>
        <v>2.2000000000000006E-3</v>
      </c>
      <c r="DM139" s="58">
        <f t="shared" si="324"/>
        <v>2.2000000000000006E-3</v>
      </c>
      <c r="DN139" s="58">
        <f t="shared" si="324"/>
        <v>2.2000000000000006E-3</v>
      </c>
      <c r="DO139" s="58">
        <f t="shared" si="324"/>
        <v>2.2000000000000006E-3</v>
      </c>
      <c r="DP139" s="58">
        <f t="shared" si="324"/>
        <v>2.2000000000000006E-3</v>
      </c>
      <c r="DQ139" s="58">
        <f t="shared" si="324"/>
        <v>2.2000000000000006E-3</v>
      </c>
      <c r="DR139" s="58">
        <f t="shared" si="324"/>
        <v>2.2000000000000006E-3</v>
      </c>
      <c r="DS139" s="58">
        <f t="shared" si="324"/>
        <v>2.2000000000000006E-3</v>
      </c>
      <c r="DT139" s="58">
        <f t="shared" si="324"/>
        <v>2.2000000000000006E-3</v>
      </c>
      <c r="DU139" s="58">
        <f t="shared" si="324"/>
        <v>2.2000000000000006E-3</v>
      </c>
      <c r="DV139" s="58">
        <f t="shared" si="324"/>
        <v>2.2000000000000006E-3</v>
      </c>
      <c r="DW139" s="58">
        <f t="shared" ref="DW139:FJ139" si="325">DW$113*DW120+(DW$98-DW$113)*DW105+(DW$83-DW$98)*DW90+(DW$68-DW$83)*DW75</f>
        <v>0</v>
      </c>
      <c r="DX139" s="58">
        <f t="shared" si="325"/>
        <v>0</v>
      </c>
      <c r="DY139" s="58">
        <f t="shared" si="325"/>
        <v>0</v>
      </c>
      <c r="DZ139" s="58">
        <f t="shared" si="325"/>
        <v>0</v>
      </c>
      <c r="EA139" s="58">
        <f t="shared" si="325"/>
        <v>0</v>
      </c>
      <c r="EB139" s="58">
        <f t="shared" si="325"/>
        <v>0</v>
      </c>
      <c r="EC139" s="58">
        <f t="shared" si="325"/>
        <v>0</v>
      </c>
      <c r="ED139" s="58">
        <f t="shared" si="325"/>
        <v>0</v>
      </c>
      <c r="EE139" s="58">
        <f t="shared" si="325"/>
        <v>0</v>
      </c>
      <c r="EF139" s="58">
        <f t="shared" si="325"/>
        <v>0</v>
      </c>
      <c r="EG139" s="58">
        <f t="shared" si="325"/>
        <v>0</v>
      </c>
      <c r="EH139" s="58">
        <f t="shared" si="325"/>
        <v>0</v>
      </c>
      <c r="EI139" s="58">
        <f t="shared" si="325"/>
        <v>0</v>
      </c>
      <c r="EJ139" s="58">
        <f t="shared" si="325"/>
        <v>0</v>
      </c>
      <c r="EK139" s="58">
        <f t="shared" si="325"/>
        <v>0</v>
      </c>
      <c r="EL139" s="58">
        <f t="shared" si="325"/>
        <v>0</v>
      </c>
      <c r="EM139" s="58">
        <f t="shared" si="325"/>
        <v>0</v>
      </c>
      <c r="EN139" s="58">
        <f t="shared" si="325"/>
        <v>0</v>
      </c>
      <c r="EO139" s="58">
        <f t="shared" si="325"/>
        <v>0</v>
      </c>
      <c r="EP139" s="58">
        <f t="shared" si="325"/>
        <v>0</v>
      </c>
      <c r="EQ139" s="58">
        <f t="shared" si="325"/>
        <v>0</v>
      </c>
      <c r="ER139" s="58">
        <f t="shared" si="325"/>
        <v>0</v>
      </c>
      <c r="ES139" s="58">
        <f t="shared" si="325"/>
        <v>0</v>
      </c>
      <c r="ET139" s="58">
        <f t="shared" si="325"/>
        <v>0</v>
      </c>
      <c r="EU139" s="58">
        <f t="shared" si="325"/>
        <v>0</v>
      </c>
      <c r="EV139" s="58">
        <f t="shared" si="325"/>
        <v>0</v>
      </c>
      <c r="EW139" s="58">
        <f t="shared" si="325"/>
        <v>0</v>
      </c>
      <c r="EX139" s="58">
        <f t="shared" si="325"/>
        <v>0</v>
      </c>
      <c r="EY139" s="58">
        <f t="shared" si="325"/>
        <v>0</v>
      </c>
      <c r="EZ139" s="58">
        <f t="shared" si="325"/>
        <v>0</v>
      </c>
      <c r="FA139" s="58">
        <f t="shared" si="325"/>
        <v>0</v>
      </c>
      <c r="FB139" s="58">
        <f t="shared" si="325"/>
        <v>0</v>
      </c>
      <c r="FC139" s="58">
        <f t="shared" si="325"/>
        <v>0</v>
      </c>
      <c r="FD139" s="58">
        <f t="shared" si="325"/>
        <v>0</v>
      </c>
      <c r="FE139" s="58">
        <f t="shared" si="325"/>
        <v>0</v>
      </c>
      <c r="FF139" s="58">
        <f t="shared" si="325"/>
        <v>0</v>
      </c>
      <c r="FG139" s="58">
        <f t="shared" si="325"/>
        <v>0</v>
      </c>
      <c r="FH139" s="58">
        <f t="shared" si="325"/>
        <v>0</v>
      </c>
      <c r="FI139" s="58">
        <f t="shared" si="325"/>
        <v>0</v>
      </c>
      <c r="FJ139" s="59">
        <f t="shared" si="325"/>
        <v>0</v>
      </c>
      <c r="FL139" s="273" t="s">
        <v>217</v>
      </c>
      <c r="FM139" s="22"/>
      <c r="FN139" s="58">
        <f t="shared" ref="FN139:HF139" si="326">FN$113*FN120+(FN$98-FN$113)*FN105+(FN$83-FN$98)*FN90+(FN$68-FN$83)*FN75</f>
        <v>2.0333333333333336E-3</v>
      </c>
      <c r="FO139" s="58">
        <f t="shared" si="326"/>
        <v>1.9599999999999999E-3</v>
      </c>
      <c r="FP139" s="58">
        <f t="shared" si="326"/>
        <v>1.8866666666666667E-3</v>
      </c>
      <c r="FQ139" s="58">
        <f t="shared" si="326"/>
        <v>1.8133333333333335E-3</v>
      </c>
      <c r="FR139" s="58">
        <f t="shared" si="326"/>
        <v>1.7400000000000002E-3</v>
      </c>
      <c r="FS139" s="58">
        <f t="shared" si="326"/>
        <v>1.666666666666667E-3</v>
      </c>
      <c r="FT139" s="58">
        <f t="shared" si="326"/>
        <v>1.5933333333333333E-3</v>
      </c>
      <c r="FU139" s="58">
        <f t="shared" si="326"/>
        <v>1.5200000000000001E-3</v>
      </c>
      <c r="FV139" s="58">
        <f t="shared" si="326"/>
        <v>1.4466666666666668E-3</v>
      </c>
      <c r="FW139" s="58">
        <f t="shared" si="326"/>
        <v>1.3733333333333336E-3</v>
      </c>
      <c r="FX139" s="58">
        <f t="shared" si="326"/>
        <v>1.3000000000000002E-3</v>
      </c>
      <c r="FY139" s="58">
        <f t="shared" si="326"/>
        <v>1.2266666666666667E-3</v>
      </c>
      <c r="FZ139" s="58">
        <f t="shared" si="326"/>
        <v>1.1533333333333333E-3</v>
      </c>
      <c r="GA139" s="58">
        <f t="shared" si="326"/>
        <v>1.0800000000000002E-3</v>
      </c>
      <c r="GB139" s="58">
        <f t="shared" si="326"/>
        <v>1.006666666666667E-3</v>
      </c>
      <c r="GC139" s="58">
        <f t="shared" si="326"/>
        <v>9.3333333333333343E-4</v>
      </c>
      <c r="GD139" s="58">
        <f t="shared" si="326"/>
        <v>8.600000000000002E-4</v>
      </c>
      <c r="GE139" s="58">
        <f t="shared" si="326"/>
        <v>7.8666666666666663E-4</v>
      </c>
      <c r="GF139" s="58">
        <f t="shared" si="326"/>
        <v>7.1333333333333372E-4</v>
      </c>
      <c r="GG139" s="58">
        <f t="shared" si="326"/>
        <v>6.4000000000000016E-4</v>
      </c>
      <c r="GH139" s="58">
        <f t="shared" si="326"/>
        <v>5.6666666666666682E-4</v>
      </c>
      <c r="GI139" s="58">
        <f t="shared" si="326"/>
        <v>4.9333333333333347E-4</v>
      </c>
      <c r="GJ139" s="58">
        <f t="shared" si="326"/>
        <v>4.2000000000000013E-4</v>
      </c>
      <c r="GK139" s="58">
        <f t="shared" si="326"/>
        <v>3.46666666666667E-4</v>
      </c>
      <c r="GL139" s="58">
        <f t="shared" si="326"/>
        <v>2.7333333333333338E-4</v>
      </c>
      <c r="GM139" s="58">
        <f t="shared" si="326"/>
        <v>2.0000000000000009E-4</v>
      </c>
      <c r="GN139" s="58">
        <f t="shared" si="326"/>
        <v>1.266666666666668E-4</v>
      </c>
      <c r="GO139" s="58">
        <f t="shared" si="326"/>
        <v>5.3333333333333509E-5</v>
      </c>
      <c r="GP139" s="58">
        <f t="shared" si="326"/>
        <v>-2.000000000000008E-5</v>
      </c>
      <c r="GQ139" s="58">
        <f t="shared" si="326"/>
        <v>-9.3333333333333384E-5</v>
      </c>
      <c r="GR139" s="58">
        <f t="shared" si="326"/>
        <v>-1.6666666666666661E-4</v>
      </c>
      <c r="GS139" s="58">
        <f t="shared" si="326"/>
        <v>-2.3999999999999995E-4</v>
      </c>
      <c r="GT139" s="58">
        <f t="shared" si="326"/>
        <v>-3.1333333333333322E-4</v>
      </c>
      <c r="GU139" s="58">
        <f t="shared" si="326"/>
        <v>-3.8666666666666645E-4</v>
      </c>
      <c r="GV139" s="58">
        <f t="shared" si="326"/>
        <v>-4.599999999999998E-4</v>
      </c>
      <c r="GW139" s="58">
        <f t="shared" si="326"/>
        <v>-5.3333333333333336E-4</v>
      </c>
      <c r="GX139" s="58">
        <f t="shared" si="326"/>
        <v>-6.0666666666666638E-4</v>
      </c>
      <c r="GY139" s="58">
        <f t="shared" si="326"/>
        <v>-6.7999999999999962E-4</v>
      </c>
      <c r="GZ139" s="58">
        <f t="shared" si="326"/>
        <v>-7.533333333333335E-4</v>
      </c>
      <c r="HA139" s="58">
        <f t="shared" si="326"/>
        <v>-8.2666666666666652E-4</v>
      </c>
      <c r="HB139" s="58">
        <f t="shared" si="326"/>
        <v>-8.9999999999999987E-4</v>
      </c>
      <c r="HC139" s="58">
        <f t="shared" si="326"/>
        <v>-9.7333333333333321E-4</v>
      </c>
      <c r="HD139" s="58">
        <f t="shared" si="326"/>
        <v>-1.0466666666666662E-3</v>
      </c>
      <c r="HE139" s="58">
        <f t="shared" si="326"/>
        <v>-1.1199999999999999E-3</v>
      </c>
      <c r="HF139" s="58">
        <f t="shared" si="326"/>
        <v>-1.1933333333333331E-3</v>
      </c>
      <c r="HG139" s="58">
        <f t="shared" ref="HG139:IE139" si="327">HG$113*HG120+(HG$98-HG$113)*HG105+(HG$83-HG$98)*HG90+(HG$68-HG$83)*HG75</f>
        <v>-1.2666666666666664E-3</v>
      </c>
      <c r="HH139" s="58">
        <f t="shared" si="327"/>
        <v>-1.3399999999999998E-3</v>
      </c>
      <c r="HI139" s="58">
        <f t="shared" si="327"/>
        <v>-1.4133333333333328E-3</v>
      </c>
      <c r="HJ139" s="58">
        <f t="shared" si="327"/>
        <v>-1.4866666666666663E-3</v>
      </c>
      <c r="HK139" s="58">
        <f t="shared" si="327"/>
        <v>-1.56E-3</v>
      </c>
      <c r="HL139" s="58">
        <f t="shared" si="327"/>
        <v>-1.6333333333333332E-3</v>
      </c>
      <c r="HM139" s="58">
        <f t="shared" si="327"/>
        <v>-1.7066666666666667E-3</v>
      </c>
      <c r="HN139" s="58">
        <f t="shared" si="327"/>
        <v>-1.7800000000000003E-3</v>
      </c>
      <c r="HO139" s="58">
        <f t="shared" si="327"/>
        <v>-1.8533333333333331E-3</v>
      </c>
      <c r="HP139" s="58">
        <f t="shared" si="327"/>
        <v>-1.9266666666666668E-3</v>
      </c>
      <c r="HQ139" s="58">
        <f t="shared" si="327"/>
        <v>-2E-3</v>
      </c>
      <c r="HR139" s="58">
        <f t="shared" si="327"/>
        <v>-2.0733333333333324E-3</v>
      </c>
      <c r="HS139" s="58">
        <f t="shared" si="327"/>
        <v>-2.1466666666666669E-3</v>
      </c>
      <c r="HT139" s="58">
        <f t="shared" si="327"/>
        <v>-2.2199999999999998E-3</v>
      </c>
      <c r="HU139" s="58">
        <f t="shared" si="327"/>
        <v>-2.293333333333333E-3</v>
      </c>
      <c r="HV139" s="58">
        <f t="shared" si="327"/>
        <v>-2.3666666666666667E-3</v>
      </c>
      <c r="HW139" s="58">
        <f t="shared" si="327"/>
        <v>-2.4400000000000003E-3</v>
      </c>
      <c r="HX139" s="58">
        <f t="shared" si="327"/>
        <v>-2.5133333333333327E-3</v>
      </c>
      <c r="HY139" s="58">
        <f t="shared" si="327"/>
        <v>-2.5866666666666668E-3</v>
      </c>
      <c r="HZ139" s="58">
        <f t="shared" si="327"/>
        <v>-2.6599999999999996E-3</v>
      </c>
      <c r="IA139" s="58">
        <f t="shared" si="327"/>
        <v>-2.7333333333333333E-3</v>
      </c>
      <c r="IB139" s="58">
        <f t="shared" si="327"/>
        <v>1.1200000000000002E-2</v>
      </c>
      <c r="IC139" s="58" t="e">
        <f t="shared" si="327"/>
        <v>#VALUE!</v>
      </c>
      <c r="ID139" s="58">
        <f t="shared" si="327"/>
        <v>1.1066666666666669E-2</v>
      </c>
      <c r="IE139" s="58">
        <f t="shared" si="327"/>
        <v>-2.473333333333333E-3</v>
      </c>
      <c r="IF139" s="58">
        <f t="shared" ref="IF139:IO139" si="328">IF$113*IF120+(IF$98-IF$113)*IF105+(IF$83-IF$98)*IF90+(IF$68-IF$83)*IF75</f>
        <v>-2.5466666666666667E-3</v>
      </c>
      <c r="IG139" s="58">
        <f t="shared" si="328"/>
        <v>-2.6199999999999999E-3</v>
      </c>
      <c r="IH139" s="58">
        <f t="shared" si="328"/>
        <v>-2.6933333333333332E-3</v>
      </c>
      <c r="II139" s="58">
        <f t="shared" si="328"/>
        <v>-2.766666666666666E-3</v>
      </c>
      <c r="IJ139" s="58">
        <f t="shared" si="328"/>
        <v>-2.8399999999999996E-3</v>
      </c>
      <c r="IK139" s="58">
        <f t="shared" si="328"/>
        <v>-2.9133333333333329E-3</v>
      </c>
      <c r="IL139" s="58">
        <f t="shared" si="328"/>
        <v>-2.9866666666666657E-3</v>
      </c>
      <c r="IM139" s="58">
        <f t="shared" si="328"/>
        <v>-3.0600000000000002E-3</v>
      </c>
      <c r="IN139" s="58">
        <f t="shared" si="328"/>
        <v>-3.133333333333333E-3</v>
      </c>
      <c r="IO139" s="59">
        <f t="shared" si="328"/>
        <v>0</v>
      </c>
    </row>
    <row r="140" spans="2:253">
      <c r="B140" s="21"/>
      <c r="C140" s="22"/>
      <c r="D140" s="58">
        <f t="shared" ref="D140:AQ140" si="329">D$113*(D128)+(D$98-D$113)*(D106)+(D$83-D$98)*(D91)+(D$68-D$83)*(D80)</f>
        <v>0</v>
      </c>
      <c r="E140" s="58">
        <f t="shared" si="329"/>
        <v>0</v>
      </c>
      <c r="F140" s="58">
        <f t="shared" si="329"/>
        <v>0</v>
      </c>
      <c r="G140" s="58">
        <f t="shared" si="329"/>
        <v>0</v>
      </c>
      <c r="H140" s="58">
        <f t="shared" si="329"/>
        <v>0</v>
      </c>
      <c r="I140" s="58">
        <f t="shared" si="329"/>
        <v>0</v>
      </c>
      <c r="J140" s="58">
        <f t="shared" si="329"/>
        <v>0</v>
      </c>
      <c r="K140" s="58">
        <f t="shared" si="329"/>
        <v>0</v>
      </c>
      <c r="L140" s="58">
        <f t="shared" si="329"/>
        <v>0</v>
      </c>
      <c r="M140" s="58">
        <f t="shared" si="329"/>
        <v>0</v>
      </c>
      <c r="N140" s="58">
        <f t="shared" si="329"/>
        <v>0</v>
      </c>
      <c r="O140" s="58">
        <f t="shared" si="329"/>
        <v>0</v>
      </c>
      <c r="P140" s="58">
        <f t="shared" si="329"/>
        <v>0</v>
      </c>
      <c r="Q140" s="58">
        <f t="shared" si="329"/>
        <v>0</v>
      </c>
      <c r="R140" s="58">
        <f t="shared" si="329"/>
        <v>0</v>
      </c>
      <c r="S140" s="58">
        <f t="shared" si="329"/>
        <v>0</v>
      </c>
      <c r="T140" s="58">
        <f t="shared" si="329"/>
        <v>0</v>
      </c>
      <c r="U140" s="58">
        <f t="shared" si="329"/>
        <v>0</v>
      </c>
      <c r="V140" s="58">
        <f t="shared" si="329"/>
        <v>0</v>
      </c>
      <c r="W140" s="58">
        <f t="shared" si="329"/>
        <v>0</v>
      </c>
      <c r="X140" s="58">
        <f t="shared" si="329"/>
        <v>0</v>
      </c>
      <c r="Y140" s="58">
        <f t="shared" si="329"/>
        <v>0</v>
      </c>
      <c r="Z140" s="58">
        <f t="shared" si="329"/>
        <v>0</v>
      </c>
      <c r="AA140" s="58">
        <f t="shared" si="329"/>
        <v>0</v>
      </c>
      <c r="AB140" s="58">
        <f t="shared" si="329"/>
        <v>0</v>
      </c>
      <c r="AC140" s="58">
        <f t="shared" si="329"/>
        <v>0</v>
      </c>
      <c r="AD140" s="58">
        <f t="shared" si="329"/>
        <v>0</v>
      </c>
      <c r="AE140" s="58">
        <f t="shared" si="329"/>
        <v>0</v>
      </c>
      <c r="AF140" s="58">
        <f t="shared" si="329"/>
        <v>0</v>
      </c>
      <c r="AG140" s="58">
        <f t="shared" si="329"/>
        <v>0</v>
      </c>
      <c r="AH140" s="58">
        <f t="shared" si="329"/>
        <v>0</v>
      </c>
      <c r="AI140" s="58">
        <f t="shared" si="329"/>
        <v>0</v>
      </c>
      <c r="AJ140" s="58">
        <f t="shared" si="329"/>
        <v>0</v>
      </c>
      <c r="AK140" s="58">
        <f t="shared" si="329"/>
        <v>0</v>
      </c>
      <c r="AL140" s="58">
        <f t="shared" si="329"/>
        <v>0</v>
      </c>
      <c r="AM140" s="58">
        <f t="shared" si="329"/>
        <v>0</v>
      </c>
      <c r="AN140" s="58">
        <f t="shared" si="329"/>
        <v>0</v>
      </c>
      <c r="AO140" s="58">
        <f t="shared" si="329"/>
        <v>0</v>
      </c>
      <c r="AP140" s="58">
        <f t="shared" si="329"/>
        <v>0</v>
      </c>
      <c r="AQ140" s="58">
        <f t="shared" si="329"/>
        <v>0</v>
      </c>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293"/>
      <c r="CG140" s="21" t="s">
        <v>222</v>
      </c>
      <c r="CH140" s="22"/>
      <c r="CI140" s="280">
        <f t="shared" ref="CI140:DV140" si="330">CI$113*CI121+(CI$98-CI$113)*CI106+(CI$83-CI$98)*CI97+(CI$68-CI$83)*CI82</f>
        <v>2.5900000000000003E-3</v>
      </c>
      <c r="CJ140" s="280">
        <f t="shared" si="330"/>
        <v>2.5900000000000003E-3</v>
      </c>
      <c r="CK140" s="280">
        <f t="shared" si="330"/>
        <v>2.5900000000000003E-3</v>
      </c>
      <c r="CL140" s="280">
        <f t="shared" si="330"/>
        <v>2.5900000000000003E-3</v>
      </c>
      <c r="CM140" s="280">
        <f t="shared" si="330"/>
        <v>2.5900000000000003E-3</v>
      </c>
      <c r="CN140" s="280">
        <f t="shared" si="330"/>
        <v>2.5900000000000003E-3</v>
      </c>
      <c r="CO140" s="280">
        <f t="shared" si="330"/>
        <v>2.5900000000000003E-3</v>
      </c>
      <c r="CP140" s="280">
        <f t="shared" si="330"/>
        <v>2.5900000000000003E-3</v>
      </c>
      <c r="CQ140" s="280">
        <f t="shared" si="330"/>
        <v>2.5900000000000003E-3</v>
      </c>
      <c r="CR140" s="280">
        <f t="shared" si="330"/>
        <v>2.5900000000000003E-3</v>
      </c>
      <c r="CS140" s="280">
        <f t="shared" si="330"/>
        <v>2.5900000000000003E-3</v>
      </c>
      <c r="CT140" s="280">
        <f t="shared" si="330"/>
        <v>2.5900000000000003E-3</v>
      </c>
      <c r="CU140" s="280">
        <f t="shared" si="330"/>
        <v>2.5900000000000003E-3</v>
      </c>
      <c r="CV140" s="280">
        <f t="shared" si="330"/>
        <v>2.5900000000000003E-3</v>
      </c>
      <c r="CW140" s="280">
        <f t="shared" si="330"/>
        <v>2.5900000000000003E-3</v>
      </c>
      <c r="CX140" s="280">
        <f t="shared" si="330"/>
        <v>2.5900000000000003E-3</v>
      </c>
      <c r="CY140" s="280">
        <f t="shared" si="330"/>
        <v>2.5900000000000003E-3</v>
      </c>
      <c r="CZ140" s="280">
        <f t="shared" si="330"/>
        <v>2.5900000000000003E-3</v>
      </c>
      <c r="DA140" s="280">
        <f t="shared" si="330"/>
        <v>2.5900000000000003E-3</v>
      </c>
      <c r="DB140" s="280">
        <f t="shared" si="330"/>
        <v>2.5900000000000003E-3</v>
      </c>
      <c r="DC140" s="280">
        <f t="shared" si="330"/>
        <v>2.5900000000000003E-3</v>
      </c>
      <c r="DD140" s="280">
        <f t="shared" si="330"/>
        <v>2.5900000000000003E-3</v>
      </c>
      <c r="DE140" s="280">
        <f t="shared" si="330"/>
        <v>2.5900000000000003E-3</v>
      </c>
      <c r="DF140" s="280">
        <f t="shared" si="330"/>
        <v>2.5900000000000003E-3</v>
      </c>
      <c r="DG140" s="280">
        <f t="shared" si="330"/>
        <v>2.5900000000000003E-3</v>
      </c>
      <c r="DH140" s="280">
        <f t="shared" si="330"/>
        <v>2.5900000000000003E-3</v>
      </c>
      <c r="DI140" s="280">
        <f t="shared" si="330"/>
        <v>2.5900000000000003E-3</v>
      </c>
      <c r="DJ140" s="280">
        <f t="shared" si="330"/>
        <v>2.5900000000000003E-3</v>
      </c>
      <c r="DK140" s="280">
        <f t="shared" si="330"/>
        <v>2.5900000000000003E-3</v>
      </c>
      <c r="DL140" s="280">
        <f t="shared" si="330"/>
        <v>2.5900000000000003E-3</v>
      </c>
      <c r="DM140" s="280">
        <f t="shared" si="330"/>
        <v>2.5900000000000003E-3</v>
      </c>
      <c r="DN140" s="280">
        <f t="shared" si="330"/>
        <v>2.5900000000000003E-3</v>
      </c>
      <c r="DO140" s="280">
        <f t="shared" si="330"/>
        <v>2.5900000000000003E-3</v>
      </c>
      <c r="DP140" s="280">
        <f t="shared" si="330"/>
        <v>2.5900000000000003E-3</v>
      </c>
      <c r="DQ140" s="280">
        <f t="shared" si="330"/>
        <v>2.5900000000000003E-3</v>
      </c>
      <c r="DR140" s="280">
        <f t="shared" si="330"/>
        <v>2.5900000000000003E-3</v>
      </c>
      <c r="DS140" s="280">
        <f t="shared" si="330"/>
        <v>2.5900000000000003E-3</v>
      </c>
      <c r="DT140" s="280">
        <f t="shared" si="330"/>
        <v>2.5900000000000003E-3</v>
      </c>
      <c r="DU140" s="280">
        <f t="shared" si="330"/>
        <v>2.5900000000000003E-3</v>
      </c>
      <c r="DV140" s="280">
        <f t="shared" si="330"/>
        <v>2.5900000000000003E-3</v>
      </c>
      <c r="DW140" s="58">
        <f t="shared" ref="DW140:FJ140" si="331">DW$113*DW121+(DW$98-DW$113)*DW106+(DW$83-DW$98)*DW91+(DW$68-DW$83)*DW76</f>
        <v>0</v>
      </c>
      <c r="DX140" s="58">
        <f t="shared" si="331"/>
        <v>0</v>
      </c>
      <c r="DY140" s="58">
        <f t="shared" si="331"/>
        <v>0</v>
      </c>
      <c r="DZ140" s="58">
        <f t="shared" si="331"/>
        <v>0</v>
      </c>
      <c r="EA140" s="58">
        <f t="shared" si="331"/>
        <v>0</v>
      </c>
      <c r="EB140" s="58">
        <f t="shared" si="331"/>
        <v>0</v>
      </c>
      <c r="EC140" s="58">
        <f t="shared" si="331"/>
        <v>0</v>
      </c>
      <c r="ED140" s="58">
        <f t="shared" si="331"/>
        <v>0</v>
      </c>
      <c r="EE140" s="58">
        <f t="shared" si="331"/>
        <v>0</v>
      </c>
      <c r="EF140" s="58">
        <f t="shared" si="331"/>
        <v>0</v>
      </c>
      <c r="EG140" s="58">
        <f t="shared" si="331"/>
        <v>0</v>
      </c>
      <c r="EH140" s="58">
        <f t="shared" si="331"/>
        <v>0</v>
      </c>
      <c r="EI140" s="58">
        <f t="shared" si="331"/>
        <v>0</v>
      </c>
      <c r="EJ140" s="58">
        <f t="shared" si="331"/>
        <v>0</v>
      </c>
      <c r="EK140" s="58">
        <f t="shared" si="331"/>
        <v>0</v>
      </c>
      <c r="EL140" s="58">
        <f t="shared" si="331"/>
        <v>0</v>
      </c>
      <c r="EM140" s="58">
        <f t="shared" si="331"/>
        <v>0</v>
      </c>
      <c r="EN140" s="58">
        <f t="shared" si="331"/>
        <v>0</v>
      </c>
      <c r="EO140" s="58">
        <f t="shared" si="331"/>
        <v>0</v>
      </c>
      <c r="EP140" s="58">
        <f t="shared" si="331"/>
        <v>0</v>
      </c>
      <c r="EQ140" s="58">
        <f t="shared" si="331"/>
        <v>0</v>
      </c>
      <c r="ER140" s="58">
        <f t="shared" si="331"/>
        <v>0</v>
      </c>
      <c r="ES140" s="58">
        <f t="shared" si="331"/>
        <v>0</v>
      </c>
      <c r="ET140" s="58">
        <f t="shared" si="331"/>
        <v>0</v>
      </c>
      <c r="EU140" s="58">
        <f t="shared" si="331"/>
        <v>0</v>
      </c>
      <c r="EV140" s="58">
        <f t="shared" si="331"/>
        <v>0</v>
      </c>
      <c r="EW140" s="58">
        <f t="shared" si="331"/>
        <v>0</v>
      </c>
      <c r="EX140" s="58">
        <f t="shared" si="331"/>
        <v>0</v>
      </c>
      <c r="EY140" s="58">
        <f t="shared" si="331"/>
        <v>0</v>
      </c>
      <c r="EZ140" s="58">
        <f t="shared" si="331"/>
        <v>0</v>
      </c>
      <c r="FA140" s="58">
        <f t="shared" si="331"/>
        <v>0</v>
      </c>
      <c r="FB140" s="58">
        <f t="shared" si="331"/>
        <v>0</v>
      </c>
      <c r="FC140" s="58">
        <f t="shared" si="331"/>
        <v>0</v>
      </c>
      <c r="FD140" s="58">
        <f t="shared" si="331"/>
        <v>0</v>
      </c>
      <c r="FE140" s="58">
        <f t="shared" si="331"/>
        <v>0</v>
      </c>
      <c r="FF140" s="58">
        <f t="shared" si="331"/>
        <v>0</v>
      </c>
      <c r="FG140" s="58">
        <f t="shared" si="331"/>
        <v>0</v>
      </c>
      <c r="FH140" s="58">
        <f t="shared" si="331"/>
        <v>0</v>
      </c>
      <c r="FI140" s="58">
        <f t="shared" si="331"/>
        <v>0</v>
      </c>
      <c r="FJ140" s="59">
        <f t="shared" si="331"/>
        <v>0</v>
      </c>
      <c r="FK140" s="15"/>
      <c r="FL140" s="21" t="s">
        <v>222</v>
      </c>
      <c r="FM140" s="198"/>
      <c r="FN140" s="280">
        <f t="shared" ref="FN140:GS140" si="332">FN$113*FN121+(FN$98-FN$113)*FN106+(FN$83-FN$98)*FN97+(FN$68-FN$83)*FN82</f>
        <v>2.4461111111111111E-3</v>
      </c>
      <c r="FO140" s="280">
        <f t="shared" si="332"/>
        <v>2.3597777777777775E-3</v>
      </c>
      <c r="FP140" s="280">
        <f t="shared" si="332"/>
        <v>2.2734444444444447E-3</v>
      </c>
      <c r="FQ140" s="280">
        <f t="shared" si="332"/>
        <v>2.1871111111111115E-3</v>
      </c>
      <c r="FR140" s="280">
        <f t="shared" si="332"/>
        <v>2.1007777777777778E-3</v>
      </c>
      <c r="FS140" s="280">
        <f t="shared" si="332"/>
        <v>2.0144444444444446E-3</v>
      </c>
      <c r="FT140" s="280">
        <f t="shared" si="332"/>
        <v>1.9281111111111113E-3</v>
      </c>
      <c r="FU140" s="280">
        <f t="shared" si="332"/>
        <v>1.8417777777777779E-3</v>
      </c>
      <c r="FV140" s="280">
        <f t="shared" si="332"/>
        <v>1.7554444444444445E-3</v>
      </c>
      <c r="FW140" s="280">
        <f t="shared" si="332"/>
        <v>1.6691111111111114E-3</v>
      </c>
      <c r="FX140" s="280">
        <f t="shared" si="332"/>
        <v>1.5827777777777778E-3</v>
      </c>
      <c r="FY140" s="280">
        <f t="shared" si="332"/>
        <v>1.4964444444444448E-3</v>
      </c>
      <c r="FZ140" s="280">
        <f t="shared" si="332"/>
        <v>1.4101111111111111E-3</v>
      </c>
      <c r="GA140" s="280">
        <f t="shared" si="332"/>
        <v>1.3237777777777779E-3</v>
      </c>
      <c r="GB140" s="280">
        <f t="shared" si="332"/>
        <v>1.2374444444444449E-3</v>
      </c>
      <c r="GC140" s="280">
        <f t="shared" si="332"/>
        <v>1.1511111111111112E-3</v>
      </c>
      <c r="GD140" s="280">
        <f t="shared" si="332"/>
        <v>1.064777777777778E-3</v>
      </c>
      <c r="GE140" s="280">
        <f t="shared" si="332"/>
        <v>9.7844444444444433E-4</v>
      </c>
      <c r="GF140" s="280">
        <f t="shared" si="332"/>
        <v>8.9211111111111142E-4</v>
      </c>
      <c r="GG140" s="280">
        <f t="shared" si="332"/>
        <v>8.0577777777777787E-4</v>
      </c>
      <c r="GH140" s="280">
        <f t="shared" si="332"/>
        <v>7.1944444444444464E-4</v>
      </c>
      <c r="GI140" s="280">
        <f t="shared" si="332"/>
        <v>6.331111111111112E-4</v>
      </c>
      <c r="GJ140" s="280">
        <f t="shared" si="332"/>
        <v>5.4677777777777797E-4</v>
      </c>
      <c r="GK140" s="280">
        <f t="shared" si="332"/>
        <v>4.6044444444444485E-4</v>
      </c>
      <c r="GL140" s="280">
        <f t="shared" si="332"/>
        <v>3.7411111111111114E-4</v>
      </c>
      <c r="GM140" s="280">
        <f t="shared" si="332"/>
        <v>2.8777777777777797E-4</v>
      </c>
      <c r="GN140" s="280">
        <f t="shared" si="332"/>
        <v>2.0144444444444466E-4</v>
      </c>
      <c r="GO140" s="280">
        <f t="shared" si="332"/>
        <v>1.151111111111114E-4</v>
      </c>
      <c r="GP140" s="280">
        <f t="shared" si="332"/>
        <v>2.8777777777777688E-5</v>
      </c>
      <c r="GQ140" s="280">
        <f t="shared" si="332"/>
        <v>-5.755555555555558E-5</v>
      </c>
      <c r="GR140" s="280">
        <f t="shared" si="332"/>
        <v>-1.4388888888888882E-4</v>
      </c>
      <c r="GS140" s="280">
        <f t="shared" si="332"/>
        <v>-2.3022222222222213E-4</v>
      </c>
      <c r="GT140" s="280">
        <f t="shared" ref="GT140:HY140" si="333">GT$113*GT121+(GT$98-GT$113)*GT106+(GT$83-GT$98)*GT97+(GT$68-GT$83)*GT82</f>
        <v>-3.1655555555555538E-4</v>
      </c>
      <c r="GU140" s="280">
        <f t="shared" si="333"/>
        <v>-4.0288888888888861E-4</v>
      </c>
      <c r="GV140" s="280">
        <f t="shared" si="333"/>
        <v>-4.8922222222222184E-4</v>
      </c>
      <c r="GW140" s="280">
        <f t="shared" si="333"/>
        <v>-5.7555555555555561E-4</v>
      </c>
      <c r="GX140" s="280">
        <f t="shared" si="333"/>
        <v>-6.6188888888888851E-4</v>
      </c>
      <c r="GY140" s="280">
        <f t="shared" si="333"/>
        <v>-7.4822222222222174E-4</v>
      </c>
      <c r="GZ140" s="280">
        <f t="shared" si="333"/>
        <v>-8.3455555555555583E-4</v>
      </c>
      <c r="HA140" s="280">
        <f t="shared" si="333"/>
        <v>-9.2088888888888863E-4</v>
      </c>
      <c r="HB140" s="280">
        <f t="shared" si="333"/>
        <v>-1.0072222222222221E-3</v>
      </c>
      <c r="HC140" s="280">
        <f t="shared" si="333"/>
        <v>-1.0935555555555553E-3</v>
      </c>
      <c r="HD140" s="280">
        <f t="shared" si="333"/>
        <v>-1.1798888888888883E-3</v>
      </c>
      <c r="HE140" s="280">
        <f t="shared" si="333"/>
        <v>-1.2662222222222222E-3</v>
      </c>
      <c r="HF140" s="280">
        <f t="shared" si="333"/>
        <v>-1.3525555555555554E-3</v>
      </c>
      <c r="HG140" s="280">
        <f t="shared" si="333"/>
        <v>-1.4388888888888886E-3</v>
      </c>
      <c r="HH140" s="280">
        <f t="shared" si="333"/>
        <v>-1.5252222222222219E-3</v>
      </c>
      <c r="HI140" s="280">
        <f t="shared" si="333"/>
        <v>-1.6115555555555549E-3</v>
      </c>
      <c r="HJ140" s="280">
        <f t="shared" si="333"/>
        <v>-1.6978888888888883E-3</v>
      </c>
      <c r="HK140" s="280">
        <f t="shared" si="333"/>
        <v>-1.7842222222222222E-3</v>
      </c>
      <c r="HL140" s="280">
        <f t="shared" si="333"/>
        <v>-1.8705555555555552E-3</v>
      </c>
      <c r="HM140" s="280">
        <f t="shared" si="333"/>
        <v>-1.9568888888888887E-3</v>
      </c>
      <c r="HN140" s="280">
        <f t="shared" si="333"/>
        <v>-2.0432222222222223E-3</v>
      </c>
      <c r="HO140" s="280">
        <f t="shared" si="333"/>
        <v>-2.1295555555555555E-3</v>
      </c>
      <c r="HP140" s="280">
        <f t="shared" si="333"/>
        <v>-2.2158888888888888E-3</v>
      </c>
      <c r="HQ140" s="280">
        <f t="shared" si="333"/>
        <v>-2.302222222222222E-3</v>
      </c>
      <c r="HR140" s="280">
        <f t="shared" si="333"/>
        <v>-2.3885555555555544E-3</v>
      </c>
      <c r="HS140" s="280">
        <f t="shared" si="333"/>
        <v>-2.4748888888888893E-3</v>
      </c>
      <c r="HT140" s="280">
        <f t="shared" si="333"/>
        <v>-2.5612222222222217E-3</v>
      </c>
      <c r="HU140" s="280">
        <f t="shared" si="333"/>
        <v>-2.6475555555555549E-3</v>
      </c>
      <c r="HV140" s="280">
        <f t="shared" si="333"/>
        <v>-2.733888888888889E-3</v>
      </c>
      <c r="HW140" s="280">
        <f t="shared" si="333"/>
        <v>-2.8202222222222222E-3</v>
      </c>
      <c r="HX140" s="280">
        <f t="shared" si="333"/>
        <v>-2.906555555555555E-3</v>
      </c>
      <c r="HY140" s="280">
        <f t="shared" si="333"/>
        <v>-2.9928888888888887E-3</v>
      </c>
      <c r="HZ140" s="280">
        <f t="shared" ref="HZ140:IE140" si="334">HZ$113*HZ121+(HZ$98-HZ$113)*HZ106+(HZ$83-HZ$98)*HZ97+(HZ$68-HZ$83)*HZ82</f>
        <v>-3.0792222222222215E-3</v>
      </c>
      <c r="IA140" s="280">
        <f t="shared" si="334"/>
        <v>-3.1655555555555551E-3</v>
      </c>
      <c r="IB140" s="280">
        <f t="shared" si="334"/>
        <v>5.3855555555555566E-3</v>
      </c>
      <c r="IC140" s="280" t="e">
        <f t="shared" si="334"/>
        <v>#VALUE!</v>
      </c>
      <c r="ID140" s="280">
        <f t="shared" si="334"/>
        <v>5.2211111111111139E-3</v>
      </c>
      <c r="IE140" s="280">
        <f t="shared" si="334"/>
        <v>-3.1696666666666657E-3</v>
      </c>
      <c r="IF140" s="58">
        <f t="shared" ref="IF140:IO140" si="335">IF$113*IF121+(IF$98-IF$113)*IF106+(IF$83-IF$98)*IF91+(IF$68-IF$83)*IF76</f>
        <v>-3.2559999999999998E-3</v>
      </c>
      <c r="IG140" s="58">
        <f t="shared" si="335"/>
        <v>-3.3423333333333334E-3</v>
      </c>
      <c r="IH140" s="58">
        <f t="shared" si="335"/>
        <v>-3.4286666666666662E-3</v>
      </c>
      <c r="II140" s="58">
        <f t="shared" si="335"/>
        <v>-3.5149999999999995E-3</v>
      </c>
      <c r="IJ140" s="58">
        <f t="shared" si="335"/>
        <v>-3.6013333333333331E-3</v>
      </c>
      <c r="IK140" s="58">
        <f t="shared" si="335"/>
        <v>-3.6876666666666663E-3</v>
      </c>
      <c r="IL140" s="58">
        <f t="shared" si="335"/>
        <v>-3.7739999999999987E-3</v>
      </c>
      <c r="IM140" s="58">
        <f t="shared" si="335"/>
        <v>-3.8603333333333332E-3</v>
      </c>
      <c r="IN140" s="58">
        <f t="shared" si="335"/>
        <v>-3.946666666666666E-3</v>
      </c>
      <c r="IO140" s="59">
        <f t="shared" si="335"/>
        <v>0</v>
      </c>
      <c r="IP140" s="15"/>
      <c r="IQ140" s="15"/>
      <c r="IR140" s="15"/>
      <c r="IS140" s="15"/>
    </row>
    <row r="141" spans="2:253">
      <c r="B141" s="21"/>
      <c r="C141" s="22"/>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293"/>
      <c r="CG141" s="273" t="s">
        <v>219</v>
      </c>
      <c r="CH141" s="22"/>
      <c r="CI141" s="58">
        <f t="shared" ref="CI141:DV141" si="336">CI$113*CI122+(CI$98-CI$113)*CI107+(CI$83-CI$98)*CI98+(CI$68-CI$83)*CI83</f>
        <v>4.3100000000000006E-2</v>
      </c>
      <c r="CJ141" s="58">
        <f t="shared" si="336"/>
        <v>4.3100000000000006E-2</v>
      </c>
      <c r="CK141" s="58">
        <f t="shared" si="336"/>
        <v>4.3100000000000006E-2</v>
      </c>
      <c r="CL141" s="58">
        <f t="shared" si="336"/>
        <v>4.3100000000000006E-2</v>
      </c>
      <c r="CM141" s="58">
        <f t="shared" si="336"/>
        <v>4.3100000000000006E-2</v>
      </c>
      <c r="CN141" s="58">
        <f t="shared" si="336"/>
        <v>4.3100000000000006E-2</v>
      </c>
      <c r="CO141" s="58">
        <f t="shared" si="336"/>
        <v>4.3100000000000006E-2</v>
      </c>
      <c r="CP141" s="58">
        <f t="shared" si="336"/>
        <v>4.3100000000000006E-2</v>
      </c>
      <c r="CQ141" s="58">
        <f t="shared" si="336"/>
        <v>4.3100000000000006E-2</v>
      </c>
      <c r="CR141" s="58">
        <f t="shared" si="336"/>
        <v>4.3100000000000006E-2</v>
      </c>
      <c r="CS141" s="58">
        <f t="shared" si="336"/>
        <v>4.3100000000000006E-2</v>
      </c>
      <c r="CT141" s="58">
        <f t="shared" si="336"/>
        <v>4.3100000000000006E-2</v>
      </c>
      <c r="CU141" s="58">
        <f t="shared" si="336"/>
        <v>4.3100000000000006E-2</v>
      </c>
      <c r="CV141" s="58">
        <f t="shared" si="336"/>
        <v>4.3100000000000006E-2</v>
      </c>
      <c r="CW141" s="58">
        <f t="shared" si="336"/>
        <v>4.3100000000000006E-2</v>
      </c>
      <c r="CX141" s="58">
        <f t="shared" si="336"/>
        <v>4.3100000000000006E-2</v>
      </c>
      <c r="CY141" s="58">
        <f t="shared" si="336"/>
        <v>4.3100000000000006E-2</v>
      </c>
      <c r="CZ141" s="58">
        <f t="shared" si="336"/>
        <v>4.3100000000000006E-2</v>
      </c>
      <c r="DA141" s="58">
        <f t="shared" si="336"/>
        <v>4.3100000000000006E-2</v>
      </c>
      <c r="DB141" s="58">
        <f t="shared" si="336"/>
        <v>4.3100000000000006E-2</v>
      </c>
      <c r="DC141" s="58">
        <f t="shared" si="336"/>
        <v>4.3100000000000006E-2</v>
      </c>
      <c r="DD141" s="58">
        <f t="shared" si="336"/>
        <v>4.3100000000000006E-2</v>
      </c>
      <c r="DE141" s="58">
        <f t="shared" si="336"/>
        <v>4.3100000000000006E-2</v>
      </c>
      <c r="DF141" s="58">
        <f t="shared" si="336"/>
        <v>4.3100000000000006E-2</v>
      </c>
      <c r="DG141" s="58">
        <f t="shared" si="336"/>
        <v>4.3100000000000006E-2</v>
      </c>
      <c r="DH141" s="58">
        <f t="shared" si="336"/>
        <v>4.3100000000000006E-2</v>
      </c>
      <c r="DI141" s="58">
        <f t="shared" si="336"/>
        <v>4.3100000000000006E-2</v>
      </c>
      <c r="DJ141" s="58">
        <f t="shared" si="336"/>
        <v>4.3100000000000006E-2</v>
      </c>
      <c r="DK141" s="58">
        <f t="shared" si="336"/>
        <v>4.3100000000000006E-2</v>
      </c>
      <c r="DL141" s="58">
        <f t="shared" si="336"/>
        <v>4.3100000000000006E-2</v>
      </c>
      <c r="DM141" s="58">
        <f t="shared" si="336"/>
        <v>4.425975E-2</v>
      </c>
      <c r="DN141" s="58">
        <f t="shared" si="336"/>
        <v>4.5429000000000011E-2</v>
      </c>
      <c r="DO141" s="58">
        <f t="shared" si="336"/>
        <v>4.6607750000000003E-2</v>
      </c>
      <c r="DP141" s="58">
        <f t="shared" si="336"/>
        <v>4.7796000000000005E-2</v>
      </c>
      <c r="DQ141" s="58">
        <f t="shared" si="336"/>
        <v>4.899375000000001E-2</v>
      </c>
      <c r="DR141" s="58">
        <f t="shared" si="336"/>
        <v>5.020100000000001E-2</v>
      </c>
      <c r="DS141" s="58">
        <f t="shared" si="336"/>
        <v>5.1417750000000005E-2</v>
      </c>
      <c r="DT141" s="58">
        <f t="shared" si="336"/>
        <v>5.2644000000000003E-2</v>
      </c>
      <c r="DU141" s="58">
        <f t="shared" si="336"/>
        <v>5.3879749999999997E-2</v>
      </c>
      <c r="DV141" s="58">
        <f t="shared" si="336"/>
        <v>5.5125000000000007E-2</v>
      </c>
      <c r="DW141" s="58">
        <f t="shared" ref="DW141:FJ141" si="337">DW$113*DW122+(DW$98-DW$113)*DW107+(DW$83-DW$98)*DW92+(DW$68-DW$83)*DW77</f>
        <v>0</v>
      </c>
      <c r="DX141" s="58">
        <f t="shared" si="337"/>
        <v>0</v>
      </c>
      <c r="DY141" s="58">
        <f t="shared" si="337"/>
        <v>0</v>
      </c>
      <c r="DZ141" s="58">
        <f t="shared" si="337"/>
        <v>0</v>
      </c>
      <c r="EA141" s="58">
        <f t="shared" si="337"/>
        <v>0</v>
      </c>
      <c r="EB141" s="58">
        <f t="shared" si="337"/>
        <v>0</v>
      </c>
      <c r="EC141" s="58">
        <f t="shared" si="337"/>
        <v>0</v>
      </c>
      <c r="ED141" s="58">
        <f t="shared" si="337"/>
        <v>0</v>
      </c>
      <c r="EE141" s="58">
        <f t="shared" si="337"/>
        <v>0</v>
      </c>
      <c r="EF141" s="58">
        <f t="shared" si="337"/>
        <v>0</v>
      </c>
      <c r="EG141" s="58">
        <f t="shared" si="337"/>
        <v>0</v>
      </c>
      <c r="EH141" s="58">
        <f t="shared" si="337"/>
        <v>0</v>
      </c>
      <c r="EI141" s="58">
        <f t="shared" si="337"/>
        <v>0</v>
      </c>
      <c r="EJ141" s="58">
        <f t="shared" si="337"/>
        <v>0</v>
      </c>
      <c r="EK141" s="58">
        <f t="shared" si="337"/>
        <v>0</v>
      </c>
      <c r="EL141" s="58">
        <f t="shared" si="337"/>
        <v>0</v>
      </c>
      <c r="EM141" s="58">
        <f t="shared" si="337"/>
        <v>0</v>
      </c>
      <c r="EN141" s="58">
        <f t="shared" si="337"/>
        <v>0</v>
      </c>
      <c r="EO141" s="58">
        <f t="shared" si="337"/>
        <v>0</v>
      </c>
      <c r="EP141" s="58">
        <f t="shared" si="337"/>
        <v>0</v>
      </c>
      <c r="EQ141" s="58">
        <f t="shared" si="337"/>
        <v>0</v>
      </c>
      <c r="ER141" s="58">
        <f t="shared" si="337"/>
        <v>0</v>
      </c>
      <c r="ES141" s="58">
        <f t="shared" si="337"/>
        <v>0</v>
      </c>
      <c r="ET141" s="58">
        <f t="shared" si="337"/>
        <v>0</v>
      </c>
      <c r="EU141" s="58">
        <f t="shared" si="337"/>
        <v>0</v>
      </c>
      <c r="EV141" s="58">
        <f t="shared" si="337"/>
        <v>0</v>
      </c>
      <c r="EW141" s="58">
        <f t="shared" si="337"/>
        <v>0</v>
      </c>
      <c r="EX141" s="58">
        <f t="shared" si="337"/>
        <v>0</v>
      </c>
      <c r="EY141" s="58">
        <f t="shared" si="337"/>
        <v>0</v>
      </c>
      <c r="EZ141" s="58">
        <f t="shared" si="337"/>
        <v>0</v>
      </c>
      <c r="FA141" s="58">
        <f t="shared" si="337"/>
        <v>0</v>
      </c>
      <c r="FB141" s="58">
        <f t="shared" si="337"/>
        <v>0</v>
      </c>
      <c r="FC141" s="58">
        <f t="shared" si="337"/>
        <v>0</v>
      </c>
      <c r="FD141" s="58">
        <f t="shared" si="337"/>
        <v>0</v>
      </c>
      <c r="FE141" s="58">
        <f t="shared" si="337"/>
        <v>0</v>
      </c>
      <c r="FF141" s="58">
        <f t="shared" si="337"/>
        <v>0</v>
      </c>
      <c r="FG141" s="58">
        <f t="shared" si="337"/>
        <v>0</v>
      </c>
      <c r="FH141" s="58">
        <f t="shared" si="337"/>
        <v>0</v>
      </c>
      <c r="FI141" s="58">
        <f t="shared" si="337"/>
        <v>0</v>
      </c>
      <c r="FJ141" s="59">
        <f t="shared" si="337"/>
        <v>0</v>
      </c>
      <c r="FL141" s="273" t="s">
        <v>219</v>
      </c>
      <c r="FM141" s="22"/>
      <c r="FN141" s="58">
        <f t="shared" ref="FN141:GS141" si="338">FN$113*FN122+(FN$98-FN$113)*FN107+(FN$83-FN$98)*FN98+(FN$68-FN$83)*FN83</f>
        <v>4.2906555555555566E-2</v>
      </c>
      <c r="FO141" s="58">
        <f t="shared" si="338"/>
        <v>4.2806222222222232E-2</v>
      </c>
      <c r="FP141" s="58">
        <f t="shared" si="338"/>
        <v>4.2705666666666676E-2</v>
      </c>
      <c r="FQ141" s="58">
        <f t="shared" si="338"/>
        <v>4.26048888888889E-2</v>
      </c>
      <c r="FR141" s="58">
        <f t="shared" si="338"/>
        <v>4.2503888888888897E-2</v>
      </c>
      <c r="FS141" s="58">
        <f t="shared" si="338"/>
        <v>4.2402666666666672E-2</v>
      </c>
      <c r="FT141" s="58">
        <f t="shared" si="338"/>
        <v>4.2301222222222233E-2</v>
      </c>
      <c r="FU141" s="58">
        <f t="shared" si="338"/>
        <v>4.2199555555555567E-2</v>
      </c>
      <c r="FV141" s="58">
        <f t="shared" si="338"/>
        <v>4.2097666666666672E-2</v>
      </c>
      <c r="FW141" s="58">
        <f t="shared" si="338"/>
        <v>4.1995555555555564E-2</v>
      </c>
      <c r="FX141" s="58">
        <f t="shared" si="338"/>
        <v>4.1893222222222228E-2</v>
      </c>
      <c r="FY141" s="58">
        <f t="shared" si="338"/>
        <v>4.1790666666666677E-2</v>
      </c>
      <c r="FZ141" s="58">
        <f t="shared" si="338"/>
        <v>4.1687888888888899E-2</v>
      </c>
      <c r="GA141" s="58">
        <f t="shared" si="338"/>
        <v>4.1584888888888893E-2</v>
      </c>
      <c r="GB141" s="58">
        <f t="shared" si="338"/>
        <v>4.1481666666666674E-2</v>
      </c>
      <c r="GC141" s="58">
        <f t="shared" si="338"/>
        <v>4.1378222222222233E-2</v>
      </c>
      <c r="GD141" s="58">
        <f t="shared" si="338"/>
        <v>4.1274555555555564E-2</v>
      </c>
      <c r="GE141" s="58">
        <f t="shared" si="338"/>
        <v>4.1170666666666675E-2</v>
      </c>
      <c r="GF141" s="58">
        <f t="shared" si="338"/>
        <v>4.1066555555555564E-2</v>
      </c>
      <c r="GG141" s="58">
        <f t="shared" si="338"/>
        <v>4.0962222222222233E-2</v>
      </c>
      <c r="GH141" s="58">
        <f t="shared" si="338"/>
        <v>4.0857666666666674E-2</v>
      </c>
      <c r="GI141" s="58">
        <f t="shared" si="338"/>
        <v>4.0752888888888894E-2</v>
      </c>
      <c r="GJ141" s="58">
        <f t="shared" si="338"/>
        <v>4.06478888888889E-2</v>
      </c>
      <c r="GK141" s="58">
        <f t="shared" si="338"/>
        <v>4.0542666666666678E-2</v>
      </c>
      <c r="GL141" s="58">
        <f t="shared" si="338"/>
        <v>4.0437222222222229E-2</v>
      </c>
      <c r="GM141" s="58">
        <f t="shared" si="338"/>
        <v>4.0331555555555565E-2</v>
      </c>
      <c r="GN141" s="58">
        <f t="shared" si="338"/>
        <v>4.0225666666666673E-2</v>
      </c>
      <c r="GO141" s="58">
        <f t="shared" si="338"/>
        <v>4.0119555555555561E-2</v>
      </c>
      <c r="GP141" s="58">
        <f t="shared" si="338"/>
        <v>4.0013222222222228E-2</v>
      </c>
      <c r="GQ141" s="58">
        <f t="shared" si="338"/>
        <v>3.9906666666666674E-2</v>
      </c>
      <c r="GR141" s="58">
        <f t="shared" si="338"/>
        <v>3.9799888888888899E-2</v>
      </c>
      <c r="GS141" s="58">
        <f t="shared" si="338"/>
        <v>3.9692888888888896E-2</v>
      </c>
      <c r="GT141" s="58">
        <f t="shared" ref="GT141:HY141" si="339">GT$113*GT122+(GT$98-GT$113)*GT107+(GT$83-GT$98)*GT98+(GT$68-GT$83)*GT83</f>
        <v>3.9585666666666672E-2</v>
      </c>
      <c r="GU141" s="58">
        <f t="shared" si="339"/>
        <v>3.9478222222222227E-2</v>
      </c>
      <c r="GV141" s="58">
        <f t="shared" si="339"/>
        <v>3.9370555555555561E-2</v>
      </c>
      <c r="GW141" s="58">
        <f t="shared" si="339"/>
        <v>3.9262666666666675E-2</v>
      </c>
      <c r="GX141" s="58">
        <f t="shared" si="339"/>
        <v>3.915455555555556E-2</v>
      </c>
      <c r="GY141" s="58">
        <f t="shared" si="339"/>
        <v>3.9046222222222232E-2</v>
      </c>
      <c r="GZ141" s="58">
        <f t="shared" si="339"/>
        <v>3.8937666666666676E-2</v>
      </c>
      <c r="HA141" s="58">
        <f t="shared" si="339"/>
        <v>3.8828888888888899E-2</v>
      </c>
      <c r="HB141" s="58">
        <f t="shared" si="339"/>
        <v>3.8719888888888894E-2</v>
      </c>
      <c r="HC141" s="58">
        <f t="shared" si="339"/>
        <v>3.8610666666666675E-2</v>
      </c>
      <c r="HD141" s="58">
        <f t="shared" si="339"/>
        <v>3.8501222222222228E-2</v>
      </c>
      <c r="HE141" s="58">
        <f t="shared" si="339"/>
        <v>3.8391555555555561E-2</v>
      </c>
      <c r="HF141" s="58">
        <f t="shared" si="339"/>
        <v>3.8281666666666672E-2</v>
      </c>
      <c r="HG141" s="58">
        <f t="shared" si="339"/>
        <v>3.8171555555555563E-2</v>
      </c>
      <c r="HH141" s="58">
        <f t="shared" si="339"/>
        <v>3.8061222222222232E-2</v>
      </c>
      <c r="HI141" s="58">
        <f t="shared" si="339"/>
        <v>3.7950666666666674E-2</v>
      </c>
      <c r="HJ141" s="58">
        <f t="shared" si="339"/>
        <v>3.7839888888888895E-2</v>
      </c>
      <c r="HK141" s="58">
        <f t="shared" si="339"/>
        <v>3.7728888888888895E-2</v>
      </c>
      <c r="HL141" s="58">
        <f t="shared" si="339"/>
        <v>3.7617666666666674E-2</v>
      </c>
      <c r="HM141" s="58">
        <f t="shared" si="339"/>
        <v>3.7506222222222232E-2</v>
      </c>
      <c r="HN141" s="58">
        <f t="shared" si="339"/>
        <v>3.7394555555555563E-2</v>
      </c>
      <c r="HO141" s="58">
        <f t="shared" si="339"/>
        <v>3.7282666666666672E-2</v>
      </c>
      <c r="HP141" s="58">
        <f t="shared" si="339"/>
        <v>3.7170555555555561E-2</v>
      </c>
      <c r="HQ141" s="58">
        <f t="shared" si="339"/>
        <v>3.7058222222222229E-2</v>
      </c>
      <c r="HR141" s="58">
        <f t="shared" si="339"/>
        <v>3.6945666666666675E-2</v>
      </c>
      <c r="HS141" s="58">
        <f t="shared" si="339"/>
        <v>3.6832888888888894E-2</v>
      </c>
      <c r="HT141" s="58">
        <f t="shared" si="339"/>
        <v>3.6719888888888899E-2</v>
      </c>
      <c r="HU141" s="58">
        <f t="shared" si="339"/>
        <v>3.6606666666666676E-2</v>
      </c>
      <c r="HV141" s="58">
        <f t="shared" si="339"/>
        <v>3.6493222222222232E-2</v>
      </c>
      <c r="HW141" s="58">
        <f t="shared" si="339"/>
        <v>3.6379555555555561E-2</v>
      </c>
      <c r="HX141" s="58">
        <f t="shared" si="339"/>
        <v>3.6265666666666675E-2</v>
      </c>
      <c r="HY141" s="58">
        <f t="shared" si="339"/>
        <v>3.6151555555555562E-2</v>
      </c>
      <c r="HZ141" s="58">
        <f t="shared" ref="HZ141:IE141" si="340">HZ$113*HZ122+(HZ$98-HZ$113)*HZ107+(HZ$83-HZ$98)*HZ98+(HZ$68-HZ$83)*HZ83</f>
        <v>3.6037222222222234E-2</v>
      </c>
      <c r="IA141" s="58">
        <f t="shared" si="340"/>
        <v>3.5922666666666672E-2</v>
      </c>
      <c r="IB141" s="58">
        <f t="shared" si="340"/>
        <v>4.9814555555555563E-2</v>
      </c>
      <c r="IC141" s="58" t="e">
        <f t="shared" si="340"/>
        <v>#VALUE!</v>
      </c>
      <c r="ID141" s="58">
        <f t="shared" si="340"/>
        <v>4.9597666666666679E-2</v>
      </c>
      <c r="IE141" s="58">
        <f t="shared" si="340"/>
        <v>3.6015555555555565E-2</v>
      </c>
      <c r="IF141" s="58">
        <f t="shared" ref="IF141:IO141" si="341">IF$113*IF122+(IF$98-IF$113)*IF107+(IF$83-IF$98)*IF92+(IF$68-IF$83)*IF77</f>
        <v>-2.5466666666666667E-3</v>
      </c>
      <c r="IG141" s="58">
        <f t="shared" si="341"/>
        <v>-2.6199999999999999E-3</v>
      </c>
      <c r="IH141" s="58">
        <f t="shared" si="341"/>
        <v>-2.6933333333333332E-3</v>
      </c>
      <c r="II141" s="58">
        <f t="shared" si="341"/>
        <v>-2.766666666666666E-3</v>
      </c>
      <c r="IJ141" s="58">
        <f t="shared" si="341"/>
        <v>-2.8399999999999996E-3</v>
      </c>
      <c r="IK141" s="58">
        <f t="shared" si="341"/>
        <v>-2.9133333333333329E-3</v>
      </c>
      <c r="IL141" s="58">
        <f t="shared" si="341"/>
        <v>-2.9866666666666657E-3</v>
      </c>
      <c r="IM141" s="58">
        <f t="shared" si="341"/>
        <v>-3.0600000000000002E-3</v>
      </c>
      <c r="IN141" s="58">
        <f t="shared" si="341"/>
        <v>-3.133333333333333E-3</v>
      </c>
      <c r="IO141" s="59">
        <f t="shared" si="341"/>
        <v>0</v>
      </c>
    </row>
    <row r="142" spans="2:253">
      <c r="B142" s="21"/>
      <c r="C142" s="22"/>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293"/>
      <c r="CG142" s="21" t="s">
        <v>223</v>
      </c>
      <c r="CH142" s="22"/>
      <c r="CI142" s="280">
        <f t="shared" ref="CI142:DV142" si="342">CI$113*CI123+(CI$98-CI$113)*CI108+(CI$83-CI$98)*CI99+(CI$68-CI$83)*CI84</f>
        <v>-1.1440000000000001E-2</v>
      </c>
      <c r="CJ142" s="280">
        <f t="shared" si="342"/>
        <v>-1.1440000000000001E-2</v>
      </c>
      <c r="CK142" s="280">
        <f t="shared" si="342"/>
        <v>-1.1440000000000001E-2</v>
      </c>
      <c r="CL142" s="280">
        <f t="shared" si="342"/>
        <v>-1.1440000000000001E-2</v>
      </c>
      <c r="CM142" s="280">
        <f t="shared" si="342"/>
        <v>-1.1440000000000001E-2</v>
      </c>
      <c r="CN142" s="280">
        <f t="shared" si="342"/>
        <v>-1.1440000000000001E-2</v>
      </c>
      <c r="CO142" s="280">
        <f t="shared" si="342"/>
        <v>-1.1440000000000001E-2</v>
      </c>
      <c r="CP142" s="280">
        <f t="shared" si="342"/>
        <v>-1.1440000000000001E-2</v>
      </c>
      <c r="CQ142" s="280">
        <f t="shared" si="342"/>
        <v>-1.1440000000000001E-2</v>
      </c>
      <c r="CR142" s="280">
        <f t="shared" si="342"/>
        <v>-1.1440000000000001E-2</v>
      </c>
      <c r="CS142" s="280">
        <f t="shared" si="342"/>
        <v>-1.1440000000000001E-2</v>
      </c>
      <c r="CT142" s="280">
        <f t="shared" si="342"/>
        <v>-1.1440000000000001E-2</v>
      </c>
      <c r="CU142" s="280">
        <f t="shared" si="342"/>
        <v>-1.1440000000000001E-2</v>
      </c>
      <c r="CV142" s="280">
        <f t="shared" si="342"/>
        <v>-1.1440000000000001E-2</v>
      </c>
      <c r="CW142" s="280">
        <f t="shared" si="342"/>
        <v>-1.1440000000000001E-2</v>
      </c>
      <c r="CX142" s="280">
        <f t="shared" si="342"/>
        <v>-1.1440000000000001E-2</v>
      </c>
      <c r="CY142" s="280">
        <f t="shared" si="342"/>
        <v>-1.1440000000000001E-2</v>
      </c>
      <c r="CZ142" s="280">
        <f t="shared" si="342"/>
        <v>-1.1440000000000001E-2</v>
      </c>
      <c r="DA142" s="280">
        <f t="shared" si="342"/>
        <v>-1.1440000000000001E-2</v>
      </c>
      <c r="DB142" s="280">
        <f t="shared" si="342"/>
        <v>-1.1440000000000001E-2</v>
      </c>
      <c r="DC142" s="280">
        <f t="shared" si="342"/>
        <v>-1.1440000000000001E-2</v>
      </c>
      <c r="DD142" s="280">
        <f t="shared" si="342"/>
        <v>-1.1440000000000001E-2</v>
      </c>
      <c r="DE142" s="280">
        <f t="shared" si="342"/>
        <v>-1.1440000000000001E-2</v>
      </c>
      <c r="DF142" s="280">
        <f t="shared" si="342"/>
        <v>-1.1440000000000001E-2</v>
      </c>
      <c r="DG142" s="280">
        <f t="shared" si="342"/>
        <v>-1.1440000000000001E-2</v>
      </c>
      <c r="DH142" s="280">
        <f t="shared" si="342"/>
        <v>-1.1440000000000001E-2</v>
      </c>
      <c r="DI142" s="280">
        <f t="shared" si="342"/>
        <v>-1.1440000000000001E-2</v>
      </c>
      <c r="DJ142" s="280">
        <f t="shared" si="342"/>
        <v>-1.1440000000000001E-2</v>
      </c>
      <c r="DK142" s="280">
        <f t="shared" si="342"/>
        <v>-1.1440000000000001E-2</v>
      </c>
      <c r="DL142" s="280">
        <f t="shared" si="342"/>
        <v>-1.1440000000000001E-2</v>
      </c>
      <c r="DM142" s="280">
        <f t="shared" si="342"/>
        <v>-1.1729999999999999E-2</v>
      </c>
      <c r="DN142" s="280">
        <f t="shared" si="342"/>
        <v>-1.2020000000000003E-2</v>
      </c>
      <c r="DO142" s="280">
        <f t="shared" si="342"/>
        <v>-1.2310000000000001E-2</v>
      </c>
      <c r="DP142" s="280">
        <f t="shared" si="342"/>
        <v>-1.2600000000000004E-2</v>
      </c>
      <c r="DQ142" s="280">
        <f t="shared" si="342"/>
        <v>-1.289E-2</v>
      </c>
      <c r="DR142" s="280">
        <f t="shared" si="342"/>
        <v>-1.3180000000000002E-2</v>
      </c>
      <c r="DS142" s="280">
        <f t="shared" si="342"/>
        <v>-1.3470000000000005E-2</v>
      </c>
      <c r="DT142" s="280">
        <f t="shared" si="342"/>
        <v>-1.3760000000000001E-2</v>
      </c>
      <c r="DU142" s="280">
        <f t="shared" si="342"/>
        <v>-1.405E-2</v>
      </c>
      <c r="DV142" s="280">
        <f t="shared" si="342"/>
        <v>-1.4340000000000002E-2</v>
      </c>
      <c r="DW142" s="58">
        <f t="shared" ref="DW142:FJ142" si="343">DW$113*DW123+(DW$98-DW$113)*DW108+(DW$83-DW$98)*DW93+(DW$68-DW$83)*DW78</f>
        <v>0</v>
      </c>
      <c r="DX142" s="58">
        <f t="shared" si="343"/>
        <v>0</v>
      </c>
      <c r="DY142" s="58">
        <f t="shared" si="343"/>
        <v>0</v>
      </c>
      <c r="DZ142" s="58">
        <f t="shared" si="343"/>
        <v>0</v>
      </c>
      <c r="EA142" s="58">
        <f t="shared" si="343"/>
        <v>0</v>
      </c>
      <c r="EB142" s="58">
        <f t="shared" si="343"/>
        <v>0</v>
      </c>
      <c r="EC142" s="58">
        <f t="shared" si="343"/>
        <v>0</v>
      </c>
      <c r="ED142" s="58">
        <f t="shared" si="343"/>
        <v>0</v>
      </c>
      <c r="EE142" s="58">
        <f t="shared" si="343"/>
        <v>0</v>
      </c>
      <c r="EF142" s="58">
        <f t="shared" si="343"/>
        <v>0</v>
      </c>
      <c r="EG142" s="58">
        <f t="shared" si="343"/>
        <v>0</v>
      </c>
      <c r="EH142" s="58">
        <f t="shared" si="343"/>
        <v>0</v>
      </c>
      <c r="EI142" s="58">
        <f t="shared" si="343"/>
        <v>0</v>
      </c>
      <c r="EJ142" s="58">
        <f t="shared" si="343"/>
        <v>0</v>
      </c>
      <c r="EK142" s="58">
        <f t="shared" si="343"/>
        <v>0</v>
      </c>
      <c r="EL142" s="58">
        <f t="shared" si="343"/>
        <v>0</v>
      </c>
      <c r="EM142" s="58">
        <f t="shared" si="343"/>
        <v>0</v>
      </c>
      <c r="EN142" s="58">
        <f t="shared" si="343"/>
        <v>0</v>
      </c>
      <c r="EO142" s="58">
        <f t="shared" si="343"/>
        <v>0</v>
      </c>
      <c r="EP142" s="58">
        <f t="shared" si="343"/>
        <v>0</v>
      </c>
      <c r="EQ142" s="58">
        <f t="shared" si="343"/>
        <v>0</v>
      </c>
      <c r="ER142" s="58">
        <f t="shared" si="343"/>
        <v>0</v>
      </c>
      <c r="ES142" s="58">
        <f t="shared" si="343"/>
        <v>0</v>
      </c>
      <c r="ET142" s="58">
        <f t="shared" si="343"/>
        <v>0</v>
      </c>
      <c r="EU142" s="58">
        <f t="shared" si="343"/>
        <v>0</v>
      </c>
      <c r="EV142" s="58">
        <f t="shared" si="343"/>
        <v>0</v>
      </c>
      <c r="EW142" s="58">
        <f t="shared" si="343"/>
        <v>0</v>
      </c>
      <c r="EX142" s="58">
        <f t="shared" si="343"/>
        <v>0</v>
      </c>
      <c r="EY142" s="58">
        <f t="shared" si="343"/>
        <v>0</v>
      </c>
      <c r="EZ142" s="58">
        <f t="shared" si="343"/>
        <v>0</v>
      </c>
      <c r="FA142" s="58">
        <f t="shared" si="343"/>
        <v>0</v>
      </c>
      <c r="FB142" s="58">
        <f t="shared" si="343"/>
        <v>0</v>
      </c>
      <c r="FC142" s="58">
        <f t="shared" si="343"/>
        <v>0</v>
      </c>
      <c r="FD142" s="58">
        <f t="shared" si="343"/>
        <v>0</v>
      </c>
      <c r="FE142" s="58">
        <f t="shared" si="343"/>
        <v>0</v>
      </c>
      <c r="FF142" s="58">
        <f t="shared" si="343"/>
        <v>0</v>
      </c>
      <c r="FG142" s="58">
        <f t="shared" si="343"/>
        <v>0</v>
      </c>
      <c r="FH142" s="58">
        <f t="shared" si="343"/>
        <v>0</v>
      </c>
      <c r="FI142" s="58">
        <f t="shared" si="343"/>
        <v>0</v>
      </c>
      <c r="FJ142" s="59">
        <f t="shared" si="343"/>
        <v>0</v>
      </c>
      <c r="FK142" s="15"/>
      <c r="FL142" s="21" t="s">
        <v>223</v>
      </c>
      <c r="FM142" s="198"/>
      <c r="FN142" s="280">
        <f t="shared" ref="FN142:GS142" si="344">FN$113*FN123+(FN$98-FN$113)*FN108+(FN$83-FN$98)*FN99+(FN$68-FN$83)*FN84</f>
        <v>-1.2315555555555557E-2</v>
      </c>
      <c r="FO142" s="280">
        <f t="shared" si="344"/>
        <v>-1.2867555555555556E-2</v>
      </c>
      <c r="FP142" s="280">
        <f t="shared" si="344"/>
        <v>-1.3419555555555556E-2</v>
      </c>
      <c r="FQ142" s="280">
        <f t="shared" si="344"/>
        <v>-1.3971555555555557E-2</v>
      </c>
      <c r="FR142" s="280">
        <f t="shared" si="344"/>
        <v>-1.4523555555555559E-2</v>
      </c>
      <c r="FS142" s="280">
        <f t="shared" si="344"/>
        <v>-1.5075555555555554E-2</v>
      </c>
      <c r="FT142" s="280">
        <f t="shared" si="344"/>
        <v>-1.5627555555555558E-2</v>
      </c>
      <c r="FU142" s="280">
        <f t="shared" si="344"/>
        <v>-1.6179555555555558E-2</v>
      </c>
      <c r="FV142" s="280">
        <f t="shared" si="344"/>
        <v>-1.6731555555555555E-2</v>
      </c>
      <c r="FW142" s="280">
        <f t="shared" si="344"/>
        <v>-1.7283555555555555E-2</v>
      </c>
      <c r="FX142" s="280">
        <f t="shared" si="344"/>
        <v>-1.7835555555555556E-2</v>
      </c>
      <c r="FY142" s="280">
        <f t="shared" si="344"/>
        <v>-1.8387555555555556E-2</v>
      </c>
      <c r="FZ142" s="280">
        <f t="shared" si="344"/>
        <v>-1.8939555555555557E-2</v>
      </c>
      <c r="GA142" s="280">
        <f t="shared" si="344"/>
        <v>-1.9491555555555557E-2</v>
      </c>
      <c r="GB142" s="280">
        <f t="shared" si="344"/>
        <v>-2.0043555555555558E-2</v>
      </c>
      <c r="GC142" s="280">
        <f t="shared" si="344"/>
        <v>-2.0595555555555558E-2</v>
      </c>
      <c r="GD142" s="280">
        <f t="shared" si="344"/>
        <v>-2.1147555555555555E-2</v>
      </c>
      <c r="GE142" s="280">
        <f t="shared" si="344"/>
        <v>-2.1699555555555559E-2</v>
      </c>
      <c r="GF142" s="280">
        <f t="shared" si="344"/>
        <v>-2.2251555555555556E-2</v>
      </c>
      <c r="GG142" s="280">
        <f t="shared" si="344"/>
        <v>-2.280355555555556E-2</v>
      </c>
      <c r="GH142" s="280">
        <f t="shared" si="344"/>
        <v>-2.3355555555555553E-2</v>
      </c>
      <c r="GI142" s="280">
        <f t="shared" si="344"/>
        <v>-2.390755555555556E-2</v>
      </c>
      <c r="GJ142" s="280">
        <f t="shared" si="344"/>
        <v>-2.4459555555555554E-2</v>
      </c>
      <c r="GK142" s="280">
        <f t="shared" si="344"/>
        <v>-2.5011555555555558E-2</v>
      </c>
      <c r="GL142" s="280">
        <f t="shared" si="344"/>
        <v>-2.5563555555555558E-2</v>
      </c>
      <c r="GM142" s="280">
        <f t="shared" si="344"/>
        <v>-2.6115555555555559E-2</v>
      </c>
      <c r="GN142" s="280">
        <f t="shared" si="344"/>
        <v>-2.6667555555555555E-2</v>
      </c>
      <c r="GO142" s="280">
        <f t="shared" si="344"/>
        <v>-2.7219555555555559E-2</v>
      </c>
      <c r="GP142" s="280">
        <f t="shared" si="344"/>
        <v>-2.7771555555555556E-2</v>
      </c>
      <c r="GQ142" s="280">
        <f t="shared" si="344"/>
        <v>-2.832355555555556E-2</v>
      </c>
      <c r="GR142" s="280">
        <f t="shared" si="344"/>
        <v>-2.8875555555555561E-2</v>
      </c>
      <c r="GS142" s="280">
        <f t="shared" si="344"/>
        <v>-2.9427555555555557E-2</v>
      </c>
      <c r="GT142" s="280">
        <f t="shared" ref="GT142:HY142" si="345">GT$113*GT123+(GT$98-GT$113)*GT108+(GT$83-GT$98)*GT99+(GT$68-GT$83)*GT84</f>
        <v>-2.9979555555555558E-2</v>
      </c>
      <c r="GU142" s="280">
        <f t="shared" si="345"/>
        <v>-3.0531555555555555E-2</v>
      </c>
      <c r="GV142" s="280">
        <f t="shared" si="345"/>
        <v>-3.1083555555555555E-2</v>
      </c>
      <c r="GW142" s="280">
        <f t="shared" si="345"/>
        <v>-3.1635555555555556E-2</v>
      </c>
      <c r="GX142" s="280">
        <f t="shared" si="345"/>
        <v>-3.2187555555555553E-2</v>
      </c>
      <c r="GY142" s="280">
        <f t="shared" si="345"/>
        <v>-3.273955555555555E-2</v>
      </c>
      <c r="GZ142" s="280">
        <f t="shared" si="345"/>
        <v>-3.329155555555556E-2</v>
      </c>
      <c r="HA142" s="280">
        <f t="shared" si="345"/>
        <v>-3.3843555555555557E-2</v>
      </c>
      <c r="HB142" s="280">
        <f t="shared" si="345"/>
        <v>-3.4395555555555554E-2</v>
      </c>
      <c r="HC142" s="280">
        <f t="shared" si="345"/>
        <v>-3.4947555555555558E-2</v>
      </c>
      <c r="HD142" s="280">
        <f t="shared" si="345"/>
        <v>-3.5499555555555555E-2</v>
      </c>
      <c r="HE142" s="280">
        <f t="shared" si="345"/>
        <v>-3.6051555555555559E-2</v>
      </c>
      <c r="HF142" s="280">
        <f t="shared" si="345"/>
        <v>-3.6603555555555556E-2</v>
      </c>
      <c r="HG142" s="280">
        <f t="shared" si="345"/>
        <v>-3.7155555555555553E-2</v>
      </c>
      <c r="HH142" s="280">
        <f t="shared" si="345"/>
        <v>-3.7707555555555557E-2</v>
      </c>
      <c r="HI142" s="280">
        <f t="shared" si="345"/>
        <v>-3.8259555555555554E-2</v>
      </c>
      <c r="HJ142" s="280">
        <f t="shared" si="345"/>
        <v>-3.8811555555555557E-2</v>
      </c>
      <c r="HK142" s="280">
        <f t="shared" si="345"/>
        <v>-3.9363555555555561E-2</v>
      </c>
      <c r="HL142" s="280">
        <f t="shared" si="345"/>
        <v>-3.9915555555555558E-2</v>
      </c>
      <c r="HM142" s="280">
        <f t="shared" si="345"/>
        <v>-4.0467555555555555E-2</v>
      </c>
      <c r="HN142" s="280">
        <f t="shared" si="345"/>
        <v>-4.1019555555555559E-2</v>
      </c>
      <c r="HO142" s="280">
        <f t="shared" si="345"/>
        <v>-4.1571555555555556E-2</v>
      </c>
      <c r="HP142" s="280">
        <f t="shared" si="345"/>
        <v>-4.212355555555556E-2</v>
      </c>
      <c r="HQ142" s="280">
        <f t="shared" si="345"/>
        <v>-4.2675555555555557E-2</v>
      </c>
      <c r="HR142" s="280">
        <f t="shared" si="345"/>
        <v>-4.3227555555555554E-2</v>
      </c>
      <c r="HS142" s="280">
        <f t="shared" si="345"/>
        <v>-4.3779555555555565E-2</v>
      </c>
      <c r="HT142" s="280">
        <f t="shared" si="345"/>
        <v>-4.4331555555555562E-2</v>
      </c>
      <c r="HU142" s="280">
        <f t="shared" si="345"/>
        <v>-4.4883555555555558E-2</v>
      </c>
      <c r="HV142" s="280">
        <f t="shared" si="345"/>
        <v>-4.5435555555555555E-2</v>
      </c>
      <c r="HW142" s="280">
        <f t="shared" si="345"/>
        <v>-4.5987555555555566E-2</v>
      </c>
      <c r="HX142" s="280">
        <f t="shared" si="345"/>
        <v>-4.6539555555555549E-2</v>
      </c>
      <c r="HY142" s="280">
        <f t="shared" si="345"/>
        <v>-4.709155555555556E-2</v>
      </c>
      <c r="HZ142" s="280">
        <f t="shared" ref="HZ142:IE142" si="346">HZ$113*HZ123+(HZ$98-HZ$113)*HZ108+(HZ$83-HZ$98)*HZ99+(HZ$68-HZ$83)*HZ84</f>
        <v>-4.7643555555555557E-2</v>
      </c>
      <c r="IA142" s="280">
        <f t="shared" si="346"/>
        <v>-4.8195555555555554E-2</v>
      </c>
      <c r="IB142" s="280">
        <f t="shared" si="346"/>
        <v>-1.9111111111110024E-4</v>
      </c>
      <c r="IC142" s="280" t="e">
        <f t="shared" si="346"/>
        <v>#VALUE!</v>
      </c>
      <c r="ID142" s="280">
        <f t="shared" si="346"/>
        <v>-1.2488888888888827E-3</v>
      </c>
      <c r="IE142" s="280">
        <f t="shared" si="346"/>
        <v>-4.8485333333333332E-2</v>
      </c>
      <c r="IF142" s="58">
        <f t="shared" ref="IF142:IO142" si="347">IF$113*IF123+(IF$98-IF$113)*IF108+(IF$83-IF$98)*IF93+(IF$68-IF$83)*IF78</f>
        <v>-1.8303999999999997E-2</v>
      </c>
      <c r="IG142" s="58">
        <f t="shared" si="347"/>
        <v>-1.8789333333333335E-2</v>
      </c>
      <c r="IH142" s="58">
        <f t="shared" si="347"/>
        <v>-1.9274666666666666E-2</v>
      </c>
      <c r="II142" s="58">
        <f t="shared" si="347"/>
        <v>-1.9759999999999996E-2</v>
      </c>
      <c r="IJ142" s="58">
        <f t="shared" si="347"/>
        <v>-2.0245333333333334E-2</v>
      </c>
      <c r="IK142" s="58">
        <f t="shared" si="347"/>
        <v>-2.0730666666666661E-2</v>
      </c>
      <c r="IL142" s="58">
        <f t="shared" si="347"/>
        <v>-2.1215999999999992E-2</v>
      </c>
      <c r="IM142" s="58">
        <f t="shared" si="347"/>
        <v>-2.1701333333333333E-2</v>
      </c>
      <c r="IN142" s="58">
        <f t="shared" si="347"/>
        <v>-2.2186666666666664E-2</v>
      </c>
      <c r="IO142" s="59">
        <f t="shared" si="347"/>
        <v>0</v>
      </c>
      <c r="IP142" s="15"/>
      <c r="IQ142" s="15"/>
      <c r="IR142" s="15"/>
      <c r="IS142" s="15"/>
    </row>
    <row r="143" spans="2:253">
      <c r="B143" s="21"/>
      <c r="C143" s="22"/>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293"/>
      <c r="CG143" s="273" t="s">
        <v>220</v>
      </c>
      <c r="CH143" s="22"/>
      <c r="CI143" s="58">
        <f t="shared" ref="CI143:DV143" si="348">CI$113*CI124+(CI$98-CI$113)*CI109+(CI$83-CI$98)*CI100+(CI$68-CI$83)*CI85</f>
        <v>-2.3800000000000002E-2</v>
      </c>
      <c r="CJ143" s="58">
        <f t="shared" si="348"/>
        <v>-2.3800000000000002E-2</v>
      </c>
      <c r="CK143" s="58">
        <f t="shared" si="348"/>
        <v>-2.3800000000000002E-2</v>
      </c>
      <c r="CL143" s="58">
        <f t="shared" si="348"/>
        <v>-2.3800000000000002E-2</v>
      </c>
      <c r="CM143" s="58">
        <f t="shared" si="348"/>
        <v>-2.3800000000000002E-2</v>
      </c>
      <c r="CN143" s="58">
        <f t="shared" si="348"/>
        <v>-2.3800000000000002E-2</v>
      </c>
      <c r="CO143" s="58">
        <f t="shared" si="348"/>
        <v>-2.3800000000000002E-2</v>
      </c>
      <c r="CP143" s="58">
        <f t="shared" si="348"/>
        <v>-2.3800000000000002E-2</v>
      </c>
      <c r="CQ143" s="58">
        <f t="shared" si="348"/>
        <v>-2.3800000000000002E-2</v>
      </c>
      <c r="CR143" s="58">
        <f t="shared" si="348"/>
        <v>-2.3800000000000002E-2</v>
      </c>
      <c r="CS143" s="58">
        <f t="shared" si="348"/>
        <v>-2.3800000000000002E-2</v>
      </c>
      <c r="CT143" s="58">
        <f t="shared" si="348"/>
        <v>-2.3800000000000002E-2</v>
      </c>
      <c r="CU143" s="58">
        <f t="shared" si="348"/>
        <v>-2.3800000000000002E-2</v>
      </c>
      <c r="CV143" s="58">
        <f t="shared" si="348"/>
        <v>-2.3800000000000002E-2</v>
      </c>
      <c r="CW143" s="58">
        <f t="shared" si="348"/>
        <v>-2.3800000000000002E-2</v>
      </c>
      <c r="CX143" s="58">
        <f t="shared" si="348"/>
        <v>-2.3800000000000002E-2</v>
      </c>
      <c r="CY143" s="58">
        <f t="shared" si="348"/>
        <v>-2.3800000000000002E-2</v>
      </c>
      <c r="CZ143" s="58">
        <f t="shared" si="348"/>
        <v>-2.3800000000000002E-2</v>
      </c>
      <c r="DA143" s="58">
        <f t="shared" si="348"/>
        <v>-2.3800000000000002E-2</v>
      </c>
      <c r="DB143" s="58">
        <f t="shared" si="348"/>
        <v>-2.3800000000000002E-2</v>
      </c>
      <c r="DC143" s="58">
        <f t="shared" si="348"/>
        <v>-2.3800000000000002E-2</v>
      </c>
      <c r="DD143" s="58">
        <f t="shared" si="348"/>
        <v>-2.3800000000000002E-2</v>
      </c>
      <c r="DE143" s="58">
        <f t="shared" si="348"/>
        <v>-2.3800000000000002E-2</v>
      </c>
      <c r="DF143" s="58">
        <f t="shared" si="348"/>
        <v>-2.3800000000000002E-2</v>
      </c>
      <c r="DG143" s="58">
        <f t="shared" si="348"/>
        <v>-2.3800000000000002E-2</v>
      </c>
      <c r="DH143" s="58">
        <f t="shared" si="348"/>
        <v>-2.3800000000000002E-2</v>
      </c>
      <c r="DI143" s="58">
        <f t="shared" si="348"/>
        <v>-2.3800000000000002E-2</v>
      </c>
      <c r="DJ143" s="58">
        <f t="shared" si="348"/>
        <v>-2.3800000000000002E-2</v>
      </c>
      <c r="DK143" s="58">
        <f t="shared" si="348"/>
        <v>-2.3800000000000002E-2</v>
      </c>
      <c r="DL143" s="58">
        <f t="shared" si="348"/>
        <v>-2.3800000000000002E-2</v>
      </c>
      <c r="DM143" s="58">
        <f t="shared" si="348"/>
        <v>-2.409E-2</v>
      </c>
      <c r="DN143" s="58">
        <f t="shared" si="348"/>
        <v>-2.4380000000000006E-2</v>
      </c>
      <c r="DO143" s="58">
        <f t="shared" si="348"/>
        <v>-2.4670000000000004E-2</v>
      </c>
      <c r="DP143" s="58">
        <f t="shared" si="348"/>
        <v>-2.4960000000000003E-2</v>
      </c>
      <c r="DQ143" s="58">
        <f t="shared" si="348"/>
        <v>-2.5250000000000002E-2</v>
      </c>
      <c r="DR143" s="58">
        <f t="shared" si="348"/>
        <v>-2.5540000000000004E-2</v>
      </c>
      <c r="DS143" s="58">
        <f t="shared" si="348"/>
        <v>-2.5830000000000006E-2</v>
      </c>
      <c r="DT143" s="58">
        <f t="shared" si="348"/>
        <v>-2.6120000000000004E-2</v>
      </c>
      <c r="DU143" s="58">
        <f t="shared" si="348"/>
        <v>-2.6410000000000003E-2</v>
      </c>
      <c r="DV143" s="58">
        <f t="shared" si="348"/>
        <v>-2.6700000000000002E-2</v>
      </c>
      <c r="DW143" s="58">
        <f t="shared" ref="DW143:FJ143" si="349">DW$113*DW124+(DW$98-DW$113)*DW109+(DW$83-DW$98)*DW94+(DW$68-DW$83)*DW79</f>
        <v>0</v>
      </c>
      <c r="DX143" s="58">
        <f t="shared" si="349"/>
        <v>0</v>
      </c>
      <c r="DY143" s="58">
        <f t="shared" si="349"/>
        <v>0</v>
      </c>
      <c r="DZ143" s="58">
        <f t="shared" si="349"/>
        <v>0</v>
      </c>
      <c r="EA143" s="58">
        <f t="shared" si="349"/>
        <v>0</v>
      </c>
      <c r="EB143" s="58">
        <f t="shared" si="349"/>
        <v>0</v>
      </c>
      <c r="EC143" s="58">
        <f t="shared" si="349"/>
        <v>0</v>
      </c>
      <c r="ED143" s="58">
        <f t="shared" si="349"/>
        <v>0</v>
      </c>
      <c r="EE143" s="58">
        <f t="shared" si="349"/>
        <v>0</v>
      </c>
      <c r="EF143" s="58">
        <f t="shared" si="349"/>
        <v>0</v>
      </c>
      <c r="EG143" s="58">
        <f t="shared" si="349"/>
        <v>0</v>
      </c>
      <c r="EH143" s="58">
        <f t="shared" si="349"/>
        <v>0</v>
      </c>
      <c r="EI143" s="58">
        <f t="shared" si="349"/>
        <v>0</v>
      </c>
      <c r="EJ143" s="58">
        <f t="shared" si="349"/>
        <v>0</v>
      </c>
      <c r="EK143" s="58">
        <f t="shared" si="349"/>
        <v>0</v>
      </c>
      <c r="EL143" s="58">
        <f t="shared" si="349"/>
        <v>0</v>
      </c>
      <c r="EM143" s="58">
        <f t="shared" si="349"/>
        <v>0</v>
      </c>
      <c r="EN143" s="58">
        <f t="shared" si="349"/>
        <v>0</v>
      </c>
      <c r="EO143" s="58">
        <f t="shared" si="349"/>
        <v>0</v>
      </c>
      <c r="EP143" s="58">
        <f t="shared" si="349"/>
        <v>0</v>
      </c>
      <c r="EQ143" s="58">
        <f t="shared" si="349"/>
        <v>0</v>
      </c>
      <c r="ER143" s="58">
        <f t="shared" si="349"/>
        <v>0</v>
      </c>
      <c r="ES143" s="58">
        <f t="shared" si="349"/>
        <v>0</v>
      </c>
      <c r="ET143" s="58">
        <f t="shared" si="349"/>
        <v>0</v>
      </c>
      <c r="EU143" s="58">
        <f t="shared" si="349"/>
        <v>0</v>
      </c>
      <c r="EV143" s="58">
        <f t="shared" si="349"/>
        <v>0</v>
      </c>
      <c r="EW143" s="58">
        <f t="shared" si="349"/>
        <v>0</v>
      </c>
      <c r="EX143" s="58">
        <f t="shared" si="349"/>
        <v>0</v>
      </c>
      <c r="EY143" s="58">
        <f t="shared" si="349"/>
        <v>0</v>
      </c>
      <c r="EZ143" s="58">
        <f t="shared" si="349"/>
        <v>0</v>
      </c>
      <c r="FA143" s="58">
        <f t="shared" si="349"/>
        <v>0</v>
      </c>
      <c r="FB143" s="58">
        <f t="shared" si="349"/>
        <v>0</v>
      </c>
      <c r="FC143" s="58">
        <f t="shared" si="349"/>
        <v>0</v>
      </c>
      <c r="FD143" s="58">
        <f t="shared" si="349"/>
        <v>0</v>
      </c>
      <c r="FE143" s="58">
        <f t="shared" si="349"/>
        <v>0</v>
      </c>
      <c r="FF143" s="58">
        <f t="shared" si="349"/>
        <v>0</v>
      </c>
      <c r="FG143" s="58">
        <f t="shared" si="349"/>
        <v>0</v>
      </c>
      <c r="FH143" s="58">
        <f t="shared" si="349"/>
        <v>0</v>
      </c>
      <c r="FI143" s="58">
        <f t="shared" si="349"/>
        <v>0</v>
      </c>
      <c r="FJ143" s="59">
        <f t="shared" si="349"/>
        <v>0</v>
      </c>
      <c r="FL143" s="273" t="s">
        <v>220</v>
      </c>
      <c r="FM143" s="22"/>
      <c r="FN143" s="58">
        <f t="shared" ref="FN143:GS143" si="350">FN$113*FN124+(FN$98-FN$113)*FN109+(FN$83-FN$98)*FN100+(FN$68-FN$83)*FN85</f>
        <v>-2.4033333333333334E-2</v>
      </c>
      <c r="FO143" s="58">
        <f t="shared" si="350"/>
        <v>-2.4173333333333335E-2</v>
      </c>
      <c r="FP143" s="58">
        <f t="shared" si="350"/>
        <v>-2.4313333333333333E-2</v>
      </c>
      <c r="FQ143" s="58">
        <f t="shared" si="350"/>
        <v>-2.4453333333333334E-2</v>
      </c>
      <c r="FR143" s="58">
        <f t="shared" si="350"/>
        <v>-2.4593333333333335E-2</v>
      </c>
      <c r="FS143" s="58">
        <f t="shared" si="350"/>
        <v>-2.4733333333333333E-2</v>
      </c>
      <c r="FT143" s="58">
        <f t="shared" si="350"/>
        <v>-2.4873333333333338E-2</v>
      </c>
      <c r="FU143" s="58">
        <f t="shared" si="350"/>
        <v>-2.5013333333333335E-2</v>
      </c>
      <c r="FV143" s="58">
        <f t="shared" si="350"/>
        <v>-2.5153333333333337E-2</v>
      </c>
      <c r="FW143" s="58">
        <f t="shared" si="350"/>
        <v>-2.5293333333333334E-2</v>
      </c>
      <c r="FX143" s="58">
        <f t="shared" si="350"/>
        <v>-2.5433333333333336E-2</v>
      </c>
      <c r="FY143" s="58">
        <f t="shared" si="350"/>
        <v>-2.5573333333333333E-2</v>
      </c>
      <c r="FZ143" s="58">
        <f t="shared" si="350"/>
        <v>-2.5713333333333338E-2</v>
      </c>
      <c r="GA143" s="58">
        <f t="shared" si="350"/>
        <v>-2.5853333333333336E-2</v>
      </c>
      <c r="GB143" s="58">
        <f t="shared" si="350"/>
        <v>-2.5993333333333337E-2</v>
      </c>
      <c r="GC143" s="58">
        <f t="shared" si="350"/>
        <v>-2.6133333333333335E-2</v>
      </c>
      <c r="GD143" s="58">
        <f t="shared" si="350"/>
        <v>-2.6273333333333336E-2</v>
      </c>
      <c r="GE143" s="58">
        <f t="shared" si="350"/>
        <v>-2.6413333333333334E-2</v>
      </c>
      <c r="GF143" s="58">
        <f t="shared" si="350"/>
        <v>-2.6553333333333335E-2</v>
      </c>
      <c r="GG143" s="58">
        <f t="shared" si="350"/>
        <v>-2.6693333333333336E-2</v>
      </c>
      <c r="GH143" s="58">
        <f t="shared" si="350"/>
        <v>-2.6833333333333334E-2</v>
      </c>
      <c r="GI143" s="58">
        <f t="shared" si="350"/>
        <v>-2.6973333333333335E-2</v>
      </c>
      <c r="GJ143" s="58">
        <f t="shared" si="350"/>
        <v>-2.7113333333333333E-2</v>
      </c>
      <c r="GK143" s="58">
        <f t="shared" si="350"/>
        <v>-2.7253333333333338E-2</v>
      </c>
      <c r="GL143" s="58">
        <f t="shared" si="350"/>
        <v>-2.7393333333333336E-2</v>
      </c>
      <c r="GM143" s="58">
        <f t="shared" si="350"/>
        <v>-2.7533333333333337E-2</v>
      </c>
      <c r="GN143" s="58">
        <f t="shared" si="350"/>
        <v>-2.7673333333333335E-2</v>
      </c>
      <c r="GO143" s="58">
        <f t="shared" si="350"/>
        <v>-2.7813333333333339E-2</v>
      </c>
      <c r="GP143" s="58">
        <f t="shared" si="350"/>
        <v>-2.7953333333333334E-2</v>
      </c>
      <c r="GQ143" s="58">
        <f t="shared" si="350"/>
        <v>-2.8093333333333338E-2</v>
      </c>
      <c r="GR143" s="58">
        <f t="shared" si="350"/>
        <v>-2.8233333333333336E-2</v>
      </c>
      <c r="GS143" s="58">
        <f t="shared" si="350"/>
        <v>-2.8373333333333337E-2</v>
      </c>
      <c r="GT143" s="58">
        <f t="shared" ref="GT143:HY143" si="351">GT$113*GT124+(GT$98-GT$113)*GT109+(GT$83-GT$98)*GT100+(GT$68-GT$83)*GT85</f>
        <v>-2.8513333333333335E-2</v>
      </c>
      <c r="GU143" s="58">
        <f t="shared" si="351"/>
        <v>-2.8653333333333336E-2</v>
      </c>
      <c r="GV143" s="58">
        <f t="shared" si="351"/>
        <v>-2.8793333333333334E-2</v>
      </c>
      <c r="GW143" s="58">
        <f t="shared" si="351"/>
        <v>-2.8933333333333335E-2</v>
      </c>
      <c r="GX143" s="58">
        <f t="shared" si="351"/>
        <v>-2.9073333333333333E-2</v>
      </c>
      <c r="GY143" s="58">
        <f t="shared" si="351"/>
        <v>-2.9213333333333334E-2</v>
      </c>
      <c r="GZ143" s="58">
        <f t="shared" si="351"/>
        <v>-2.9353333333333339E-2</v>
      </c>
      <c r="HA143" s="58">
        <f t="shared" si="351"/>
        <v>-2.9493333333333333E-2</v>
      </c>
      <c r="HB143" s="58">
        <f t="shared" si="351"/>
        <v>-2.9633333333333338E-2</v>
      </c>
      <c r="HC143" s="58">
        <f t="shared" si="351"/>
        <v>-2.9773333333333336E-2</v>
      </c>
      <c r="HD143" s="58">
        <f t="shared" si="351"/>
        <v>-2.9913333333333333E-2</v>
      </c>
      <c r="HE143" s="58">
        <f t="shared" si="351"/>
        <v>-3.0053333333333335E-2</v>
      </c>
      <c r="HF143" s="58">
        <f t="shared" si="351"/>
        <v>-3.0193333333333339E-2</v>
      </c>
      <c r="HG143" s="58">
        <f t="shared" si="351"/>
        <v>-3.0333333333333334E-2</v>
      </c>
      <c r="HH143" s="58">
        <f t="shared" si="351"/>
        <v>-3.0473333333333338E-2</v>
      </c>
      <c r="HI143" s="58">
        <f t="shared" si="351"/>
        <v>-3.0613333333333333E-2</v>
      </c>
      <c r="HJ143" s="58">
        <f t="shared" si="351"/>
        <v>-3.0753333333333337E-2</v>
      </c>
      <c r="HK143" s="58">
        <f t="shared" si="351"/>
        <v>-3.0893333333333335E-2</v>
      </c>
      <c r="HL143" s="58">
        <f t="shared" si="351"/>
        <v>-3.1033333333333336E-2</v>
      </c>
      <c r="HM143" s="58">
        <f t="shared" si="351"/>
        <v>-3.1173333333333334E-2</v>
      </c>
      <c r="HN143" s="58">
        <f t="shared" si="351"/>
        <v>-3.1313333333333332E-2</v>
      </c>
      <c r="HO143" s="58">
        <f t="shared" si="351"/>
        <v>-3.1453333333333333E-2</v>
      </c>
      <c r="HP143" s="58">
        <f t="shared" si="351"/>
        <v>-3.1593333333333334E-2</v>
      </c>
      <c r="HQ143" s="58">
        <f t="shared" si="351"/>
        <v>-3.1733333333333336E-2</v>
      </c>
      <c r="HR143" s="58">
        <f t="shared" si="351"/>
        <v>-3.1873333333333337E-2</v>
      </c>
      <c r="HS143" s="58">
        <f t="shared" si="351"/>
        <v>-3.2013333333333338E-2</v>
      </c>
      <c r="HT143" s="58">
        <f t="shared" si="351"/>
        <v>-3.2153333333333339E-2</v>
      </c>
      <c r="HU143" s="58">
        <f t="shared" si="351"/>
        <v>-3.2293333333333334E-2</v>
      </c>
      <c r="HV143" s="58">
        <f t="shared" si="351"/>
        <v>-3.2433333333333335E-2</v>
      </c>
      <c r="HW143" s="58">
        <f t="shared" si="351"/>
        <v>-3.2573333333333343E-2</v>
      </c>
      <c r="HX143" s="58">
        <f t="shared" si="351"/>
        <v>-3.271333333333333E-2</v>
      </c>
      <c r="HY143" s="58">
        <f t="shared" si="351"/>
        <v>-3.2853333333333339E-2</v>
      </c>
      <c r="HZ143" s="58">
        <f t="shared" ref="HZ143:IE143" si="352">HZ$113*HZ124+(HZ$98-HZ$113)*HZ109+(HZ$83-HZ$98)*HZ100+(HZ$68-HZ$83)*HZ85</f>
        <v>-3.2993333333333333E-2</v>
      </c>
      <c r="IA143" s="58">
        <f t="shared" si="352"/>
        <v>-3.3133333333333334E-2</v>
      </c>
      <c r="IB143" s="58">
        <f t="shared" si="352"/>
        <v>-1.9266666666666668E-2</v>
      </c>
      <c r="IC143" s="58" t="e">
        <f t="shared" si="352"/>
        <v>#VALUE!</v>
      </c>
      <c r="ID143" s="58">
        <f t="shared" si="352"/>
        <v>-1.9533333333333333E-2</v>
      </c>
      <c r="IE143" s="58">
        <f t="shared" si="352"/>
        <v>-3.3140000000000003E-2</v>
      </c>
      <c r="IF143" s="58">
        <f t="shared" ref="IF143:IO143" si="353">IF$113*IF124+(IF$98-IF$113)*IF109+(IF$83-IF$98)*IF94+(IF$68-IF$83)*IF79</f>
        <v>-2.5466666666666667E-3</v>
      </c>
      <c r="IG143" s="58">
        <f t="shared" si="353"/>
        <v>-2.6199999999999999E-3</v>
      </c>
      <c r="IH143" s="58">
        <f t="shared" si="353"/>
        <v>-2.6933333333333332E-3</v>
      </c>
      <c r="II143" s="58">
        <f t="shared" si="353"/>
        <v>-2.766666666666666E-3</v>
      </c>
      <c r="IJ143" s="58">
        <f t="shared" si="353"/>
        <v>-2.8399999999999996E-3</v>
      </c>
      <c r="IK143" s="58">
        <f t="shared" si="353"/>
        <v>-2.9133333333333329E-3</v>
      </c>
      <c r="IL143" s="58">
        <f t="shared" si="353"/>
        <v>-2.9866666666666657E-3</v>
      </c>
      <c r="IM143" s="58">
        <f t="shared" si="353"/>
        <v>-3.0600000000000002E-3</v>
      </c>
      <c r="IN143" s="58">
        <f t="shared" si="353"/>
        <v>-3.133333333333333E-3</v>
      </c>
      <c r="IO143" s="59">
        <f t="shared" si="353"/>
        <v>0</v>
      </c>
    </row>
    <row r="144" spans="2:253" ht="15" thickBot="1">
      <c r="B144" s="33" t="s">
        <v>48</v>
      </c>
      <c r="C144" s="34"/>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f t="shared" ref="BV144:CE144" si="354">BV$113*BV126+(BV$98-BV$113)*BV104+(BV$83-BV$98)*BV89+(BV$68-BV$83)*BV74</f>
        <v>0</v>
      </c>
      <c r="BW144" s="36">
        <f t="shared" si="354"/>
        <v>0</v>
      </c>
      <c r="BX144" s="36">
        <f t="shared" si="354"/>
        <v>0</v>
      </c>
      <c r="BY144" s="36">
        <f t="shared" si="354"/>
        <v>0</v>
      </c>
      <c r="BZ144" s="36">
        <f t="shared" si="354"/>
        <v>0</v>
      </c>
      <c r="CA144" s="36">
        <f t="shared" si="354"/>
        <v>0</v>
      </c>
      <c r="CB144" s="36">
        <f t="shared" si="354"/>
        <v>0</v>
      </c>
      <c r="CC144" s="36">
        <f t="shared" si="354"/>
        <v>0</v>
      </c>
      <c r="CD144" s="36">
        <f t="shared" si="354"/>
        <v>0</v>
      </c>
      <c r="CE144" s="294">
        <f t="shared" si="354"/>
        <v>0</v>
      </c>
      <c r="CG144" s="183" t="s">
        <v>18</v>
      </c>
      <c r="CH144" s="34"/>
      <c r="CI144" s="295">
        <f t="shared" ref="CI144:DV144" si="355">CI$113*CI127+(CI$98-CI$113)*CI112+(CI$83-CI$98)*CI97+(CI$68-CI$83)*CI82</f>
        <v>0</v>
      </c>
      <c r="CJ144" s="295">
        <f t="shared" si="355"/>
        <v>0</v>
      </c>
      <c r="CK144" s="295">
        <f t="shared" si="355"/>
        <v>0</v>
      </c>
      <c r="CL144" s="295">
        <f t="shared" si="355"/>
        <v>0</v>
      </c>
      <c r="CM144" s="295">
        <f t="shared" si="355"/>
        <v>0</v>
      </c>
      <c r="CN144" s="295">
        <f t="shared" si="355"/>
        <v>0</v>
      </c>
      <c r="CO144" s="295">
        <f t="shared" si="355"/>
        <v>0</v>
      </c>
      <c r="CP144" s="295">
        <f t="shared" si="355"/>
        <v>0</v>
      </c>
      <c r="CQ144" s="295">
        <f t="shared" si="355"/>
        <v>0</v>
      </c>
      <c r="CR144" s="295">
        <f t="shared" si="355"/>
        <v>0</v>
      </c>
      <c r="CS144" s="295">
        <f t="shared" si="355"/>
        <v>0</v>
      </c>
      <c r="CT144" s="295">
        <f t="shared" si="355"/>
        <v>0</v>
      </c>
      <c r="CU144" s="295">
        <f t="shared" si="355"/>
        <v>0</v>
      </c>
      <c r="CV144" s="295">
        <f t="shared" si="355"/>
        <v>0</v>
      </c>
      <c r="CW144" s="295">
        <f t="shared" si="355"/>
        <v>0</v>
      </c>
      <c r="CX144" s="295">
        <f t="shared" si="355"/>
        <v>0</v>
      </c>
      <c r="CY144" s="295">
        <f t="shared" si="355"/>
        <v>0</v>
      </c>
      <c r="CZ144" s="295">
        <f t="shared" si="355"/>
        <v>0</v>
      </c>
      <c r="DA144" s="295">
        <f t="shared" si="355"/>
        <v>0</v>
      </c>
      <c r="DB144" s="295">
        <f t="shared" si="355"/>
        <v>0</v>
      </c>
      <c r="DC144" s="295">
        <f t="shared" si="355"/>
        <v>0</v>
      </c>
      <c r="DD144" s="295">
        <f t="shared" si="355"/>
        <v>0</v>
      </c>
      <c r="DE144" s="295">
        <f t="shared" si="355"/>
        <v>0</v>
      </c>
      <c r="DF144" s="295">
        <f t="shared" si="355"/>
        <v>0</v>
      </c>
      <c r="DG144" s="295">
        <f t="shared" si="355"/>
        <v>0</v>
      </c>
      <c r="DH144" s="295">
        <f t="shared" si="355"/>
        <v>0</v>
      </c>
      <c r="DI144" s="295">
        <f t="shared" si="355"/>
        <v>0</v>
      </c>
      <c r="DJ144" s="295">
        <f t="shared" si="355"/>
        <v>0</v>
      </c>
      <c r="DK144" s="295">
        <f t="shared" si="355"/>
        <v>0</v>
      </c>
      <c r="DL144" s="295">
        <f t="shared" si="355"/>
        <v>0</v>
      </c>
      <c r="DM144" s="295">
        <f t="shared" si="355"/>
        <v>0</v>
      </c>
      <c r="DN144" s="295">
        <f t="shared" si="355"/>
        <v>0</v>
      </c>
      <c r="DO144" s="295">
        <f t="shared" si="355"/>
        <v>0</v>
      </c>
      <c r="DP144" s="295">
        <f t="shared" si="355"/>
        <v>0</v>
      </c>
      <c r="DQ144" s="295">
        <f t="shared" si="355"/>
        <v>0</v>
      </c>
      <c r="DR144" s="295">
        <f t="shared" si="355"/>
        <v>0</v>
      </c>
      <c r="DS144" s="295">
        <f t="shared" si="355"/>
        <v>0</v>
      </c>
      <c r="DT144" s="295">
        <f t="shared" si="355"/>
        <v>0</v>
      </c>
      <c r="DU144" s="295">
        <f t="shared" si="355"/>
        <v>0</v>
      </c>
      <c r="DV144" s="295">
        <f t="shared" si="355"/>
        <v>0</v>
      </c>
      <c r="DW144" s="36">
        <f t="shared" ref="DW144:FJ144" si="356">DW$113*DW126+(DW$98-DW$113)*DW104+(DW$83-DW$98)*DW89+(DW$68-DW$83)*DW74</f>
        <v>0</v>
      </c>
      <c r="DX144" s="36">
        <f t="shared" si="356"/>
        <v>0</v>
      </c>
      <c r="DY144" s="36">
        <f t="shared" si="356"/>
        <v>0</v>
      </c>
      <c r="DZ144" s="36">
        <f t="shared" si="356"/>
        <v>0</v>
      </c>
      <c r="EA144" s="36">
        <f t="shared" si="356"/>
        <v>0</v>
      </c>
      <c r="EB144" s="36">
        <f t="shared" si="356"/>
        <v>0</v>
      </c>
      <c r="EC144" s="36">
        <f t="shared" si="356"/>
        <v>0</v>
      </c>
      <c r="ED144" s="36">
        <f t="shared" si="356"/>
        <v>0</v>
      </c>
      <c r="EE144" s="36">
        <f t="shared" si="356"/>
        <v>0</v>
      </c>
      <c r="EF144" s="36">
        <f t="shared" si="356"/>
        <v>0</v>
      </c>
      <c r="EG144" s="36">
        <f t="shared" si="356"/>
        <v>0</v>
      </c>
      <c r="EH144" s="36">
        <f t="shared" si="356"/>
        <v>0</v>
      </c>
      <c r="EI144" s="36">
        <f t="shared" si="356"/>
        <v>0</v>
      </c>
      <c r="EJ144" s="36">
        <f t="shared" si="356"/>
        <v>0</v>
      </c>
      <c r="EK144" s="36">
        <f t="shared" si="356"/>
        <v>0</v>
      </c>
      <c r="EL144" s="36">
        <f t="shared" si="356"/>
        <v>0</v>
      </c>
      <c r="EM144" s="36">
        <f t="shared" si="356"/>
        <v>0</v>
      </c>
      <c r="EN144" s="36">
        <f t="shared" si="356"/>
        <v>0</v>
      </c>
      <c r="EO144" s="36">
        <f t="shared" si="356"/>
        <v>0</v>
      </c>
      <c r="EP144" s="36">
        <f t="shared" si="356"/>
        <v>0</v>
      </c>
      <c r="EQ144" s="36">
        <f t="shared" si="356"/>
        <v>0</v>
      </c>
      <c r="ER144" s="36">
        <f t="shared" si="356"/>
        <v>0</v>
      </c>
      <c r="ES144" s="36">
        <f t="shared" si="356"/>
        <v>0</v>
      </c>
      <c r="ET144" s="36">
        <f t="shared" si="356"/>
        <v>0</v>
      </c>
      <c r="EU144" s="36">
        <f t="shared" si="356"/>
        <v>0</v>
      </c>
      <c r="EV144" s="36">
        <f t="shared" si="356"/>
        <v>0</v>
      </c>
      <c r="EW144" s="36">
        <f t="shared" si="356"/>
        <v>0</v>
      </c>
      <c r="EX144" s="36">
        <f t="shared" si="356"/>
        <v>0</v>
      </c>
      <c r="EY144" s="36">
        <f t="shared" si="356"/>
        <v>0</v>
      </c>
      <c r="EZ144" s="36">
        <f t="shared" si="356"/>
        <v>0</v>
      </c>
      <c r="FA144" s="36">
        <f t="shared" si="356"/>
        <v>0</v>
      </c>
      <c r="FB144" s="36">
        <f t="shared" si="356"/>
        <v>0</v>
      </c>
      <c r="FC144" s="36">
        <f t="shared" si="356"/>
        <v>0</v>
      </c>
      <c r="FD144" s="36">
        <f t="shared" si="356"/>
        <v>0</v>
      </c>
      <c r="FE144" s="36">
        <f t="shared" si="356"/>
        <v>0</v>
      </c>
      <c r="FF144" s="36">
        <f t="shared" si="356"/>
        <v>0</v>
      </c>
      <c r="FG144" s="36">
        <f t="shared" si="356"/>
        <v>0</v>
      </c>
      <c r="FH144" s="36">
        <f t="shared" si="356"/>
        <v>0</v>
      </c>
      <c r="FI144" s="36">
        <f t="shared" si="356"/>
        <v>0</v>
      </c>
      <c r="FJ144" s="37">
        <f t="shared" si="356"/>
        <v>0</v>
      </c>
      <c r="FL144" s="183" t="s">
        <v>18</v>
      </c>
      <c r="FM144" s="34"/>
      <c r="FN144" s="295">
        <f t="shared" ref="FN144:GS144" si="357">FN$113*FN125+(FN$98-FN$113)*FN111+(FN$83-FN$98)*FN101+(FN$68-FN$83)*FN86</f>
        <v>0</v>
      </c>
      <c r="FO144" s="295">
        <f t="shared" si="357"/>
        <v>0</v>
      </c>
      <c r="FP144" s="295">
        <f t="shared" si="357"/>
        <v>0</v>
      </c>
      <c r="FQ144" s="295">
        <f t="shared" si="357"/>
        <v>0</v>
      </c>
      <c r="FR144" s="295">
        <f t="shared" si="357"/>
        <v>0</v>
      </c>
      <c r="FS144" s="295">
        <f t="shared" si="357"/>
        <v>0</v>
      </c>
      <c r="FT144" s="295">
        <f t="shared" si="357"/>
        <v>0</v>
      </c>
      <c r="FU144" s="295">
        <f t="shared" si="357"/>
        <v>0</v>
      </c>
      <c r="FV144" s="295">
        <f t="shared" si="357"/>
        <v>0</v>
      </c>
      <c r="FW144" s="295">
        <f t="shared" si="357"/>
        <v>0</v>
      </c>
      <c r="FX144" s="295">
        <f t="shared" si="357"/>
        <v>0</v>
      </c>
      <c r="FY144" s="295">
        <f t="shared" si="357"/>
        <v>0</v>
      </c>
      <c r="FZ144" s="295">
        <f t="shared" si="357"/>
        <v>0</v>
      </c>
      <c r="GA144" s="295">
        <f t="shared" si="357"/>
        <v>0</v>
      </c>
      <c r="GB144" s="295">
        <f t="shared" si="357"/>
        <v>0</v>
      </c>
      <c r="GC144" s="295">
        <f t="shared" si="357"/>
        <v>0</v>
      </c>
      <c r="GD144" s="295">
        <f t="shared" si="357"/>
        <v>0</v>
      </c>
      <c r="GE144" s="295">
        <f t="shared" si="357"/>
        <v>0</v>
      </c>
      <c r="GF144" s="295">
        <f t="shared" si="357"/>
        <v>0</v>
      </c>
      <c r="GG144" s="295">
        <f t="shared" si="357"/>
        <v>0</v>
      </c>
      <c r="GH144" s="295">
        <f t="shared" si="357"/>
        <v>0</v>
      </c>
      <c r="GI144" s="295">
        <f t="shared" si="357"/>
        <v>0</v>
      </c>
      <c r="GJ144" s="295">
        <f t="shared" si="357"/>
        <v>0</v>
      </c>
      <c r="GK144" s="295">
        <f t="shared" si="357"/>
        <v>0</v>
      </c>
      <c r="GL144" s="295">
        <f t="shared" si="357"/>
        <v>0</v>
      </c>
      <c r="GM144" s="295">
        <f t="shared" si="357"/>
        <v>0</v>
      </c>
      <c r="GN144" s="295">
        <f t="shared" si="357"/>
        <v>0</v>
      </c>
      <c r="GO144" s="295">
        <f t="shared" si="357"/>
        <v>0</v>
      </c>
      <c r="GP144" s="295">
        <f t="shared" si="357"/>
        <v>0</v>
      </c>
      <c r="GQ144" s="295">
        <f t="shared" si="357"/>
        <v>0</v>
      </c>
      <c r="GR144" s="295">
        <f t="shared" si="357"/>
        <v>0</v>
      </c>
      <c r="GS144" s="295">
        <f t="shared" si="357"/>
        <v>0</v>
      </c>
      <c r="GT144" s="295">
        <f t="shared" ref="GT144:HY144" si="358">GT$113*GT125+(GT$98-GT$113)*GT111+(GT$83-GT$98)*GT101+(GT$68-GT$83)*GT86</f>
        <v>0</v>
      </c>
      <c r="GU144" s="295">
        <f t="shared" si="358"/>
        <v>0</v>
      </c>
      <c r="GV144" s="295">
        <f t="shared" si="358"/>
        <v>0</v>
      </c>
      <c r="GW144" s="295">
        <f t="shared" si="358"/>
        <v>0</v>
      </c>
      <c r="GX144" s="295">
        <f t="shared" si="358"/>
        <v>0</v>
      </c>
      <c r="GY144" s="295">
        <f t="shared" si="358"/>
        <v>0</v>
      </c>
      <c r="GZ144" s="295">
        <f t="shared" si="358"/>
        <v>0</v>
      </c>
      <c r="HA144" s="295">
        <f t="shared" si="358"/>
        <v>0</v>
      </c>
      <c r="HB144" s="295">
        <f t="shared" si="358"/>
        <v>0</v>
      </c>
      <c r="HC144" s="295">
        <f t="shared" si="358"/>
        <v>0</v>
      </c>
      <c r="HD144" s="295">
        <f t="shared" si="358"/>
        <v>0</v>
      </c>
      <c r="HE144" s="295">
        <f t="shared" si="358"/>
        <v>0</v>
      </c>
      <c r="HF144" s="295">
        <f t="shared" si="358"/>
        <v>0</v>
      </c>
      <c r="HG144" s="295">
        <f t="shared" si="358"/>
        <v>0</v>
      </c>
      <c r="HH144" s="295">
        <f t="shared" si="358"/>
        <v>0</v>
      </c>
      <c r="HI144" s="295">
        <f t="shared" si="358"/>
        <v>0</v>
      </c>
      <c r="HJ144" s="295">
        <f t="shared" si="358"/>
        <v>0</v>
      </c>
      <c r="HK144" s="295">
        <f t="shared" si="358"/>
        <v>0</v>
      </c>
      <c r="HL144" s="295">
        <f t="shared" si="358"/>
        <v>0</v>
      </c>
      <c r="HM144" s="295">
        <f t="shared" si="358"/>
        <v>0</v>
      </c>
      <c r="HN144" s="295">
        <f t="shared" si="358"/>
        <v>0</v>
      </c>
      <c r="HO144" s="295">
        <f t="shared" si="358"/>
        <v>0</v>
      </c>
      <c r="HP144" s="295">
        <f t="shared" si="358"/>
        <v>0</v>
      </c>
      <c r="HQ144" s="295">
        <f t="shared" si="358"/>
        <v>0</v>
      </c>
      <c r="HR144" s="295">
        <f t="shared" si="358"/>
        <v>0</v>
      </c>
      <c r="HS144" s="295">
        <f t="shared" si="358"/>
        <v>0</v>
      </c>
      <c r="HT144" s="295">
        <f t="shared" si="358"/>
        <v>0</v>
      </c>
      <c r="HU144" s="295">
        <f t="shared" si="358"/>
        <v>0</v>
      </c>
      <c r="HV144" s="295">
        <f t="shared" si="358"/>
        <v>0</v>
      </c>
      <c r="HW144" s="295">
        <f t="shared" si="358"/>
        <v>0</v>
      </c>
      <c r="HX144" s="295">
        <f t="shared" si="358"/>
        <v>0</v>
      </c>
      <c r="HY144" s="295">
        <f t="shared" si="358"/>
        <v>0</v>
      </c>
      <c r="HZ144" s="295">
        <f t="shared" ref="HZ144:IK144" si="359">HZ$113*HZ125+(HZ$98-HZ$113)*HZ111+(HZ$83-HZ$98)*HZ101+(HZ$68-HZ$83)*HZ86</f>
        <v>0</v>
      </c>
      <c r="IA144" s="295">
        <f t="shared" si="359"/>
        <v>0</v>
      </c>
      <c r="IB144" s="295">
        <f t="shared" si="359"/>
        <v>0</v>
      </c>
      <c r="IC144" s="295" t="e">
        <f t="shared" si="359"/>
        <v>#VALUE!</v>
      </c>
      <c r="ID144" s="295">
        <f t="shared" si="359"/>
        <v>0</v>
      </c>
      <c r="IE144" s="295">
        <f t="shared" si="359"/>
        <v>0</v>
      </c>
      <c r="IF144" s="295">
        <f t="shared" si="359"/>
        <v>0</v>
      </c>
      <c r="IG144" s="295">
        <f t="shared" si="359"/>
        <v>0</v>
      </c>
      <c r="IH144" s="295">
        <f t="shared" si="359"/>
        <v>0</v>
      </c>
      <c r="II144" s="295">
        <f t="shared" si="359"/>
        <v>0</v>
      </c>
      <c r="IJ144" s="295">
        <f t="shared" si="359"/>
        <v>0</v>
      </c>
      <c r="IK144" s="295">
        <f t="shared" si="359"/>
        <v>0</v>
      </c>
      <c r="IL144" s="36"/>
      <c r="IM144" s="36"/>
      <c r="IN144" s="36"/>
      <c r="IO144" s="37"/>
    </row>
    <row r="145" spans="2:176">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Y145" t="s">
        <v>124</v>
      </c>
    </row>
    <row r="146" spans="2:176">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row>
    <row r="147" spans="2:176" ht="18.5">
      <c r="B147" s="240" t="str">
        <f>'Climate impacts'!B35</f>
        <v>Disaster 1 -Drought</v>
      </c>
      <c r="C147" s="241"/>
      <c r="D147" s="241"/>
      <c r="E147" s="241"/>
      <c r="F147" s="241"/>
      <c r="G147" s="241"/>
      <c r="H147" s="241"/>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CG147" s="244" t="str">
        <f>'Climate impacts'!G35</f>
        <v>Disaster 2 - Flooding</v>
      </c>
      <c r="CH147" s="244"/>
      <c r="CI147" s="244"/>
      <c r="CJ147" s="244"/>
      <c r="CK147" s="244"/>
      <c r="CL147" s="244"/>
      <c r="FL147" s="243" t="str">
        <f>'Climate impacts'!L35</f>
        <v>Disaster 3 - Tropical Storms</v>
      </c>
      <c r="FM147" s="243"/>
      <c r="FN147" s="243"/>
      <c r="FO147" s="243"/>
      <c r="FP147" s="243"/>
      <c r="FQ147" s="243"/>
      <c r="FR147" s="243"/>
      <c r="FS147" s="243"/>
      <c r="FT147" s="243"/>
    </row>
    <row r="148" spans="2:176">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row>
    <row r="149" spans="2:176">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row>
    <row r="150" spans="2:176">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Z150" t="s">
        <v>124</v>
      </c>
    </row>
    <row r="151" spans="2:176">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row>
    <row r="152" spans="2:176">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row>
    <row r="153" spans="2:176">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row>
    <row r="154" spans="2:176">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row>
    <row r="155" spans="2:176">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row>
    <row r="156" spans="2:176">
      <c r="D156" s="9"/>
      <c r="E156" s="9"/>
      <c r="F156" s="9"/>
      <c r="G156" s="9"/>
      <c r="H156" s="9"/>
      <c r="I156" s="9" t="s">
        <v>124</v>
      </c>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row>
    <row r="157" spans="2:176">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row>
    <row r="158" spans="2:176">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row>
    <row r="159" spans="2:176">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row>
    <row r="160" spans="2:176">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row>
    <row r="161" spans="4:5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row>
    <row r="162" spans="4:5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row>
    <row r="163" spans="4:5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row>
    <row r="164" spans="4:5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row>
    <row r="165" spans="4:59">
      <c r="D165" s="9"/>
      <c r="E165" s="9"/>
      <c r="F165" s="9"/>
      <c r="G165" s="9"/>
      <c r="H165" s="9"/>
      <c r="I165" s="9" t="s">
        <v>124</v>
      </c>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row>
    <row r="166" spans="4:5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row>
    <row r="167" spans="4:5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row>
    <row r="168" spans="4:5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row>
    <row r="169" spans="4:5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row>
    <row r="170" spans="4:5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row>
    <row r="171" spans="4:5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row>
    <row r="172" spans="4:5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row>
    <row r="173" spans="4:5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row>
    <row r="174" spans="4:5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row>
    <row r="175" spans="4:5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row>
    <row r="176" spans="4:5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row>
    <row r="177" spans="4:5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row>
    <row r="178" spans="4:5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row>
    <row r="179" spans="4:5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row>
    <row r="180" spans="4:5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row>
    <row r="181" spans="4:5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row>
    <row r="182" spans="4:5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row>
    <row r="183" spans="4:5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row>
    <row r="184" spans="4:5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row>
    <row r="185" spans="4:5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row>
    <row r="186" spans="4:5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row>
    <row r="187" spans="4:5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row>
    <row r="188" spans="4:5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row>
    <row r="189" spans="4:5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row>
    <row r="190" spans="4:5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row>
    <row r="191" spans="4:5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row>
    <row r="192" spans="4:5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row>
    <row r="193" spans="4:5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row>
    <row r="194" spans="4:5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row>
    <row r="195" spans="4:5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row>
    <row r="196" spans="4:5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row>
    <row r="197" spans="4:5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row>
    <row r="198" spans="4:5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row>
    <row r="199" spans="4:5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row>
    <row r="200" spans="4:5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row>
    <row r="201" spans="4:5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row>
    <row r="202" spans="4:5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row>
    <row r="203" spans="4:5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row>
    <row r="204" spans="4:5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row>
    <row r="205" spans="4:5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row>
    <row r="206" spans="4:5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row>
    <row r="207" spans="4:5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row>
    <row r="208" spans="4:5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row>
    <row r="209" spans="4:5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row>
    <row r="210" spans="4:5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row>
    <row r="211" spans="4:5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row>
    <row r="212" spans="4:5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row>
    <row r="213" spans="4:5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row>
    <row r="214" spans="4:5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row>
    <row r="215" spans="4:5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row>
    <row r="216" spans="4:5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row>
    <row r="217" spans="4:5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row>
    <row r="218" spans="4:5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row>
    <row r="219" spans="4:5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row>
    <row r="220" spans="4:5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row>
    <row r="221" spans="4:5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row>
    <row r="222" spans="4:5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row>
    <row r="223" spans="4:5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row>
    <row r="224" spans="4:5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row>
    <row r="225" spans="4:5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row>
    <row r="226" spans="4:5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row>
    <row r="227" spans="4:5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row>
    <row r="228" spans="4:5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row>
    <row r="229" spans="4:5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row>
    <row r="230" spans="4:5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row>
    <row r="231" spans="4:5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row>
    <row r="232" spans="4:5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row>
    <row r="233" spans="4:5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row>
    <row r="234" spans="4:5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row>
    <row r="235" spans="4:5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row>
    <row r="236" spans="4:5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row>
    <row r="237" spans="4:5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row>
    <row r="238" spans="4:5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row>
    <row r="239" spans="4:5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row>
    <row r="240" spans="4:5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row>
    <row r="241" spans="4:5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row>
    <row r="242" spans="4:5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row>
  </sheetData>
  <mergeCells count="12">
    <mergeCell ref="B22:G22"/>
    <mergeCell ref="B32:G32"/>
    <mergeCell ref="B46:G46"/>
    <mergeCell ref="B8:G8"/>
    <mergeCell ref="P8:U8"/>
    <mergeCell ref="P22:U22"/>
    <mergeCell ref="P32:U32"/>
    <mergeCell ref="P46:U46"/>
    <mergeCell ref="I46:N46"/>
    <mergeCell ref="I8:N8"/>
    <mergeCell ref="I22:N22"/>
    <mergeCell ref="I32:N32"/>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5" ma:contentTypeDescription="Create a new document." ma:contentTypeScope="" ma:versionID="845e4a7a3ce3c5044aaa3b6b22d8c393">
  <xsd:schema xmlns:xsd="http://www.w3.org/2001/XMLSchema" xmlns:xs="http://www.w3.org/2001/XMLSchema" xmlns:p="http://schemas.microsoft.com/office/2006/metadata/properties" xmlns:ns1="http://schemas.microsoft.com/sharepoint/v3" xmlns:ns3="543abfbf-1b39-4535-8b1b-c72a4cdaa484" xmlns:ns4="2834bc84-a818-4cb9-8b4d-5179cfe104eb" targetNamespace="http://schemas.microsoft.com/office/2006/metadata/properties" ma:root="true" ma:fieldsID="f3c3e101c4171351deb20fcd282a9a64" ns1:_="" ns3:_="" ns4:_="">
    <xsd:import namespace="http://schemas.microsoft.com/sharepoint/v3"/>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D88DE1-B14A-4B99-989A-75530FE6178F}">
  <ds:schemaRefs>
    <ds:schemaRef ds:uri="http://schemas.microsoft.com/sharepoint/v3/contenttype/forms"/>
  </ds:schemaRefs>
</ds:datastoreItem>
</file>

<file path=customXml/itemProps2.xml><?xml version="1.0" encoding="utf-8"?>
<ds:datastoreItem xmlns:ds="http://schemas.openxmlformats.org/officeDocument/2006/customXml" ds:itemID="{4D2214B9-CBB9-469C-9DED-49D2DC5C9816}">
  <ds:schemaRefs>
    <ds:schemaRef ds:uri="http://purl.org/dc/dcmitype/"/>
    <ds:schemaRef ds:uri="http://schemas.microsoft.com/sharepoint/v3"/>
    <ds:schemaRef ds:uri="http://purl.org/dc/terms/"/>
    <ds:schemaRef ds:uri="http://schemas.microsoft.com/office/2006/metadata/properties"/>
    <ds:schemaRef ds:uri="http://schemas.openxmlformats.org/package/2006/metadata/core-properties"/>
    <ds:schemaRef ds:uri="543abfbf-1b39-4535-8b1b-c72a4cdaa484"/>
    <ds:schemaRef ds:uri="http://purl.org/dc/elements/1.1/"/>
    <ds:schemaRef ds:uri="http://schemas.microsoft.com/office/2006/documentManagement/types"/>
    <ds:schemaRef ds:uri="http://schemas.microsoft.com/office/infopath/2007/PartnerControls"/>
    <ds:schemaRef ds:uri="2834bc84-a818-4cb9-8b4d-5179cfe104eb"/>
    <ds:schemaRef ds:uri="http://www.w3.org/XML/1998/namespace"/>
  </ds:schemaRefs>
</ds:datastoreItem>
</file>

<file path=customXml/itemProps3.xml><?xml version="1.0" encoding="utf-8"?>
<ds:datastoreItem xmlns:ds="http://schemas.openxmlformats.org/officeDocument/2006/customXml" ds:itemID="{42DEA014-34D3-4462-BD32-F1570C1AB9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OVERVIEW</vt:lpstr>
      <vt:lpstr>Excel Sheet Navigation</vt:lpstr>
      <vt:lpstr>Input &gt;&gt;</vt:lpstr>
      <vt:lpstr>Calculations &gt;&gt;</vt:lpstr>
      <vt:lpstr>Parameters_Results</vt:lpstr>
      <vt:lpstr>Baseline scenario</vt:lpstr>
      <vt:lpstr>Climate impacts</vt:lpstr>
      <vt:lpstr>Expected flows</vt:lpstr>
      <vt:lpstr>Extrapolation disasters</vt:lpstr>
      <vt:lpstr>Extrapolation average con.</vt:lpstr>
      <vt:lpstr>Tables</vt:lpstr>
      <vt:lpstr>OVERVIEW!_ftnref1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Hallegatte</dc:creator>
  <cp:lastModifiedBy>Donna L. Barne</cp:lastModifiedBy>
  <dcterms:created xsi:type="dcterms:W3CDTF">2019-11-13T16:49:21Z</dcterms:created>
  <dcterms:modified xsi:type="dcterms:W3CDTF">2021-06-30T22:36:58Z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ies>
</file>